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mackenzie/Desktop/Work/Projects/SuperTour/Standings/"/>
    </mc:Choice>
  </mc:AlternateContent>
  <bookViews>
    <workbookView xWindow="200" yWindow="460" windowWidth="28320" windowHeight="15980"/>
  </bookViews>
  <sheets>
    <sheet name="SuperTour Men" sheetId="1" r:id="rId1"/>
    <sheet name="SuperTour Women" sheetId="2" r:id="rId2"/>
    <sheet name="WSC Men" sheetId="6" r:id="rId3"/>
    <sheet name="WSC Women" sheetId="7" r:id="rId4"/>
    <sheet name="WC Finals Men" sheetId="8" r:id="rId5"/>
    <sheet name="WC Finals Women" sheetId="9" r:id="rId6"/>
    <sheet name="Sheet3" sheetId="5" r:id="rId7"/>
  </sheets>
  <definedNames>
    <definedName name="_xlnm._FilterDatabase" localSheetId="4" hidden="1">'WC Finals Men'!$A$5:$AP$5</definedName>
    <definedName name="_xlnm._FilterDatabase" localSheetId="3" hidden="1">'WSC Women'!$A$6:$AF$6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7" i="1" l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AR97" i="1"/>
  <c r="AT97" i="1"/>
  <c r="AV97" i="1"/>
  <c r="AX97" i="1"/>
  <c r="I97" i="1"/>
  <c r="J97" i="1"/>
  <c r="K97" i="1"/>
  <c r="E97" i="1"/>
  <c r="N6" i="1"/>
  <c r="P6" i="1"/>
  <c r="R6" i="1"/>
  <c r="T6" i="1"/>
  <c r="V6" i="1"/>
  <c r="X6" i="1"/>
  <c r="Z6" i="1"/>
  <c r="AB6" i="1"/>
  <c r="AD6" i="1"/>
  <c r="AF6" i="1"/>
  <c r="AH6" i="1"/>
  <c r="AJ6" i="1"/>
  <c r="AL6" i="1"/>
  <c r="AN6" i="1"/>
  <c r="AP6" i="1"/>
  <c r="AR6" i="1"/>
  <c r="AT6" i="1"/>
  <c r="AV6" i="1"/>
  <c r="I6" i="1"/>
  <c r="N7" i="1"/>
  <c r="P7" i="1"/>
  <c r="R7" i="1"/>
  <c r="T7" i="1"/>
  <c r="V7" i="1"/>
  <c r="X7" i="1"/>
  <c r="Z7" i="1"/>
  <c r="AB7" i="1"/>
  <c r="AD7" i="1"/>
  <c r="AF7" i="1"/>
  <c r="AH7" i="1"/>
  <c r="AJ7" i="1"/>
  <c r="AL7" i="1"/>
  <c r="AN7" i="1"/>
  <c r="AP7" i="1"/>
  <c r="AR7" i="1"/>
  <c r="AT7" i="1"/>
  <c r="AV7" i="1"/>
  <c r="I7" i="1"/>
  <c r="N8" i="1"/>
  <c r="P8" i="1"/>
  <c r="R8" i="1"/>
  <c r="T8" i="1"/>
  <c r="V8" i="1"/>
  <c r="X8" i="1"/>
  <c r="Z8" i="1"/>
  <c r="AB8" i="1"/>
  <c r="AD8" i="1"/>
  <c r="AF8" i="1"/>
  <c r="AH8" i="1"/>
  <c r="AJ8" i="1"/>
  <c r="AL8" i="1"/>
  <c r="AN8" i="1"/>
  <c r="AP8" i="1"/>
  <c r="AR8" i="1"/>
  <c r="AT8" i="1"/>
  <c r="AV8" i="1"/>
  <c r="I8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I9" i="1"/>
  <c r="N10" i="1"/>
  <c r="P10" i="1"/>
  <c r="R10" i="1"/>
  <c r="T10" i="1"/>
  <c r="V10" i="1"/>
  <c r="X10" i="1"/>
  <c r="Z10" i="1"/>
  <c r="AB10" i="1"/>
  <c r="AD10" i="1"/>
  <c r="AF10" i="1"/>
  <c r="AH10" i="1"/>
  <c r="AJ10" i="1"/>
  <c r="AL10" i="1"/>
  <c r="AN10" i="1"/>
  <c r="AP10" i="1"/>
  <c r="AR10" i="1"/>
  <c r="AT10" i="1"/>
  <c r="AV10" i="1"/>
  <c r="I10" i="1"/>
  <c r="N11" i="1"/>
  <c r="P11" i="1"/>
  <c r="R11" i="1"/>
  <c r="T11" i="1"/>
  <c r="V11" i="1"/>
  <c r="X11" i="1"/>
  <c r="Z11" i="1"/>
  <c r="AB11" i="1"/>
  <c r="AD11" i="1"/>
  <c r="AF11" i="1"/>
  <c r="AH11" i="1"/>
  <c r="AJ11" i="1"/>
  <c r="AL11" i="1"/>
  <c r="AN11" i="1"/>
  <c r="AP11" i="1"/>
  <c r="AR11" i="1"/>
  <c r="AT11" i="1"/>
  <c r="AV11" i="1"/>
  <c r="I11" i="1"/>
  <c r="N12" i="1"/>
  <c r="P12" i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AR12" i="1"/>
  <c r="AT12" i="1"/>
  <c r="AV12" i="1"/>
  <c r="I12" i="1"/>
  <c r="N13" i="1"/>
  <c r="P13" i="1"/>
  <c r="R13" i="1"/>
  <c r="T13" i="1"/>
  <c r="V13" i="1"/>
  <c r="X13" i="1"/>
  <c r="Z13" i="1"/>
  <c r="AB13" i="1"/>
  <c r="AD13" i="1"/>
  <c r="AF13" i="1"/>
  <c r="AH13" i="1"/>
  <c r="AJ13" i="1"/>
  <c r="AL13" i="1"/>
  <c r="AN13" i="1"/>
  <c r="AP13" i="1"/>
  <c r="AR13" i="1"/>
  <c r="AT13" i="1"/>
  <c r="AV13" i="1"/>
  <c r="I13" i="1"/>
  <c r="N14" i="1"/>
  <c r="P14" i="1"/>
  <c r="R14" i="1"/>
  <c r="T14" i="1"/>
  <c r="V14" i="1"/>
  <c r="X14" i="1"/>
  <c r="Z14" i="1"/>
  <c r="AB14" i="1"/>
  <c r="AD14" i="1"/>
  <c r="AF14" i="1"/>
  <c r="AH14" i="1"/>
  <c r="AJ14" i="1"/>
  <c r="AL14" i="1"/>
  <c r="AN14" i="1"/>
  <c r="AP14" i="1"/>
  <c r="AR14" i="1"/>
  <c r="AT14" i="1"/>
  <c r="AV14" i="1"/>
  <c r="I14" i="1"/>
  <c r="N15" i="1"/>
  <c r="P15" i="1"/>
  <c r="R15" i="1"/>
  <c r="T15" i="1"/>
  <c r="V15" i="1"/>
  <c r="X15" i="1"/>
  <c r="Z15" i="1"/>
  <c r="AB15" i="1"/>
  <c r="AD15" i="1"/>
  <c r="AF15" i="1"/>
  <c r="AH15" i="1"/>
  <c r="AJ15" i="1"/>
  <c r="AL15" i="1"/>
  <c r="AN15" i="1"/>
  <c r="AP15" i="1"/>
  <c r="AR15" i="1"/>
  <c r="AT15" i="1"/>
  <c r="AV15" i="1"/>
  <c r="I15" i="1"/>
  <c r="N16" i="1"/>
  <c r="P16" i="1"/>
  <c r="R16" i="1"/>
  <c r="T16" i="1"/>
  <c r="V16" i="1"/>
  <c r="X16" i="1"/>
  <c r="Z16" i="1"/>
  <c r="AB16" i="1"/>
  <c r="AD16" i="1"/>
  <c r="AF16" i="1"/>
  <c r="AH16" i="1"/>
  <c r="AJ16" i="1"/>
  <c r="AL16" i="1"/>
  <c r="AN16" i="1"/>
  <c r="AP16" i="1"/>
  <c r="AR16" i="1"/>
  <c r="AT16" i="1"/>
  <c r="AV16" i="1"/>
  <c r="I16" i="1"/>
  <c r="N17" i="1"/>
  <c r="P17" i="1"/>
  <c r="R17" i="1"/>
  <c r="T17" i="1"/>
  <c r="V17" i="1"/>
  <c r="X17" i="1"/>
  <c r="Z17" i="1"/>
  <c r="AB17" i="1"/>
  <c r="AD17" i="1"/>
  <c r="AF17" i="1"/>
  <c r="AH17" i="1"/>
  <c r="AJ17" i="1"/>
  <c r="AL17" i="1"/>
  <c r="AN17" i="1"/>
  <c r="AP17" i="1"/>
  <c r="AR17" i="1"/>
  <c r="AT17" i="1"/>
  <c r="AV17" i="1"/>
  <c r="I17" i="1"/>
  <c r="N18" i="1"/>
  <c r="P18" i="1"/>
  <c r="R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AR18" i="1"/>
  <c r="AT18" i="1"/>
  <c r="AV18" i="1"/>
  <c r="I18" i="1"/>
  <c r="N19" i="1"/>
  <c r="P19" i="1"/>
  <c r="R19" i="1"/>
  <c r="T19" i="1"/>
  <c r="V19" i="1"/>
  <c r="X19" i="1"/>
  <c r="Z19" i="1"/>
  <c r="AB19" i="1"/>
  <c r="AD19" i="1"/>
  <c r="AF19" i="1"/>
  <c r="AH19" i="1"/>
  <c r="AJ19" i="1"/>
  <c r="AL19" i="1"/>
  <c r="AN19" i="1"/>
  <c r="AP19" i="1"/>
  <c r="AR19" i="1"/>
  <c r="AT19" i="1"/>
  <c r="AV19" i="1"/>
  <c r="I19" i="1"/>
  <c r="N20" i="1"/>
  <c r="P20" i="1"/>
  <c r="R20" i="1"/>
  <c r="T20" i="1"/>
  <c r="V20" i="1"/>
  <c r="X20" i="1"/>
  <c r="Z20" i="1"/>
  <c r="AB20" i="1"/>
  <c r="AD20" i="1"/>
  <c r="AF20" i="1"/>
  <c r="AH20" i="1"/>
  <c r="AJ20" i="1"/>
  <c r="AL20" i="1"/>
  <c r="AN20" i="1"/>
  <c r="AP20" i="1"/>
  <c r="AR20" i="1"/>
  <c r="AT20" i="1"/>
  <c r="AV20" i="1"/>
  <c r="I20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AR21" i="1"/>
  <c r="AT21" i="1"/>
  <c r="AV21" i="1"/>
  <c r="I21" i="1"/>
  <c r="N22" i="1"/>
  <c r="P22" i="1"/>
  <c r="R22" i="1"/>
  <c r="T22" i="1"/>
  <c r="V22" i="1"/>
  <c r="X22" i="1"/>
  <c r="Z22" i="1"/>
  <c r="AB22" i="1"/>
  <c r="AD22" i="1"/>
  <c r="AF22" i="1"/>
  <c r="AH22" i="1"/>
  <c r="AJ22" i="1"/>
  <c r="AL22" i="1"/>
  <c r="AN22" i="1"/>
  <c r="AP22" i="1"/>
  <c r="AR22" i="1"/>
  <c r="AT22" i="1"/>
  <c r="AV22" i="1"/>
  <c r="I22" i="1"/>
  <c r="N23" i="1"/>
  <c r="P23" i="1"/>
  <c r="R23" i="1"/>
  <c r="T23" i="1"/>
  <c r="V23" i="1"/>
  <c r="X23" i="1"/>
  <c r="Z23" i="1"/>
  <c r="AB23" i="1"/>
  <c r="AD23" i="1"/>
  <c r="AF23" i="1"/>
  <c r="AH23" i="1"/>
  <c r="AJ23" i="1"/>
  <c r="AL23" i="1"/>
  <c r="AN23" i="1"/>
  <c r="AP23" i="1"/>
  <c r="AR23" i="1"/>
  <c r="AT23" i="1"/>
  <c r="AV23" i="1"/>
  <c r="I23" i="1"/>
  <c r="N24" i="1"/>
  <c r="P24" i="1"/>
  <c r="R24" i="1"/>
  <c r="T24" i="1"/>
  <c r="V24" i="1"/>
  <c r="X24" i="1"/>
  <c r="Z24" i="1"/>
  <c r="AB24" i="1"/>
  <c r="AD24" i="1"/>
  <c r="AF24" i="1"/>
  <c r="AH24" i="1"/>
  <c r="AJ24" i="1"/>
  <c r="AL24" i="1"/>
  <c r="AN24" i="1"/>
  <c r="AP24" i="1"/>
  <c r="AR24" i="1"/>
  <c r="AT24" i="1"/>
  <c r="AV24" i="1"/>
  <c r="I24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AR25" i="1"/>
  <c r="AT25" i="1"/>
  <c r="AV25" i="1"/>
  <c r="I25" i="1"/>
  <c r="N26" i="1"/>
  <c r="P26" i="1"/>
  <c r="R26" i="1"/>
  <c r="T26" i="1"/>
  <c r="V26" i="1"/>
  <c r="X26" i="1"/>
  <c r="Z26" i="1"/>
  <c r="AB26" i="1"/>
  <c r="AD26" i="1"/>
  <c r="AF26" i="1"/>
  <c r="AH26" i="1"/>
  <c r="AJ26" i="1"/>
  <c r="AL26" i="1"/>
  <c r="AN26" i="1"/>
  <c r="AP26" i="1"/>
  <c r="AR26" i="1"/>
  <c r="AT26" i="1"/>
  <c r="AV26" i="1"/>
  <c r="I26" i="1"/>
  <c r="N27" i="1"/>
  <c r="P27" i="1"/>
  <c r="R27" i="1"/>
  <c r="T27" i="1"/>
  <c r="V27" i="1"/>
  <c r="X27" i="1"/>
  <c r="Z27" i="1"/>
  <c r="AB27" i="1"/>
  <c r="AD27" i="1"/>
  <c r="AF27" i="1"/>
  <c r="AH27" i="1"/>
  <c r="AJ27" i="1"/>
  <c r="AL27" i="1"/>
  <c r="AN27" i="1"/>
  <c r="AP27" i="1"/>
  <c r="AR27" i="1"/>
  <c r="AT27" i="1"/>
  <c r="AV27" i="1"/>
  <c r="I27" i="1"/>
  <c r="N28" i="1"/>
  <c r="P28" i="1"/>
  <c r="R28" i="1"/>
  <c r="T28" i="1"/>
  <c r="V28" i="1"/>
  <c r="X28" i="1"/>
  <c r="Z28" i="1"/>
  <c r="AB28" i="1"/>
  <c r="AD28" i="1"/>
  <c r="AF28" i="1"/>
  <c r="AH28" i="1"/>
  <c r="AJ28" i="1"/>
  <c r="AL28" i="1"/>
  <c r="AN28" i="1"/>
  <c r="AP28" i="1"/>
  <c r="AR28" i="1"/>
  <c r="AT28" i="1"/>
  <c r="AV28" i="1"/>
  <c r="I28" i="1"/>
  <c r="N29" i="1"/>
  <c r="P29" i="1"/>
  <c r="R29" i="1"/>
  <c r="T29" i="1"/>
  <c r="V29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V29" i="1"/>
  <c r="I29" i="1"/>
  <c r="N30" i="1"/>
  <c r="P30" i="1"/>
  <c r="R30" i="1"/>
  <c r="T30" i="1"/>
  <c r="V30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I30" i="1"/>
  <c r="N31" i="1"/>
  <c r="P31" i="1"/>
  <c r="R31" i="1"/>
  <c r="T31" i="1"/>
  <c r="V31" i="1"/>
  <c r="X31" i="1"/>
  <c r="Z31" i="1"/>
  <c r="AB31" i="1"/>
  <c r="AD31" i="1"/>
  <c r="AF31" i="1"/>
  <c r="AH31" i="1"/>
  <c r="AJ31" i="1"/>
  <c r="AL31" i="1"/>
  <c r="AN31" i="1"/>
  <c r="AP31" i="1"/>
  <c r="AR31" i="1"/>
  <c r="AT31" i="1"/>
  <c r="AV31" i="1"/>
  <c r="I31" i="1"/>
  <c r="N32" i="1"/>
  <c r="P32" i="1"/>
  <c r="R32" i="1"/>
  <c r="T32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I32" i="1"/>
  <c r="N33" i="1"/>
  <c r="P33" i="1"/>
  <c r="R33" i="1"/>
  <c r="T33" i="1"/>
  <c r="V33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I33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I34" i="1"/>
  <c r="N35" i="1"/>
  <c r="P35" i="1"/>
  <c r="R35" i="1"/>
  <c r="T35" i="1"/>
  <c r="V35" i="1"/>
  <c r="X35" i="1"/>
  <c r="Z35" i="1"/>
  <c r="AB35" i="1"/>
  <c r="AD35" i="1"/>
  <c r="AF35" i="1"/>
  <c r="AH35" i="1"/>
  <c r="AJ35" i="1"/>
  <c r="AL35" i="1"/>
  <c r="AN35" i="1"/>
  <c r="AP35" i="1"/>
  <c r="AR35" i="1"/>
  <c r="AT35" i="1"/>
  <c r="AV35" i="1"/>
  <c r="I35" i="1"/>
  <c r="N36" i="1"/>
  <c r="P36" i="1"/>
  <c r="R36" i="1"/>
  <c r="T36" i="1"/>
  <c r="V36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I36" i="1"/>
  <c r="N37" i="1"/>
  <c r="P37" i="1"/>
  <c r="R37" i="1"/>
  <c r="T37" i="1"/>
  <c r="V37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V37" i="1"/>
  <c r="I37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AR38" i="1"/>
  <c r="AT38" i="1"/>
  <c r="AV38" i="1"/>
  <c r="I38" i="1"/>
  <c r="N39" i="1"/>
  <c r="P39" i="1"/>
  <c r="R39" i="1"/>
  <c r="T39" i="1"/>
  <c r="V39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V39" i="1"/>
  <c r="I39" i="1"/>
  <c r="N40" i="1"/>
  <c r="P40" i="1"/>
  <c r="R40" i="1"/>
  <c r="T40" i="1"/>
  <c r="V40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V40" i="1"/>
  <c r="I40" i="1"/>
  <c r="N41" i="1"/>
  <c r="P41" i="1"/>
  <c r="R41" i="1"/>
  <c r="T41" i="1"/>
  <c r="V41" i="1"/>
  <c r="X41" i="1"/>
  <c r="Z41" i="1"/>
  <c r="AB41" i="1"/>
  <c r="AD41" i="1"/>
  <c r="AF41" i="1"/>
  <c r="AH41" i="1"/>
  <c r="AJ41" i="1"/>
  <c r="AL41" i="1"/>
  <c r="AN41" i="1"/>
  <c r="AP41" i="1"/>
  <c r="AR41" i="1"/>
  <c r="AT41" i="1"/>
  <c r="AV41" i="1"/>
  <c r="I41" i="1"/>
  <c r="N42" i="1"/>
  <c r="P42" i="1"/>
  <c r="R42" i="1"/>
  <c r="T42" i="1"/>
  <c r="V42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V42" i="1"/>
  <c r="I42" i="1"/>
  <c r="N43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I43" i="1"/>
  <c r="N44" i="1"/>
  <c r="P44" i="1"/>
  <c r="R44" i="1"/>
  <c r="T44" i="1"/>
  <c r="V44" i="1"/>
  <c r="X44" i="1"/>
  <c r="Z44" i="1"/>
  <c r="AB44" i="1"/>
  <c r="AD44" i="1"/>
  <c r="AF44" i="1"/>
  <c r="AH44" i="1"/>
  <c r="AJ44" i="1"/>
  <c r="AL44" i="1"/>
  <c r="AN44" i="1"/>
  <c r="AP44" i="1"/>
  <c r="AR44" i="1"/>
  <c r="AT44" i="1"/>
  <c r="AV44" i="1"/>
  <c r="I44" i="1"/>
  <c r="N45" i="1"/>
  <c r="P45" i="1"/>
  <c r="R45" i="1"/>
  <c r="T45" i="1"/>
  <c r="V45" i="1"/>
  <c r="X45" i="1"/>
  <c r="Z45" i="1"/>
  <c r="AB45" i="1"/>
  <c r="AD45" i="1"/>
  <c r="AF45" i="1"/>
  <c r="AH45" i="1"/>
  <c r="AJ45" i="1"/>
  <c r="AL45" i="1"/>
  <c r="AN45" i="1"/>
  <c r="AP45" i="1"/>
  <c r="AR45" i="1"/>
  <c r="AT45" i="1"/>
  <c r="AV45" i="1"/>
  <c r="I45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I46" i="1"/>
  <c r="N47" i="1"/>
  <c r="P47" i="1"/>
  <c r="R47" i="1"/>
  <c r="T47" i="1"/>
  <c r="V47" i="1"/>
  <c r="X47" i="1"/>
  <c r="Z47" i="1"/>
  <c r="AB47" i="1"/>
  <c r="AD47" i="1"/>
  <c r="AF47" i="1"/>
  <c r="AH47" i="1"/>
  <c r="AJ47" i="1"/>
  <c r="AL47" i="1"/>
  <c r="AN47" i="1"/>
  <c r="AP47" i="1"/>
  <c r="AR47" i="1"/>
  <c r="AT47" i="1"/>
  <c r="AV47" i="1"/>
  <c r="I47" i="1"/>
  <c r="N48" i="1"/>
  <c r="P48" i="1"/>
  <c r="R48" i="1"/>
  <c r="T48" i="1"/>
  <c r="V48" i="1"/>
  <c r="X48" i="1"/>
  <c r="Z48" i="1"/>
  <c r="AB48" i="1"/>
  <c r="AD48" i="1"/>
  <c r="AF48" i="1"/>
  <c r="AH48" i="1"/>
  <c r="AJ48" i="1"/>
  <c r="AL48" i="1"/>
  <c r="AN48" i="1"/>
  <c r="AP48" i="1"/>
  <c r="AR48" i="1"/>
  <c r="AT48" i="1"/>
  <c r="AV48" i="1"/>
  <c r="I48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AR49" i="1"/>
  <c r="AT49" i="1"/>
  <c r="AV49" i="1"/>
  <c r="I49" i="1"/>
  <c r="N50" i="1"/>
  <c r="P50" i="1"/>
  <c r="R50" i="1"/>
  <c r="T50" i="1"/>
  <c r="V50" i="1"/>
  <c r="X50" i="1"/>
  <c r="Z50" i="1"/>
  <c r="AB50" i="1"/>
  <c r="AD50" i="1"/>
  <c r="AF50" i="1"/>
  <c r="AH50" i="1"/>
  <c r="AJ50" i="1"/>
  <c r="AL50" i="1"/>
  <c r="AN50" i="1"/>
  <c r="AP50" i="1"/>
  <c r="AR50" i="1"/>
  <c r="AT50" i="1"/>
  <c r="AV50" i="1"/>
  <c r="I50" i="1"/>
  <c r="N51" i="1"/>
  <c r="P51" i="1"/>
  <c r="R51" i="1"/>
  <c r="T51" i="1"/>
  <c r="V51" i="1"/>
  <c r="X51" i="1"/>
  <c r="Z51" i="1"/>
  <c r="AB51" i="1"/>
  <c r="AD51" i="1"/>
  <c r="AF51" i="1"/>
  <c r="AH51" i="1"/>
  <c r="AJ51" i="1"/>
  <c r="AL51" i="1"/>
  <c r="AN51" i="1"/>
  <c r="AP51" i="1"/>
  <c r="AR51" i="1"/>
  <c r="AT51" i="1"/>
  <c r="AV51" i="1"/>
  <c r="I51" i="1"/>
  <c r="N52" i="1"/>
  <c r="P52" i="1"/>
  <c r="R52" i="1"/>
  <c r="T52" i="1"/>
  <c r="V52" i="1"/>
  <c r="X52" i="1"/>
  <c r="Z52" i="1"/>
  <c r="AB52" i="1"/>
  <c r="AD52" i="1"/>
  <c r="AF52" i="1"/>
  <c r="AH52" i="1"/>
  <c r="AJ52" i="1"/>
  <c r="AL52" i="1"/>
  <c r="AN52" i="1"/>
  <c r="AP52" i="1"/>
  <c r="AR52" i="1"/>
  <c r="AT52" i="1"/>
  <c r="AV52" i="1"/>
  <c r="I52" i="1"/>
  <c r="N53" i="1"/>
  <c r="P53" i="1"/>
  <c r="R53" i="1"/>
  <c r="T53" i="1"/>
  <c r="V53" i="1"/>
  <c r="X53" i="1"/>
  <c r="Z53" i="1"/>
  <c r="AB53" i="1"/>
  <c r="AD53" i="1"/>
  <c r="AF53" i="1"/>
  <c r="AH53" i="1"/>
  <c r="AJ53" i="1"/>
  <c r="AL53" i="1"/>
  <c r="AN53" i="1"/>
  <c r="AP53" i="1"/>
  <c r="AR53" i="1"/>
  <c r="AT53" i="1"/>
  <c r="AV53" i="1"/>
  <c r="I53" i="1"/>
  <c r="N54" i="1"/>
  <c r="P54" i="1"/>
  <c r="R54" i="1"/>
  <c r="T54" i="1"/>
  <c r="V54" i="1"/>
  <c r="X54" i="1"/>
  <c r="Z54" i="1"/>
  <c r="AB54" i="1"/>
  <c r="AD54" i="1"/>
  <c r="AF54" i="1"/>
  <c r="AH54" i="1"/>
  <c r="AJ54" i="1"/>
  <c r="AL54" i="1"/>
  <c r="AN54" i="1"/>
  <c r="AP54" i="1"/>
  <c r="AR54" i="1"/>
  <c r="AT54" i="1"/>
  <c r="AV54" i="1"/>
  <c r="I54" i="1"/>
  <c r="N55" i="1"/>
  <c r="P55" i="1"/>
  <c r="R55" i="1"/>
  <c r="T55" i="1"/>
  <c r="V55" i="1"/>
  <c r="X55" i="1"/>
  <c r="Z55" i="1"/>
  <c r="AB55" i="1"/>
  <c r="AD55" i="1"/>
  <c r="AF55" i="1"/>
  <c r="AH55" i="1"/>
  <c r="AJ55" i="1"/>
  <c r="AL55" i="1"/>
  <c r="AN55" i="1"/>
  <c r="AP55" i="1"/>
  <c r="AR55" i="1"/>
  <c r="AT55" i="1"/>
  <c r="AV55" i="1"/>
  <c r="I55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AR56" i="1"/>
  <c r="AT56" i="1"/>
  <c r="AV56" i="1"/>
  <c r="I56" i="1"/>
  <c r="N57" i="1"/>
  <c r="P57" i="1"/>
  <c r="R57" i="1"/>
  <c r="T57" i="1"/>
  <c r="V57" i="1"/>
  <c r="X57" i="1"/>
  <c r="Z57" i="1"/>
  <c r="AB57" i="1"/>
  <c r="AD57" i="1"/>
  <c r="AF57" i="1"/>
  <c r="AH57" i="1"/>
  <c r="AJ57" i="1"/>
  <c r="AL57" i="1"/>
  <c r="AN57" i="1"/>
  <c r="AP57" i="1"/>
  <c r="AR57" i="1"/>
  <c r="AT57" i="1"/>
  <c r="AV57" i="1"/>
  <c r="I57" i="1"/>
  <c r="N58" i="1"/>
  <c r="P58" i="1"/>
  <c r="R58" i="1"/>
  <c r="T58" i="1"/>
  <c r="V58" i="1"/>
  <c r="X58" i="1"/>
  <c r="Z58" i="1"/>
  <c r="AB58" i="1"/>
  <c r="AD58" i="1"/>
  <c r="AF58" i="1"/>
  <c r="AH58" i="1"/>
  <c r="AJ58" i="1"/>
  <c r="AL58" i="1"/>
  <c r="AN58" i="1"/>
  <c r="AP58" i="1"/>
  <c r="AR58" i="1"/>
  <c r="AT58" i="1"/>
  <c r="AV58" i="1"/>
  <c r="I58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I59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AR60" i="1"/>
  <c r="AT60" i="1"/>
  <c r="AV60" i="1"/>
  <c r="I60" i="1"/>
  <c r="N61" i="1"/>
  <c r="P61" i="1"/>
  <c r="R61" i="1"/>
  <c r="T61" i="1"/>
  <c r="V61" i="1"/>
  <c r="X61" i="1"/>
  <c r="Z61" i="1"/>
  <c r="AB61" i="1"/>
  <c r="AD61" i="1"/>
  <c r="AF61" i="1"/>
  <c r="AH61" i="1"/>
  <c r="AJ61" i="1"/>
  <c r="AL61" i="1"/>
  <c r="AN61" i="1"/>
  <c r="AP61" i="1"/>
  <c r="AR61" i="1"/>
  <c r="AT61" i="1"/>
  <c r="AV61" i="1"/>
  <c r="I61" i="1"/>
  <c r="N62" i="1"/>
  <c r="P62" i="1"/>
  <c r="R62" i="1"/>
  <c r="T62" i="1"/>
  <c r="V62" i="1"/>
  <c r="X62" i="1"/>
  <c r="Z62" i="1"/>
  <c r="AB62" i="1"/>
  <c r="AD62" i="1"/>
  <c r="AF62" i="1"/>
  <c r="AH62" i="1"/>
  <c r="AJ62" i="1"/>
  <c r="AL62" i="1"/>
  <c r="AN62" i="1"/>
  <c r="AP62" i="1"/>
  <c r="AR62" i="1"/>
  <c r="AT62" i="1"/>
  <c r="AV62" i="1"/>
  <c r="I62" i="1"/>
  <c r="N63" i="1"/>
  <c r="P63" i="1"/>
  <c r="R63" i="1"/>
  <c r="T63" i="1"/>
  <c r="V63" i="1"/>
  <c r="X63" i="1"/>
  <c r="Z63" i="1"/>
  <c r="AB63" i="1"/>
  <c r="AD63" i="1"/>
  <c r="AF63" i="1"/>
  <c r="AH63" i="1"/>
  <c r="AJ63" i="1"/>
  <c r="AL63" i="1"/>
  <c r="AN63" i="1"/>
  <c r="AP63" i="1"/>
  <c r="AR63" i="1"/>
  <c r="AT63" i="1"/>
  <c r="AV63" i="1"/>
  <c r="I63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AR64" i="1"/>
  <c r="AT64" i="1"/>
  <c r="AV64" i="1"/>
  <c r="I64" i="1"/>
  <c r="N65" i="1"/>
  <c r="P65" i="1"/>
  <c r="R65" i="1"/>
  <c r="T65" i="1"/>
  <c r="V65" i="1"/>
  <c r="X65" i="1"/>
  <c r="Z65" i="1"/>
  <c r="AB65" i="1"/>
  <c r="AD65" i="1"/>
  <c r="AF65" i="1"/>
  <c r="AH65" i="1"/>
  <c r="AJ65" i="1"/>
  <c r="AL65" i="1"/>
  <c r="AN65" i="1"/>
  <c r="AP65" i="1"/>
  <c r="AR65" i="1"/>
  <c r="AT65" i="1"/>
  <c r="AV65" i="1"/>
  <c r="I65" i="1"/>
  <c r="N66" i="1"/>
  <c r="P66" i="1"/>
  <c r="R66" i="1"/>
  <c r="T66" i="1"/>
  <c r="V66" i="1"/>
  <c r="X66" i="1"/>
  <c r="Z66" i="1"/>
  <c r="AB66" i="1"/>
  <c r="AD66" i="1"/>
  <c r="AF66" i="1"/>
  <c r="AH66" i="1"/>
  <c r="AJ66" i="1"/>
  <c r="AL66" i="1"/>
  <c r="AN66" i="1"/>
  <c r="AP66" i="1"/>
  <c r="AR66" i="1"/>
  <c r="AT66" i="1"/>
  <c r="AV66" i="1"/>
  <c r="I66" i="1"/>
  <c r="N67" i="1"/>
  <c r="P67" i="1"/>
  <c r="R67" i="1"/>
  <c r="T67" i="1"/>
  <c r="V67" i="1"/>
  <c r="X67" i="1"/>
  <c r="Z67" i="1"/>
  <c r="AB67" i="1"/>
  <c r="AD67" i="1"/>
  <c r="AF67" i="1"/>
  <c r="AH67" i="1"/>
  <c r="AJ67" i="1"/>
  <c r="AL67" i="1"/>
  <c r="AN67" i="1"/>
  <c r="AP67" i="1"/>
  <c r="AR67" i="1"/>
  <c r="AT67" i="1"/>
  <c r="AV67" i="1"/>
  <c r="I67" i="1"/>
  <c r="N68" i="1"/>
  <c r="P68" i="1"/>
  <c r="R68" i="1"/>
  <c r="T68" i="1"/>
  <c r="V68" i="1"/>
  <c r="X68" i="1"/>
  <c r="Z68" i="1"/>
  <c r="AB68" i="1"/>
  <c r="AD68" i="1"/>
  <c r="AF68" i="1"/>
  <c r="AH68" i="1"/>
  <c r="AJ68" i="1"/>
  <c r="AL68" i="1"/>
  <c r="AN68" i="1"/>
  <c r="AP68" i="1"/>
  <c r="AR68" i="1"/>
  <c r="AT68" i="1"/>
  <c r="AV68" i="1"/>
  <c r="I68" i="1"/>
  <c r="N69" i="1"/>
  <c r="P69" i="1"/>
  <c r="R69" i="1"/>
  <c r="T69" i="1"/>
  <c r="V69" i="1"/>
  <c r="X69" i="1"/>
  <c r="Z69" i="1"/>
  <c r="AB69" i="1"/>
  <c r="AD69" i="1"/>
  <c r="AF69" i="1"/>
  <c r="AH69" i="1"/>
  <c r="AJ69" i="1"/>
  <c r="AL69" i="1"/>
  <c r="AN69" i="1"/>
  <c r="AP69" i="1"/>
  <c r="AR69" i="1"/>
  <c r="AT69" i="1"/>
  <c r="AV69" i="1"/>
  <c r="I69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AR70" i="1"/>
  <c r="AT70" i="1"/>
  <c r="AV70" i="1"/>
  <c r="I70" i="1"/>
  <c r="N71" i="1"/>
  <c r="P71" i="1"/>
  <c r="R71" i="1"/>
  <c r="T71" i="1"/>
  <c r="V71" i="1"/>
  <c r="X71" i="1"/>
  <c r="Z71" i="1"/>
  <c r="AB71" i="1"/>
  <c r="AD71" i="1"/>
  <c r="AF71" i="1"/>
  <c r="AH71" i="1"/>
  <c r="AJ71" i="1"/>
  <c r="AL71" i="1"/>
  <c r="AN71" i="1"/>
  <c r="AP71" i="1"/>
  <c r="AR71" i="1"/>
  <c r="AT71" i="1"/>
  <c r="AV71" i="1"/>
  <c r="I71" i="1"/>
  <c r="N72" i="1"/>
  <c r="P72" i="1"/>
  <c r="R72" i="1"/>
  <c r="T72" i="1"/>
  <c r="V72" i="1"/>
  <c r="X72" i="1"/>
  <c r="Z72" i="1"/>
  <c r="AB72" i="1"/>
  <c r="AD72" i="1"/>
  <c r="AF72" i="1"/>
  <c r="AH72" i="1"/>
  <c r="AJ72" i="1"/>
  <c r="AL72" i="1"/>
  <c r="AN72" i="1"/>
  <c r="AP72" i="1"/>
  <c r="AR72" i="1"/>
  <c r="AT72" i="1"/>
  <c r="AV72" i="1"/>
  <c r="I72" i="1"/>
  <c r="N73" i="1"/>
  <c r="P73" i="1"/>
  <c r="R73" i="1"/>
  <c r="T73" i="1"/>
  <c r="V73" i="1"/>
  <c r="X73" i="1"/>
  <c r="Z73" i="1"/>
  <c r="AB73" i="1"/>
  <c r="AD73" i="1"/>
  <c r="AF73" i="1"/>
  <c r="AH73" i="1"/>
  <c r="AJ73" i="1"/>
  <c r="AL73" i="1"/>
  <c r="AN73" i="1"/>
  <c r="AP73" i="1"/>
  <c r="AR73" i="1"/>
  <c r="AT73" i="1"/>
  <c r="AV73" i="1"/>
  <c r="I73" i="1"/>
  <c r="N74" i="1"/>
  <c r="P74" i="1"/>
  <c r="R74" i="1"/>
  <c r="T74" i="1"/>
  <c r="V74" i="1"/>
  <c r="X74" i="1"/>
  <c r="Z74" i="1"/>
  <c r="AB74" i="1"/>
  <c r="AD74" i="1"/>
  <c r="AF74" i="1"/>
  <c r="AH74" i="1"/>
  <c r="AJ74" i="1"/>
  <c r="AL74" i="1"/>
  <c r="AN74" i="1"/>
  <c r="AP74" i="1"/>
  <c r="AR74" i="1"/>
  <c r="AT74" i="1"/>
  <c r="AV74" i="1"/>
  <c r="I74" i="1"/>
  <c r="N75" i="1"/>
  <c r="P75" i="1"/>
  <c r="R75" i="1"/>
  <c r="T75" i="1"/>
  <c r="V75" i="1"/>
  <c r="X75" i="1"/>
  <c r="Z75" i="1"/>
  <c r="AB75" i="1"/>
  <c r="AD75" i="1"/>
  <c r="AF75" i="1"/>
  <c r="AH75" i="1"/>
  <c r="AJ75" i="1"/>
  <c r="AL75" i="1"/>
  <c r="AN75" i="1"/>
  <c r="AP75" i="1"/>
  <c r="AR75" i="1"/>
  <c r="AT75" i="1"/>
  <c r="AV75" i="1"/>
  <c r="I75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AR76" i="1"/>
  <c r="AT76" i="1"/>
  <c r="AV76" i="1"/>
  <c r="I76" i="1"/>
  <c r="N77" i="1"/>
  <c r="P77" i="1"/>
  <c r="R77" i="1"/>
  <c r="T77" i="1"/>
  <c r="V77" i="1"/>
  <c r="X77" i="1"/>
  <c r="Z77" i="1"/>
  <c r="AB77" i="1"/>
  <c r="AD77" i="1"/>
  <c r="AF77" i="1"/>
  <c r="AH77" i="1"/>
  <c r="AJ77" i="1"/>
  <c r="AL77" i="1"/>
  <c r="AN77" i="1"/>
  <c r="AP77" i="1"/>
  <c r="AR77" i="1"/>
  <c r="AT77" i="1"/>
  <c r="AV77" i="1"/>
  <c r="I77" i="1"/>
  <c r="N78" i="1"/>
  <c r="P78" i="1"/>
  <c r="R78" i="1"/>
  <c r="T78" i="1"/>
  <c r="V78" i="1"/>
  <c r="X78" i="1"/>
  <c r="Z78" i="1"/>
  <c r="AB78" i="1"/>
  <c r="AD78" i="1"/>
  <c r="AF78" i="1"/>
  <c r="AH78" i="1"/>
  <c r="AJ78" i="1"/>
  <c r="AL78" i="1"/>
  <c r="AN78" i="1"/>
  <c r="AP78" i="1"/>
  <c r="AR78" i="1"/>
  <c r="AT78" i="1"/>
  <c r="AV78" i="1"/>
  <c r="I78" i="1"/>
  <c r="N79" i="1"/>
  <c r="P79" i="1"/>
  <c r="R79" i="1"/>
  <c r="T79" i="1"/>
  <c r="V79" i="1"/>
  <c r="X79" i="1"/>
  <c r="Z79" i="1"/>
  <c r="AB79" i="1"/>
  <c r="AD79" i="1"/>
  <c r="AF79" i="1"/>
  <c r="AH79" i="1"/>
  <c r="AJ79" i="1"/>
  <c r="AL79" i="1"/>
  <c r="AN79" i="1"/>
  <c r="AP79" i="1"/>
  <c r="AR79" i="1"/>
  <c r="AT79" i="1"/>
  <c r="AV79" i="1"/>
  <c r="I79" i="1"/>
  <c r="N80" i="1"/>
  <c r="P80" i="1"/>
  <c r="R80" i="1"/>
  <c r="T80" i="1"/>
  <c r="V80" i="1"/>
  <c r="X80" i="1"/>
  <c r="Z80" i="1"/>
  <c r="AB80" i="1"/>
  <c r="AD80" i="1"/>
  <c r="AF80" i="1"/>
  <c r="AH80" i="1"/>
  <c r="AJ80" i="1"/>
  <c r="AL80" i="1"/>
  <c r="AN80" i="1"/>
  <c r="AP80" i="1"/>
  <c r="AR80" i="1"/>
  <c r="AT80" i="1"/>
  <c r="AV80" i="1"/>
  <c r="I80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AR81" i="1"/>
  <c r="AT81" i="1"/>
  <c r="AV81" i="1"/>
  <c r="I81" i="1"/>
  <c r="N82" i="1"/>
  <c r="P82" i="1"/>
  <c r="R82" i="1"/>
  <c r="T82" i="1"/>
  <c r="V82" i="1"/>
  <c r="X82" i="1"/>
  <c r="Z82" i="1"/>
  <c r="AB82" i="1"/>
  <c r="AD82" i="1"/>
  <c r="AF82" i="1"/>
  <c r="AH82" i="1"/>
  <c r="AJ82" i="1"/>
  <c r="AL82" i="1"/>
  <c r="AN82" i="1"/>
  <c r="AP82" i="1"/>
  <c r="AR82" i="1"/>
  <c r="AT82" i="1"/>
  <c r="AV82" i="1"/>
  <c r="I82" i="1"/>
  <c r="N83" i="1"/>
  <c r="P83" i="1"/>
  <c r="R83" i="1"/>
  <c r="T83" i="1"/>
  <c r="V83" i="1"/>
  <c r="X83" i="1"/>
  <c r="Z83" i="1"/>
  <c r="AB83" i="1"/>
  <c r="AD83" i="1"/>
  <c r="AF83" i="1"/>
  <c r="AH83" i="1"/>
  <c r="AJ83" i="1"/>
  <c r="AL83" i="1"/>
  <c r="AN83" i="1"/>
  <c r="AP83" i="1"/>
  <c r="AR83" i="1"/>
  <c r="AT83" i="1"/>
  <c r="AV83" i="1"/>
  <c r="I83" i="1"/>
  <c r="N84" i="1"/>
  <c r="P84" i="1"/>
  <c r="R84" i="1"/>
  <c r="T84" i="1"/>
  <c r="V84" i="1"/>
  <c r="X84" i="1"/>
  <c r="Z84" i="1"/>
  <c r="AB84" i="1"/>
  <c r="AD84" i="1"/>
  <c r="AF84" i="1"/>
  <c r="AH84" i="1"/>
  <c r="AJ84" i="1"/>
  <c r="AL84" i="1"/>
  <c r="AN84" i="1"/>
  <c r="AP84" i="1"/>
  <c r="AR84" i="1"/>
  <c r="AT84" i="1"/>
  <c r="AV84" i="1"/>
  <c r="I84" i="1"/>
  <c r="N85" i="1"/>
  <c r="P85" i="1"/>
  <c r="R85" i="1"/>
  <c r="T85" i="1"/>
  <c r="V85" i="1"/>
  <c r="X85" i="1"/>
  <c r="Z85" i="1"/>
  <c r="AB85" i="1"/>
  <c r="AD85" i="1"/>
  <c r="AF85" i="1"/>
  <c r="AH85" i="1"/>
  <c r="AJ85" i="1"/>
  <c r="AL85" i="1"/>
  <c r="AN85" i="1"/>
  <c r="AP85" i="1"/>
  <c r="AR85" i="1"/>
  <c r="AT85" i="1"/>
  <c r="AV85" i="1"/>
  <c r="I85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AR86" i="1"/>
  <c r="AT86" i="1"/>
  <c r="AV86" i="1"/>
  <c r="I86" i="1"/>
  <c r="N87" i="1"/>
  <c r="P87" i="1"/>
  <c r="R87" i="1"/>
  <c r="T87" i="1"/>
  <c r="V87" i="1"/>
  <c r="X87" i="1"/>
  <c r="Z87" i="1"/>
  <c r="AB87" i="1"/>
  <c r="AD87" i="1"/>
  <c r="AF87" i="1"/>
  <c r="AH87" i="1"/>
  <c r="AJ87" i="1"/>
  <c r="AL87" i="1"/>
  <c r="AN87" i="1"/>
  <c r="AP87" i="1"/>
  <c r="AR87" i="1"/>
  <c r="AT87" i="1"/>
  <c r="AV87" i="1"/>
  <c r="I87" i="1"/>
  <c r="N88" i="1"/>
  <c r="P88" i="1"/>
  <c r="R88" i="1"/>
  <c r="T88" i="1"/>
  <c r="V88" i="1"/>
  <c r="X88" i="1"/>
  <c r="Z88" i="1"/>
  <c r="AB88" i="1"/>
  <c r="AD88" i="1"/>
  <c r="AF88" i="1"/>
  <c r="AH88" i="1"/>
  <c r="AJ88" i="1"/>
  <c r="AL88" i="1"/>
  <c r="AN88" i="1"/>
  <c r="AP88" i="1"/>
  <c r="AR88" i="1"/>
  <c r="AT88" i="1"/>
  <c r="AV88" i="1"/>
  <c r="I88" i="1"/>
  <c r="N89" i="1"/>
  <c r="P89" i="1"/>
  <c r="R89" i="1"/>
  <c r="T89" i="1"/>
  <c r="V89" i="1"/>
  <c r="X89" i="1"/>
  <c r="Z89" i="1"/>
  <c r="AB89" i="1"/>
  <c r="AD89" i="1"/>
  <c r="AF89" i="1"/>
  <c r="AH89" i="1"/>
  <c r="AJ89" i="1"/>
  <c r="AL89" i="1"/>
  <c r="AN89" i="1"/>
  <c r="AP89" i="1"/>
  <c r="AR89" i="1"/>
  <c r="AT89" i="1"/>
  <c r="AV89" i="1"/>
  <c r="I89" i="1"/>
  <c r="N90" i="1"/>
  <c r="P90" i="1"/>
  <c r="R90" i="1"/>
  <c r="T90" i="1"/>
  <c r="V90" i="1"/>
  <c r="X90" i="1"/>
  <c r="Z90" i="1"/>
  <c r="AB90" i="1"/>
  <c r="AD90" i="1"/>
  <c r="AF90" i="1"/>
  <c r="AH90" i="1"/>
  <c r="AJ90" i="1"/>
  <c r="AL90" i="1"/>
  <c r="AN90" i="1"/>
  <c r="AP90" i="1"/>
  <c r="AR90" i="1"/>
  <c r="AT90" i="1"/>
  <c r="AV90" i="1"/>
  <c r="I90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AR91" i="1"/>
  <c r="AT91" i="1"/>
  <c r="AV91" i="1"/>
  <c r="I91" i="1"/>
  <c r="N92" i="1"/>
  <c r="P92" i="1"/>
  <c r="R92" i="1"/>
  <c r="T92" i="1"/>
  <c r="V92" i="1"/>
  <c r="X92" i="1"/>
  <c r="Z92" i="1"/>
  <c r="AB92" i="1"/>
  <c r="AD92" i="1"/>
  <c r="AF92" i="1"/>
  <c r="AH92" i="1"/>
  <c r="AJ92" i="1"/>
  <c r="AL92" i="1"/>
  <c r="AN92" i="1"/>
  <c r="AP92" i="1"/>
  <c r="AR92" i="1"/>
  <c r="AT92" i="1"/>
  <c r="AV92" i="1"/>
  <c r="I92" i="1"/>
  <c r="N93" i="1"/>
  <c r="P93" i="1"/>
  <c r="R93" i="1"/>
  <c r="T93" i="1"/>
  <c r="V93" i="1"/>
  <c r="X93" i="1"/>
  <c r="Z93" i="1"/>
  <c r="AB93" i="1"/>
  <c r="AD93" i="1"/>
  <c r="AF93" i="1"/>
  <c r="AH93" i="1"/>
  <c r="AJ93" i="1"/>
  <c r="AL93" i="1"/>
  <c r="AN93" i="1"/>
  <c r="AP93" i="1"/>
  <c r="AR93" i="1"/>
  <c r="AT93" i="1"/>
  <c r="AV93" i="1"/>
  <c r="I93" i="1"/>
  <c r="N94" i="1"/>
  <c r="P94" i="1"/>
  <c r="R94" i="1"/>
  <c r="T94" i="1"/>
  <c r="V94" i="1"/>
  <c r="X94" i="1"/>
  <c r="Z94" i="1"/>
  <c r="AB94" i="1"/>
  <c r="AD94" i="1"/>
  <c r="AF94" i="1"/>
  <c r="AH94" i="1"/>
  <c r="AJ94" i="1"/>
  <c r="AL94" i="1"/>
  <c r="AN94" i="1"/>
  <c r="AP94" i="1"/>
  <c r="AR94" i="1"/>
  <c r="AT94" i="1"/>
  <c r="AV94" i="1"/>
  <c r="I94" i="1"/>
  <c r="N95" i="1"/>
  <c r="P95" i="1"/>
  <c r="R95" i="1"/>
  <c r="T95" i="1"/>
  <c r="V95" i="1"/>
  <c r="X95" i="1"/>
  <c r="Z95" i="1"/>
  <c r="AB95" i="1"/>
  <c r="AD95" i="1"/>
  <c r="AF95" i="1"/>
  <c r="AH95" i="1"/>
  <c r="AJ95" i="1"/>
  <c r="AL95" i="1"/>
  <c r="AN95" i="1"/>
  <c r="AP95" i="1"/>
  <c r="AR95" i="1"/>
  <c r="AT95" i="1"/>
  <c r="AV95" i="1"/>
  <c r="I95" i="1"/>
  <c r="N96" i="1"/>
  <c r="P96" i="1"/>
  <c r="R96" i="1"/>
  <c r="T96" i="1"/>
  <c r="V96" i="1"/>
  <c r="X96" i="1"/>
  <c r="Z96" i="1"/>
  <c r="AB96" i="1"/>
  <c r="AD96" i="1"/>
  <c r="AF96" i="1"/>
  <c r="AH96" i="1"/>
  <c r="AJ96" i="1"/>
  <c r="AL96" i="1"/>
  <c r="AN96" i="1"/>
  <c r="AP96" i="1"/>
  <c r="AR96" i="1"/>
  <c r="AT96" i="1"/>
  <c r="AV96" i="1"/>
  <c r="I96" i="1"/>
  <c r="N98" i="1"/>
  <c r="P98" i="1"/>
  <c r="R98" i="1"/>
  <c r="T98" i="1"/>
  <c r="V98" i="1"/>
  <c r="X98" i="1"/>
  <c r="Z98" i="1"/>
  <c r="AB98" i="1"/>
  <c r="AD98" i="1"/>
  <c r="AF98" i="1"/>
  <c r="AH98" i="1"/>
  <c r="AJ98" i="1"/>
  <c r="AL98" i="1"/>
  <c r="AN98" i="1"/>
  <c r="AP98" i="1"/>
  <c r="AR98" i="1"/>
  <c r="AT98" i="1"/>
  <c r="AV98" i="1"/>
  <c r="I98" i="1"/>
  <c r="N99" i="1"/>
  <c r="P99" i="1"/>
  <c r="R99" i="1"/>
  <c r="T99" i="1"/>
  <c r="V99" i="1"/>
  <c r="X99" i="1"/>
  <c r="Z99" i="1"/>
  <c r="AB99" i="1"/>
  <c r="AD99" i="1"/>
  <c r="AF99" i="1"/>
  <c r="AH99" i="1"/>
  <c r="AJ99" i="1"/>
  <c r="AL99" i="1"/>
  <c r="AN99" i="1"/>
  <c r="AP99" i="1"/>
  <c r="AR99" i="1"/>
  <c r="AT99" i="1"/>
  <c r="AV99" i="1"/>
  <c r="I99" i="1"/>
  <c r="N100" i="1"/>
  <c r="P100" i="1"/>
  <c r="R100" i="1"/>
  <c r="T100" i="1"/>
  <c r="V100" i="1"/>
  <c r="X100" i="1"/>
  <c r="Z100" i="1"/>
  <c r="AB100" i="1"/>
  <c r="AD100" i="1"/>
  <c r="AF100" i="1"/>
  <c r="AH100" i="1"/>
  <c r="AJ100" i="1"/>
  <c r="AL100" i="1"/>
  <c r="AN100" i="1"/>
  <c r="AP100" i="1"/>
  <c r="AR100" i="1"/>
  <c r="AT100" i="1"/>
  <c r="AV100" i="1"/>
  <c r="I100" i="1"/>
  <c r="N101" i="1"/>
  <c r="P101" i="1"/>
  <c r="R101" i="1"/>
  <c r="T101" i="1"/>
  <c r="V101" i="1"/>
  <c r="X101" i="1"/>
  <c r="Z101" i="1"/>
  <c r="AB101" i="1"/>
  <c r="AD101" i="1"/>
  <c r="AF101" i="1"/>
  <c r="AH101" i="1"/>
  <c r="AJ101" i="1"/>
  <c r="AL101" i="1"/>
  <c r="AN101" i="1"/>
  <c r="AP101" i="1"/>
  <c r="AR101" i="1"/>
  <c r="AT101" i="1"/>
  <c r="AV101" i="1"/>
  <c r="I101" i="1"/>
  <c r="N102" i="1"/>
  <c r="P102" i="1"/>
  <c r="R102" i="1"/>
  <c r="T102" i="1"/>
  <c r="V102" i="1"/>
  <c r="X102" i="1"/>
  <c r="Z102" i="1"/>
  <c r="AB102" i="1"/>
  <c r="AD102" i="1"/>
  <c r="AF102" i="1"/>
  <c r="AH102" i="1"/>
  <c r="AJ102" i="1"/>
  <c r="AL102" i="1"/>
  <c r="AN102" i="1"/>
  <c r="AP102" i="1"/>
  <c r="AR102" i="1"/>
  <c r="AT102" i="1"/>
  <c r="AV102" i="1"/>
  <c r="I102" i="1"/>
  <c r="N103" i="1"/>
  <c r="P103" i="1"/>
  <c r="R103" i="1"/>
  <c r="T103" i="1"/>
  <c r="V103" i="1"/>
  <c r="X103" i="1"/>
  <c r="Z103" i="1"/>
  <c r="AB103" i="1"/>
  <c r="AD103" i="1"/>
  <c r="AF103" i="1"/>
  <c r="AH103" i="1"/>
  <c r="AJ103" i="1"/>
  <c r="AL103" i="1"/>
  <c r="AN103" i="1"/>
  <c r="AP103" i="1"/>
  <c r="AR103" i="1"/>
  <c r="AT103" i="1"/>
  <c r="AV103" i="1"/>
  <c r="I103" i="1"/>
  <c r="N104" i="1"/>
  <c r="P104" i="1"/>
  <c r="R104" i="1"/>
  <c r="T104" i="1"/>
  <c r="V104" i="1"/>
  <c r="X104" i="1"/>
  <c r="Z104" i="1"/>
  <c r="AB104" i="1"/>
  <c r="AD104" i="1"/>
  <c r="AF104" i="1"/>
  <c r="AH104" i="1"/>
  <c r="AJ104" i="1"/>
  <c r="AL104" i="1"/>
  <c r="AN104" i="1"/>
  <c r="AP104" i="1"/>
  <c r="AR104" i="1"/>
  <c r="AT104" i="1"/>
  <c r="AV104" i="1"/>
  <c r="I104" i="1"/>
  <c r="N105" i="1"/>
  <c r="P105" i="1"/>
  <c r="R105" i="1"/>
  <c r="T105" i="1"/>
  <c r="V105" i="1"/>
  <c r="X105" i="1"/>
  <c r="Z105" i="1"/>
  <c r="AB105" i="1"/>
  <c r="AD105" i="1"/>
  <c r="AF105" i="1"/>
  <c r="AH105" i="1"/>
  <c r="AJ105" i="1"/>
  <c r="AL105" i="1"/>
  <c r="AN105" i="1"/>
  <c r="AP105" i="1"/>
  <c r="AR105" i="1"/>
  <c r="AT105" i="1"/>
  <c r="AV105" i="1"/>
  <c r="I105" i="1"/>
  <c r="N106" i="1"/>
  <c r="P106" i="1"/>
  <c r="R106" i="1"/>
  <c r="T106" i="1"/>
  <c r="V106" i="1"/>
  <c r="X106" i="1"/>
  <c r="Z106" i="1"/>
  <c r="AB106" i="1"/>
  <c r="AD106" i="1"/>
  <c r="AF106" i="1"/>
  <c r="AH106" i="1"/>
  <c r="AJ106" i="1"/>
  <c r="AL106" i="1"/>
  <c r="AN106" i="1"/>
  <c r="AP106" i="1"/>
  <c r="AR106" i="1"/>
  <c r="AT106" i="1"/>
  <c r="AV106" i="1"/>
  <c r="I106" i="1"/>
  <c r="N107" i="1"/>
  <c r="P107" i="1"/>
  <c r="R107" i="1"/>
  <c r="T107" i="1"/>
  <c r="V107" i="1"/>
  <c r="X107" i="1"/>
  <c r="Z107" i="1"/>
  <c r="AB107" i="1"/>
  <c r="AD107" i="1"/>
  <c r="AF107" i="1"/>
  <c r="AH107" i="1"/>
  <c r="AJ107" i="1"/>
  <c r="AL107" i="1"/>
  <c r="AN107" i="1"/>
  <c r="AP107" i="1"/>
  <c r="AR107" i="1"/>
  <c r="AT107" i="1"/>
  <c r="AV107" i="1"/>
  <c r="I107" i="1"/>
  <c r="N108" i="1"/>
  <c r="P108" i="1"/>
  <c r="R108" i="1"/>
  <c r="T108" i="1"/>
  <c r="V108" i="1"/>
  <c r="X108" i="1"/>
  <c r="Z108" i="1"/>
  <c r="AB108" i="1"/>
  <c r="AD108" i="1"/>
  <c r="AF108" i="1"/>
  <c r="AH108" i="1"/>
  <c r="AJ108" i="1"/>
  <c r="AL108" i="1"/>
  <c r="AN108" i="1"/>
  <c r="AP108" i="1"/>
  <c r="AR108" i="1"/>
  <c r="AT108" i="1"/>
  <c r="AV108" i="1"/>
  <c r="I108" i="1"/>
  <c r="N109" i="1"/>
  <c r="P109" i="1"/>
  <c r="R109" i="1"/>
  <c r="T109" i="1"/>
  <c r="V109" i="1"/>
  <c r="X109" i="1"/>
  <c r="Z109" i="1"/>
  <c r="AB109" i="1"/>
  <c r="AD109" i="1"/>
  <c r="AF109" i="1"/>
  <c r="AH109" i="1"/>
  <c r="AJ109" i="1"/>
  <c r="AL109" i="1"/>
  <c r="AN109" i="1"/>
  <c r="AP109" i="1"/>
  <c r="AR109" i="1"/>
  <c r="AT109" i="1"/>
  <c r="AV109" i="1"/>
  <c r="I109" i="1"/>
  <c r="N110" i="1"/>
  <c r="P110" i="1"/>
  <c r="R110" i="1"/>
  <c r="T110" i="1"/>
  <c r="V110" i="1"/>
  <c r="X110" i="1"/>
  <c r="Z110" i="1"/>
  <c r="AB110" i="1"/>
  <c r="AD110" i="1"/>
  <c r="AF110" i="1"/>
  <c r="AH110" i="1"/>
  <c r="AJ110" i="1"/>
  <c r="AL110" i="1"/>
  <c r="AN110" i="1"/>
  <c r="AP110" i="1"/>
  <c r="AR110" i="1"/>
  <c r="AT110" i="1"/>
  <c r="AV110" i="1"/>
  <c r="I110" i="1"/>
  <c r="N111" i="1"/>
  <c r="P111" i="1"/>
  <c r="R111" i="1"/>
  <c r="T111" i="1"/>
  <c r="V111" i="1"/>
  <c r="X111" i="1"/>
  <c r="Z111" i="1"/>
  <c r="AB111" i="1"/>
  <c r="AD111" i="1"/>
  <c r="AF111" i="1"/>
  <c r="AH111" i="1"/>
  <c r="AJ111" i="1"/>
  <c r="AL111" i="1"/>
  <c r="AN111" i="1"/>
  <c r="AP111" i="1"/>
  <c r="AR111" i="1"/>
  <c r="AT111" i="1"/>
  <c r="AV111" i="1"/>
  <c r="I111" i="1"/>
  <c r="N112" i="1"/>
  <c r="P112" i="1"/>
  <c r="R112" i="1"/>
  <c r="T112" i="1"/>
  <c r="V112" i="1"/>
  <c r="X112" i="1"/>
  <c r="Z112" i="1"/>
  <c r="AB112" i="1"/>
  <c r="AD112" i="1"/>
  <c r="AF112" i="1"/>
  <c r="AH112" i="1"/>
  <c r="AJ112" i="1"/>
  <c r="AL112" i="1"/>
  <c r="AN112" i="1"/>
  <c r="AP112" i="1"/>
  <c r="AR112" i="1"/>
  <c r="AT112" i="1"/>
  <c r="AV112" i="1"/>
  <c r="I112" i="1"/>
  <c r="N113" i="1"/>
  <c r="P113" i="1"/>
  <c r="R113" i="1"/>
  <c r="T113" i="1"/>
  <c r="V113" i="1"/>
  <c r="X113" i="1"/>
  <c r="Z113" i="1"/>
  <c r="AB113" i="1"/>
  <c r="AD113" i="1"/>
  <c r="AF113" i="1"/>
  <c r="AH113" i="1"/>
  <c r="AJ113" i="1"/>
  <c r="AL113" i="1"/>
  <c r="AN113" i="1"/>
  <c r="AP113" i="1"/>
  <c r="AR113" i="1"/>
  <c r="AT113" i="1"/>
  <c r="AV113" i="1"/>
  <c r="I113" i="1"/>
  <c r="N114" i="1"/>
  <c r="P114" i="1"/>
  <c r="R114" i="1"/>
  <c r="T114" i="1"/>
  <c r="V114" i="1"/>
  <c r="X114" i="1"/>
  <c r="Z114" i="1"/>
  <c r="AB114" i="1"/>
  <c r="AD114" i="1"/>
  <c r="AF114" i="1"/>
  <c r="AH114" i="1"/>
  <c r="AJ114" i="1"/>
  <c r="AL114" i="1"/>
  <c r="AN114" i="1"/>
  <c r="AP114" i="1"/>
  <c r="AR114" i="1"/>
  <c r="AT114" i="1"/>
  <c r="AV114" i="1"/>
  <c r="I114" i="1"/>
  <c r="N115" i="1"/>
  <c r="P115" i="1"/>
  <c r="R115" i="1"/>
  <c r="T115" i="1"/>
  <c r="V115" i="1"/>
  <c r="X115" i="1"/>
  <c r="Z115" i="1"/>
  <c r="AB115" i="1"/>
  <c r="AD115" i="1"/>
  <c r="AF115" i="1"/>
  <c r="AH115" i="1"/>
  <c r="AJ115" i="1"/>
  <c r="AL115" i="1"/>
  <c r="AN115" i="1"/>
  <c r="AP115" i="1"/>
  <c r="AR115" i="1"/>
  <c r="AT115" i="1"/>
  <c r="AV115" i="1"/>
  <c r="I115" i="1"/>
  <c r="N116" i="1"/>
  <c r="P116" i="1"/>
  <c r="R116" i="1"/>
  <c r="T116" i="1"/>
  <c r="V116" i="1"/>
  <c r="X116" i="1"/>
  <c r="Z116" i="1"/>
  <c r="AB116" i="1"/>
  <c r="AD116" i="1"/>
  <c r="AF116" i="1"/>
  <c r="AH116" i="1"/>
  <c r="AJ116" i="1"/>
  <c r="AL116" i="1"/>
  <c r="AN116" i="1"/>
  <c r="AP116" i="1"/>
  <c r="AR116" i="1"/>
  <c r="AT116" i="1"/>
  <c r="AV116" i="1"/>
  <c r="I116" i="1"/>
  <c r="N117" i="1"/>
  <c r="P117" i="1"/>
  <c r="R117" i="1"/>
  <c r="T117" i="1"/>
  <c r="V117" i="1"/>
  <c r="X117" i="1"/>
  <c r="Z117" i="1"/>
  <c r="AB117" i="1"/>
  <c r="AD117" i="1"/>
  <c r="AF117" i="1"/>
  <c r="AH117" i="1"/>
  <c r="AJ117" i="1"/>
  <c r="AL117" i="1"/>
  <c r="AN117" i="1"/>
  <c r="AP117" i="1"/>
  <c r="AR117" i="1"/>
  <c r="AT117" i="1"/>
  <c r="AV117" i="1"/>
  <c r="I117" i="1"/>
  <c r="N118" i="1"/>
  <c r="P118" i="1"/>
  <c r="R118" i="1"/>
  <c r="T118" i="1"/>
  <c r="V118" i="1"/>
  <c r="X118" i="1"/>
  <c r="Z118" i="1"/>
  <c r="AB118" i="1"/>
  <c r="AD118" i="1"/>
  <c r="AF118" i="1"/>
  <c r="AH118" i="1"/>
  <c r="AJ118" i="1"/>
  <c r="AL118" i="1"/>
  <c r="AN118" i="1"/>
  <c r="AP118" i="1"/>
  <c r="AR118" i="1"/>
  <c r="AT118" i="1"/>
  <c r="AV118" i="1"/>
  <c r="I118" i="1"/>
  <c r="N119" i="1"/>
  <c r="P119" i="1"/>
  <c r="R119" i="1"/>
  <c r="T119" i="1"/>
  <c r="V119" i="1"/>
  <c r="X119" i="1"/>
  <c r="Z119" i="1"/>
  <c r="AB119" i="1"/>
  <c r="AD119" i="1"/>
  <c r="AF119" i="1"/>
  <c r="AH119" i="1"/>
  <c r="AJ119" i="1"/>
  <c r="AL119" i="1"/>
  <c r="AN119" i="1"/>
  <c r="AP119" i="1"/>
  <c r="AR119" i="1"/>
  <c r="AT119" i="1"/>
  <c r="AV119" i="1"/>
  <c r="I119" i="1"/>
  <c r="N120" i="1"/>
  <c r="P120" i="1"/>
  <c r="R120" i="1"/>
  <c r="T120" i="1"/>
  <c r="V120" i="1"/>
  <c r="X120" i="1"/>
  <c r="Z120" i="1"/>
  <c r="AB120" i="1"/>
  <c r="AD120" i="1"/>
  <c r="AF120" i="1"/>
  <c r="AH120" i="1"/>
  <c r="AJ120" i="1"/>
  <c r="AL120" i="1"/>
  <c r="AN120" i="1"/>
  <c r="AP120" i="1"/>
  <c r="AR120" i="1"/>
  <c r="AT120" i="1"/>
  <c r="AV120" i="1"/>
  <c r="I120" i="1"/>
  <c r="N121" i="1"/>
  <c r="P121" i="1"/>
  <c r="R121" i="1"/>
  <c r="T121" i="1"/>
  <c r="V121" i="1"/>
  <c r="X121" i="1"/>
  <c r="Z121" i="1"/>
  <c r="AB121" i="1"/>
  <c r="AD121" i="1"/>
  <c r="AF121" i="1"/>
  <c r="AH121" i="1"/>
  <c r="AJ121" i="1"/>
  <c r="AL121" i="1"/>
  <c r="AN121" i="1"/>
  <c r="AP121" i="1"/>
  <c r="AR121" i="1"/>
  <c r="AT121" i="1"/>
  <c r="AV121" i="1"/>
  <c r="I121" i="1"/>
  <c r="N122" i="1"/>
  <c r="P122" i="1"/>
  <c r="R122" i="1"/>
  <c r="T122" i="1"/>
  <c r="V122" i="1"/>
  <c r="X122" i="1"/>
  <c r="Z122" i="1"/>
  <c r="AB122" i="1"/>
  <c r="AD122" i="1"/>
  <c r="AF122" i="1"/>
  <c r="AH122" i="1"/>
  <c r="AJ122" i="1"/>
  <c r="AL122" i="1"/>
  <c r="AN122" i="1"/>
  <c r="AP122" i="1"/>
  <c r="AR122" i="1"/>
  <c r="AT122" i="1"/>
  <c r="AV122" i="1"/>
  <c r="I122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N123" i="1"/>
  <c r="AP123" i="1"/>
  <c r="AR123" i="1"/>
  <c r="AT123" i="1"/>
  <c r="AV123" i="1"/>
  <c r="I123" i="1"/>
  <c r="N124" i="1"/>
  <c r="P124" i="1"/>
  <c r="R124" i="1"/>
  <c r="T124" i="1"/>
  <c r="V124" i="1"/>
  <c r="X124" i="1"/>
  <c r="Z124" i="1"/>
  <c r="AB124" i="1"/>
  <c r="AD124" i="1"/>
  <c r="AF124" i="1"/>
  <c r="AH124" i="1"/>
  <c r="AJ124" i="1"/>
  <c r="AL124" i="1"/>
  <c r="AN124" i="1"/>
  <c r="AP124" i="1"/>
  <c r="AR124" i="1"/>
  <c r="AT124" i="1"/>
  <c r="AV124" i="1"/>
  <c r="I124" i="1"/>
  <c r="N125" i="1"/>
  <c r="P125" i="1"/>
  <c r="R125" i="1"/>
  <c r="T125" i="1"/>
  <c r="V125" i="1"/>
  <c r="X125" i="1"/>
  <c r="Z125" i="1"/>
  <c r="AB125" i="1"/>
  <c r="AD125" i="1"/>
  <c r="AF125" i="1"/>
  <c r="AH125" i="1"/>
  <c r="AJ125" i="1"/>
  <c r="AL125" i="1"/>
  <c r="AN125" i="1"/>
  <c r="AP125" i="1"/>
  <c r="AR125" i="1"/>
  <c r="AT125" i="1"/>
  <c r="AV125" i="1"/>
  <c r="I125" i="1"/>
  <c r="N126" i="1"/>
  <c r="P126" i="1"/>
  <c r="R126" i="1"/>
  <c r="T126" i="1"/>
  <c r="V126" i="1"/>
  <c r="X126" i="1"/>
  <c r="Z126" i="1"/>
  <c r="AB126" i="1"/>
  <c r="AD126" i="1"/>
  <c r="AF126" i="1"/>
  <c r="AH126" i="1"/>
  <c r="AJ126" i="1"/>
  <c r="AL126" i="1"/>
  <c r="AN126" i="1"/>
  <c r="AP126" i="1"/>
  <c r="AR126" i="1"/>
  <c r="AT126" i="1"/>
  <c r="AV126" i="1"/>
  <c r="I126" i="1"/>
  <c r="N127" i="1"/>
  <c r="P127" i="1"/>
  <c r="R127" i="1"/>
  <c r="T127" i="1"/>
  <c r="V127" i="1"/>
  <c r="X127" i="1"/>
  <c r="Z127" i="1"/>
  <c r="AB127" i="1"/>
  <c r="AD127" i="1"/>
  <c r="AF127" i="1"/>
  <c r="AH127" i="1"/>
  <c r="AJ127" i="1"/>
  <c r="AL127" i="1"/>
  <c r="AN127" i="1"/>
  <c r="AP127" i="1"/>
  <c r="AR127" i="1"/>
  <c r="AT127" i="1"/>
  <c r="AV127" i="1"/>
  <c r="I127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AR128" i="1"/>
  <c r="AT128" i="1"/>
  <c r="AV128" i="1"/>
  <c r="I128" i="1"/>
  <c r="N129" i="1"/>
  <c r="P129" i="1"/>
  <c r="R129" i="1"/>
  <c r="T129" i="1"/>
  <c r="V129" i="1"/>
  <c r="X129" i="1"/>
  <c r="Z129" i="1"/>
  <c r="AB129" i="1"/>
  <c r="AD129" i="1"/>
  <c r="AF129" i="1"/>
  <c r="AH129" i="1"/>
  <c r="AJ129" i="1"/>
  <c r="AL129" i="1"/>
  <c r="AN129" i="1"/>
  <c r="AP129" i="1"/>
  <c r="AR129" i="1"/>
  <c r="AT129" i="1"/>
  <c r="AV129" i="1"/>
  <c r="I129" i="1"/>
  <c r="N130" i="1"/>
  <c r="P130" i="1"/>
  <c r="R130" i="1"/>
  <c r="T130" i="1"/>
  <c r="V130" i="1"/>
  <c r="X130" i="1"/>
  <c r="Z130" i="1"/>
  <c r="AB130" i="1"/>
  <c r="AD130" i="1"/>
  <c r="AF130" i="1"/>
  <c r="AH130" i="1"/>
  <c r="AJ130" i="1"/>
  <c r="AL130" i="1"/>
  <c r="AN130" i="1"/>
  <c r="AP130" i="1"/>
  <c r="AR130" i="1"/>
  <c r="AT130" i="1"/>
  <c r="AV130" i="1"/>
  <c r="I130" i="1"/>
  <c r="N131" i="1"/>
  <c r="P131" i="1"/>
  <c r="R131" i="1"/>
  <c r="T131" i="1"/>
  <c r="V131" i="1"/>
  <c r="X131" i="1"/>
  <c r="Z131" i="1"/>
  <c r="AB131" i="1"/>
  <c r="AD131" i="1"/>
  <c r="AF131" i="1"/>
  <c r="AH131" i="1"/>
  <c r="AJ131" i="1"/>
  <c r="AL131" i="1"/>
  <c r="AN131" i="1"/>
  <c r="AP131" i="1"/>
  <c r="AR131" i="1"/>
  <c r="AT131" i="1"/>
  <c r="AV131" i="1"/>
  <c r="I131" i="1"/>
  <c r="N132" i="1"/>
  <c r="P132" i="1"/>
  <c r="R132" i="1"/>
  <c r="T132" i="1"/>
  <c r="V132" i="1"/>
  <c r="X132" i="1"/>
  <c r="Z132" i="1"/>
  <c r="AB132" i="1"/>
  <c r="AD132" i="1"/>
  <c r="AF132" i="1"/>
  <c r="AH132" i="1"/>
  <c r="AJ132" i="1"/>
  <c r="AL132" i="1"/>
  <c r="AN132" i="1"/>
  <c r="AP132" i="1"/>
  <c r="AR132" i="1"/>
  <c r="AT132" i="1"/>
  <c r="AV132" i="1"/>
  <c r="I132" i="1"/>
  <c r="N133" i="1"/>
  <c r="P133" i="1"/>
  <c r="R133" i="1"/>
  <c r="T133" i="1"/>
  <c r="V133" i="1"/>
  <c r="X133" i="1"/>
  <c r="Z133" i="1"/>
  <c r="AB133" i="1"/>
  <c r="AD133" i="1"/>
  <c r="AF133" i="1"/>
  <c r="AH133" i="1"/>
  <c r="AJ133" i="1"/>
  <c r="AL133" i="1"/>
  <c r="AN133" i="1"/>
  <c r="AP133" i="1"/>
  <c r="AR133" i="1"/>
  <c r="AT133" i="1"/>
  <c r="AV133" i="1"/>
  <c r="I133" i="1"/>
  <c r="N134" i="1"/>
  <c r="P134" i="1"/>
  <c r="R134" i="1"/>
  <c r="T134" i="1"/>
  <c r="V134" i="1"/>
  <c r="X134" i="1"/>
  <c r="Z134" i="1"/>
  <c r="AB134" i="1"/>
  <c r="AD134" i="1"/>
  <c r="AF134" i="1"/>
  <c r="AH134" i="1"/>
  <c r="AJ134" i="1"/>
  <c r="AL134" i="1"/>
  <c r="AN134" i="1"/>
  <c r="AP134" i="1"/>
  <c r="AR134" i="1"/>
  <c r="AT134" i="1"/>
  <c r="AV134" i="1"/>
  <c r="I134" i="1"/>
  <c r="N135" i="1"/>
  <c r="P135" i="1"/>
  <c r="R135" i="1"/>
  <c r="T135" i="1"/>
  <c r="V135" i="1"/>
  <c r="X135" i="1"/>
  <c r="Z135" i="1"/>
  <c r="AB135" i="1"/>
  <c r="AD135" i="1"/>
  <c r="AF135" i="1"/>
  <c r="AH135" i="1"/>
  <c r="AJ135" i="1"/>
  <c r="AL135" i="1"/>
  <c r="AN135" i="1"/>
  <c r="AP135" i="1"/>
  <c r="AR135" i="1"/>
  <c r="AT135" i="1"/>
  <c r="AV135" i="1"/>
  <c r="I135" i="1"/>
  <c r="N136" i="1"/>
  <c r="P136" i="1"/>
  <c r="R136" i="1"/>
  <c r="T136" i="1"/>
  <c r="V136" i="1"/>
  <c r="X136" i="1"/>
  <c r="Z136" i="1"/>
  <c r="AB136" i="1"/>
  <c r="AD136" i="1"/>
  <c r="AF136" i="1"/>
  <c r="AH136" i="1"/>
  <c r="AJ136" i="1"/>
  <c r="AL136" i="1"/>
  <c r="AN136" i="1"/>
  <c r="AP136" i="1"/>
  <c r="AR136" i="1"/>
  <c r="AT136" i="1"/>
  <c r="AV136" i="1"/>
  <c r="I136" i="1"/>
  <c r="N137" i="1"/>
  <c r="P137" i="1"/>
  <c r="R137" i="1"/>
  <c r="T137" i="1"/>
  <c r="V137" i="1"/>
  <c r="X137" i="1"/>
  <c r="Z137" i="1"/>
  <c r="AB137" i="1"/>
  <c r="AD137" i="1"/>
  <c r="AF137" i="1"/>
  <c r="AH137" i="1"/>
  <c r="AJ137" i="1"/>
  <c r="AL137" i="1"/>
  <c r="AN137" i="1"/>
  <c r="AP137" i="1"/>
  <c r="AR137" i="1"/>
  <c r="AT137" i="1"/>
  <c r="AV137" i="1"/>
  <c r="I137" i="1"/>
  <c r="N138" i="1"/>
  <c r="P138" i="1"/>
  <c r="R138" i="1"/>
  <c r="T138" i="1"/>
  <c r="V138" i="1"/>
  <c r="X138" i="1"/>
  <c r="Z138" i="1"/>
  <c r="AB138" i="1"/>
  <c r="AD138" i="1"/>
  <c r="AF138" i="1"/>
  <c r="AH138" i="1"/>
  <c r="AJ138" i="1"/>
  <c r="AL138" i="1"/>
  <c r="AN138" i="1"/>
  <c r="AP138" i="1"/>
  <c r="AR138" i="1"/>
  <c r="AT138" i="1"/>
  <c r="AV138" i="1"/>
  <c r="I138" i="1"/>
  <c r="N139" i="1"/>
  <c r="P139" i="1"/>
  <c r="R139" i="1"/>
  <c r="T139" i="1"/>
  <c r="V139" i="1"/>
  <c r="X139" i="1"/>
  <c r="Z139" i="1"/>
  <c r="AB139" i="1"/>
  <c r="AD139" i="1"/>
  <c r="AF139" i="1"/>
  <c r="AH139" i="1"/>
  <c r="AJ139" i="1"/>
  <c r="AL139" i="1"/>
  <c r="AN139" i="1"/>
  <c r="AP139" i="1"/>
  <c r="AR139" i="1"/>
  <c r="AT139" i="1"/>
  <c r="AV139" i="1"/>
  <c r="I139" i="1"/>
  <c r="N140" i="1"/>
  <c r="P140" i="1"/>
  <c r="R140" i="1"/>
  <c r="T140" i="1"/>
  <c r="V140" i="1"/>
  <c r="X140" i="1"/>
  <c r="Z140" i="1"/>
  <c r="AB140" i="1"/>
  <c r="AD140" i="1"/>
  <c r="AF140" i="1"/>
  <c r="AH140" i="1"/>
  <c r="AJ140" i="1"/>
  <c r="AL140" i="1"/>
  <c r="AN140" i="1"/>
  <c r="AP140" i="1"/>
  <c r="AR140" i="1"/>
  <c r="AT140" i="1"/>
  <c r="AV140" i="1"/>
  <c r="I140" i="1"/>
  <c r="N141" i="1"/>
  <c r="P141" i="1"/>
  <c r="R141" i="1"/>
  <c r="T141" i="1"/>
  <c r="V141" i="1"/>
  <c r="X141" i="1"/>
  <c r="Z141" i="1"/>
  <c r="AB141" i="1"/>
  <c r="AD141" i="1"/>
  <c r="AF141" i="1"/>
  <c r="AH141" i="1"/>
  <c r="AJ141" i="1"/>
  <c r="AL141" i="1"/>
  <c r="AN141" i="1"/>
  <c r="AP141" i="1"/>
  <c r="AR141" i="1"/>
  <c r="AT141" i="1"/>
  <c r="AV141" i="1"/>
  <c r="I141" i="1"/>
  <c r="N142" i="1"/>
  <c r="P142" i="1"/>
  <c r="R142" i="1"/>
  <c r="T142" i="1"/>
  <c r="V142" i="1"/>
  <c r="X142" i="1"/>
  <c r="Z142" i="1"/>
  <c r="AB142" i="1"/>
  <c r="AD142" i="1"/>
  <c r="AF142" i="1"/>
  <c r="AH142" i="1"/>
  <c r="AJ142" i="1"/>
  <c r="AL142" i="1"/>
  <c r="AN142" i="1"/>
  <c r="AP142" i="1"/>
  <c r="AR142" i="1"/>
  <c r="AT142" i="1"/>
  <c r="AV142" i="1"/>
  <c r="I142" i="1"/>
  <c r="N143" i="1"/>
  <c r="P143" i="1"/>
  <c r="R143" i="1"/>
  <c r="T143" i="1"/>
  <c r="V143" i="1"/>
  <c r="X143" i="1"/>
  <c r="Z143" i="1"/>
  <c r="AB143" i="1"/>
  <c r="AD143" i="1"/>
  <c r="AF143" i="1"/>
  <c r="AH143" i="1"/>
  <c r="AJ143" i="1"/>
  <c r="AL143" i="1"/>
  <c r="AN143" i="1"/>
  <c r="AP143" i="1"/>
  <c r="AR143" i="1"/>
  <c r="AT143" i="1"/>
  <c r="AV143" i="1"/>
  <c r="I143" i="1"/>
  <c r="N144" i="1"/>
  <c r="P144" i="1"/>
  <c r="R144" i="1"/>
  <c r="T144" i="1"/>
  <c r="V144" i="1"/>
  <c r="X144" i="1"/>
  <c r="Z144" i="1"/>
  <c r="AB144" i="1"/>
  <c r="AD144" i="1"/>
  <c r="AF144" i="1"/>
  <c r="AH144" i="1"/>
  <c r="AJ144" i="1"/>
  <c r="AL144" i="1"/>
  <c r="AN144" i="1"/>
  <c r="AP144" i="1"/>
  <c r="AR144" i="1"/>
  <c r="AT144" i="1"/>
  <c r="AV144" i="1"/>
  <c r="I144" i="1"/>
  <c r="N145" i="1"/>
  <c r="P145" i="1"/>
  <c r="R145" i="1"/>
  <c r="T145" i="1"/>
  <c r="V145" i="1"/>
  <c r="X145" i="1"/>
  <c r="Z145" i="1"/>
  <c r="AB145" i="1"/>
  <c r="AD145" i="1"/>
  <c r="AF145" i="1"/>
  <c r="AH145" i="1"/>
  <c r="AJ145" i="1"/>
  <c r="AL145" i="1"/>
  <c r="AN145" i="1"/>
  <c r="AP145" i="1"/>
  <c r="AR145" i="1"/>
  <c r="AT145" i="1"/>
  <c r="AV145" i="1"/>
  <c r="I145" i="1"/>
  <c r="N146" i="1"/>
  <c r="P146" i="1"/>
  <c r="R146" i="1"/>
  <c r="T146" i="1"/>
  <c r="V146" i="1"/>
  <c r="X146" i="1"/>
  <c r="Z146" i="1"/>
  <c r="AB146" i="1"/>
  <c r="AD146" i="1"/>
  <c r="AF146" i="1"/>
  <c r="AH146" i="1"/>
  <c r="AJ146" i="1"/>
  <c r="AL146" i="1"/>
  <c r="AN146" i="1"/>
  <c r="AP146" i="1"/>
  <c r="AR146" i="1"/>
  <c r="AT146" i="1"/>
  <c r="AV146" i="1"/>
  <c r="I146" i="1"/>
  <c r="N147" i="1"/>
  <c r="P147" i="1"/>
  <c r="R147" i="1"/>
  <c r="T147" i="1"/>
  <c r="V147" i="1"/>
  <c r="X147" i="1"/>
  <c r="Z147" i="1"/>
  <c r="AB147" i="1"/>
  <c r="AD147" i="1"/>
  <c r="AF147" i="1"/>
  <c r="AH147" i="1"/>
  <c r="AJ147" i="1"/>
  <c r="AL147" i="1"/>
  <c r="AN147" i="1"/>
  <c r="AP147" i="1"/>
  <c r="AR147" i="1"/>
  <c r="AT147" i="1"/>
  <c r="AV147" i="1"/>
  <c r="I147" i="1"/>
  <c r="N148" i="1"/>
  <c r="P148" i="1"/>
  <c r="R148" i="1"/>
  <c r="T148" i="1"/>
  <c r="V148" i="1"/>
  <c r="X148" i="1"/>
  <c r="Z148" i="1"/>
  <c r="AB148" i="1"/>
  <c r="AD148" i="1"/>
  <c r="AF148" i="1"/>
  <c r="AH148" i="1"/>
  <c r="AJ148" i="1"/>
  <c r="AL148" i="1"/>
  <c r="AN148" i="1"/>
  <c r="AP148" i="1"/>
  <c r="AR148" i="1"/>
  <c r="AT148" i="1"/>
  <c r="AV148" i="1"/>
  <c r="I148" i="1"/>
  <c r="N149" i="1"/>
  <c r="P149" i="1"/>
  <c r="R149" i="1"/>
  <c r="T149" i="1"/>
  <c r="V149" i="1"/>
  <c r="X149" i="1"/>
  <c r="Z149" i="1"/>
  <c r="AB149" i="1"/>
  <c r="AD149" i="1"/>
  <c r="AF149" i="1"/>
  <c r="AH149" i="1"/>
  <c r="AJ149" i="1"/>
  <c r="AL149" i="1"/>
  <c r="AN149" i="1"/>
  <c r="AP149" i="1"/>
  <c r="AR149" i="1"/>
  <c r="AT149" i="1"/>
  <c r="AV149" i="1"/>
  <c r="I149" i="1"/>
  <c r="N150" i="1"/>
  <c r="P150" i="1"/>
  <c r="R150" i="1"/>
  <c r="T150" i="1"/>
  <c r="V150" i="1"/>
  <c r="X150" i="1"/>
  <c r="Z150" i="1"/>
  <c r="AB150" i="1"/>
  <c r="AD150" i="1"/>
  <c r="AF150" i="1"/>
  <c r="AH150" i="1"/>
  <c r="AJ150" i="1"/>
  <c r="AL150" i="1"/>
  <c r="AN150" i="1"/>
  <c r="AP150" i="1"/>
  <c r="AR150" i="1"/>
  <c r="AT150" i="1"/>
  <c r="AV150" i="1"/>
  <c r="I150" i="1"/>
  <c r="N151" i="1"/>
  <c r="P151" i="1"/>
  <c r="R151" i="1"/>
  <c r="T151" i="1"/>
  <c r="V151" i="1"/>
  <c r="X151" i="1"/>
  <c r="Z151" i="1"/>
  <c r="AB151" i="1"/>
  <c r="AD151" i="1"/>
  <c r="AF151" i="1"/>
  <c r="AH151" i="1"/>
  <c r="AJ151" i="1"/>
  <c r="AL151" i="1"/>
  <c r="AN151" i="1"/>
  <c r="AP151" i="1"/>
  <c r="AR151" i="1"/>
  <c r="AT151" i="1"/>
  <c r="AV151" i="1"/>
  <c r="I151" i="1"/>
  <c r="N152" i="1"/>
  <c r="P152" i="1"/>
  <c r="R152" i="1"/>
  <c r="T152" i="1"/>
  <c r="V152" i="1"/>
  <c r="X152" i="1"/>
  <c r="Z152" i="1"/>
  <c r="AB152" i="1"/>
  <c r="AD152" i="1"/>
  <c r="AF152" i="1"/>
  <c r="AH152" i="1"/>
  <c r="AJ152" i="1"/>
  <c r="AL152" i="1"/>
  <c r="AN152" i="1"/>
  <c r="AP152" i="1"/>
  <c r="AR152" i="1"/>
  <c r="AT152" i="1"/>
  <c r="AV152" i="1"/>
  <c r="I152" i="1"/>
  <c r="N153" i="1"/>
  <c r="P153" i="1"/>
  <c r="R153" i="1"/>
  <c r="T153" i="1"/>
  <c r="V153" i="1"/>
  <c r="X153" i="1"/>
  <c r="Z153" i="1"/>
  <c r="AB153" i="1"/>
  <c r="AD153" i="1"/>
  <c r="AF153" i="1"/>
  <c r="AH153" i="1"/>
  <c r="AJ153" i="1"/>
  <c r="AL153" i="1"/>
  <c r="AN153" i="1"/>
  <c r="AP153" i="1"/>
  <c r="AR153" i="1"/>
  <c r="AT153" i="1"/>
  <c r="AV153" i="1"/>
  <c r="I153" i="1"/>
  <c r="N154" i="1"/>
  <c r="P154" i="1"/>
  <c r="R154" i="1"/>
  <c r="T154" i="1"/>
  <c r="V154" i="1"/>
  <c r="X154" i="1"/>
  <c r="Z154" i="1"/>
  <c r="AB154" i="1"/>
  <c r="AD154" i="1"/>
  <c r="AF154" i="1"/>
  <c r="AH154" i="1"/>
  <c r="AJ154" i="1"/>
  <c r="AL154" i="1"/>
  <c r="AN154" i="1"/>
  <c r="AP154" i="1"/>
  <c r="AR154" i="1"/>
  <c r="AT154" i="1"/>
  <c r="AV154" i="1"/>
  <c r="I154" i="1"/>
  <c r="N155" i="1"/>
  <c r="P155" i="1"/>
  <c r="R155" i="1"/>
  <c r="T155" i="1"/>
  <c r="V155" i="1"/>
  <c r="X155" i="1"/>
  <c r="Z155" i="1"/>
  <c r="AB155" i="1"/>
  <c r="AD155" i="1"/>
  <c r="AF155" i="1"/>
  <c r="AH155" i="1"/>
  <c r="AJ155" i="1"/>
  <c r="AL155" i="1"/>
  <c r="AN155" i="1"/>
  <c r="AP155" i="1"/>
  <c r="AR155" i="1"/>
  <c r="AT155" i="1"/>
  <c r="AV155" i="1"/>
  <c r="I155" i="1"/>
  <c r="N156" i="1"/>
  <c r="P156" i="1"/>
  <c r="R156" i="1"/>
  <c r="T156" i="1"/>
  <c r="V156" i="1"/>
  <c r="X156" i="1"/>
  <c r="Z156" i="1"/>
  <c r="AB156" i="1"/>
  <c r="AD156" i="1"/>
  <c r="AF156" i="1"/>
  <c r="AH156" i="1"/>
  <c r="AJ156" i="1"/>
  <c r="AL156" i="1"/>
  <c r="AN156" i="1"/>
  <c r="AP156" i="1"/>
  <c r="AR156" i="1"/>
  <c r="AT156" i="1"/>
  <c r="AV156" i="1"/>
  <c r="I156" i="1"/>
  <c r="N157" i="1"/>
  <c r="P157" i="1"/>
  <c r="R157" i="1"/>
  <c r="T157" i="1"/>
  <c r="V157" i="1"/>
  <c r="X157" i="1"/>
  <c r="Z157" i="1"/>
  <c r="AB157" i="1"/>
  <c r="AD157" i="1"/>
  <c r="AF157" i="1"/>
  <c r="AH157" i="1"/>
  <c r="AJ157" i="1"/>
  <c r="AL157" i="1"/>
  <c r="AN157" i="1"/>
  <c r="AP157" i="1"/>
  <c r="AR157" i="1"/>
  <c r="AT157" i="1"/>
  <c r="AV157" i="1"/>
  <c r="I157" i="1"/>
  <c r="N158" i="1"/>
  <c r="P158" i="1"/>
  <c r="R158" i="1"/>
  <c r="T158" i="1"/>
  <c r="V158" i="1"/>
  <c r="X158" i="1"/>
  <c r="Z158" i="1"/>
  <c r="AB158" i="1"/>
  <c r="AD158" i="1"/>
  <c r="AF158" i="1"/>
  <c r="AH158" i="1"/>
  <c r="AJ158" i="1"/>
  <c r="AL158" i="1"/>
  <c r="AN158" i="1"/>
  <c r="AP158" i="1"/>
  <c r="AR158" i="1"/>
  <c r="AT158" i="1"/>
  <c r="AV158" i="1"/>
  <c r="I158" i="1"/>
  <c r="N159" i="1"/>
  <c r="P159" i="1"/>
  <c r="R159" i="1"/>
  <c r="T159" i="1"/>
  <c r="V159" i="1"/>
  <c r="X159" i="1"/>
  <c r="Z159" i="1"/>
  <c r="AB159" i="1"/>
  <c r="AD159" i="1"/>
  <c r="AF159" i="1"/>
  <c r="AH159" i="1"/>
  <c r="AJ159" i="1"/>
  <c r="AL159" i="1"/>
  <c r="AN159" i="1"/>
  <c r="AP159" i="1"/>
  <c r="AR159" i="1"/>
  <c r="AT159" i="1"/>
  <c r="AV159" i="1"/>
  <c r="I159" i="1"/>
  <c r="N160" i="1"/>
  <c r="P160" i="1"/>
  <c r="R160" i="1"/>
  <c r="T160" i="1"/>
  <c r="V160" i="1"/>
  <c r="X160" i="1"/>
  <c r="Z160" i="1"/>
  <c r="AB160" i="1"/>
  <c r="AD160" i="1"/>
  <c r="AF160" i="1"/>
  <c r="AH160" i="1"/>
  <c r="AJ160" i="1"/>
  <c r="AL160" i="1"/>
  <c r="AN160" i="1"/>
  <c r="AP160" i="1"/>
  <c r="AR160" i="1"/>
  <c r="AT160" i="1"/>
  <c r="AV160" i="1"/>
  <c r="I160" i="1"/>
  <c r="N161" i="1"/>
  <c r="P161" i="1"/>
  <c r="R161" i="1"/>
  <c r="T161" i="1"/>
  <c r="V161" i="1"/>
  <c r="X161" i="1"/>
  <c r="Z161" i="1"/>
  <c r="AB161" i="1"/>
  <c r="AD161" i="1"/>
  <c r="AF161" i="1"/>
  <c r="AH161" i="1"/>
  <c r="AJ161" i="1"/>
  <c r="AL161" i="1"/>
  <c r="AN161" i="1"/>
  <c r="AP161" i="1"/>
  <c r="AR161" i="1"/>
  <c r="AT161" i="1"/>
  <c r="AV161" i="1"/>
  <c r="I161" i="1"/>
  <c r="N162" i="1"/>
  <c r="P162" i="1"/>
  <c r="R162" i="1"/>
  <c r="T162" i="1"/>
  <c r="V162" i="1"/>
  <c r="X162" i="1"/>
  <c r="Z162" i="1"/>
  <c r="AB162" i="1"/>
  <c r="AD162" i="1"/>
  <c r="AF162" i="1"/>
  <c r="AH162" i="1"/>
  <c r="AJ162" i="1"/>
  <c r="AL162" i="1"/>
  <c r="AN162" i="1"/>
  <c r="AP162" i="1"/>
  <c r="AR162" i="1"/>
  <c r="AT162" i="1"/>
  <c r="AV162" i="1"/>
  <c r="I162" i="1"/>
  <c r="N163" i="1"/>
  <c r="P163" i="1"/>
  <c r="R163" i="1"/>
  <c r="T163" i="1"/>
  <c r="V163" i="1"/>
  <c r="X163" i="1"/>
  <c r="Z163" i="1"/>
  <c r="AB163" i="1"/>
  <c r="AD163" i="1"/>
  <c r="AF163" i="1"/>
  <c r="AH163" i="1"/>
  <c r="AJ163" i="1"/>
  <c r="AL163" i="1"/>
  <c r="AN163" i="1"/>
  <c r="AP163" i="1"/>
  <c r="AR163" i="1"/>
  <c r="AT163" i="1"/>
  <c r="AV163" i="1"/>
  <c r="I163" i="1"/>
  <c r="N164" i="1"/>
  <c r="P164" i="1"/>
  <c r="R164" i="1"/>
  <c r="T164" i="1"/>
  <c r="V164" i="1"/>
  <c r="X164" i="1"/>
  <c r="Z164" i="1"/>
  <c r="AB164" i="1"/>
  <c r="AD164" i="1"/>
  <c r="AF164" i="1"/>
  <c r="AH164" i="1"/>
  <c r="AJ164" i="1"/>
  <c r="AL164" i="1"/>
  <c r="AN164" i="1"/>
  <c r="AP164" i="1"/>
  <c r="AR164" i="1"/>
  <c r="AT164" i="1"/>
  <c r="AV164" i="1"/>
  <c r="I164" i="1"/>
  <c r="N165" i="1"/>
  <c r="P165" i="1"/>
  <c r="R165" i="1"/>
  <c r="T165" i="1"/>
  <c r="V165" i="1"/>
  <c r="X165" i="1"/>
  <c r="Z165" i="1"/>
  <c r="AB165" i="1"/>
  <c r="AD165" i="1"/>
  <c r="AF165" i="1"/>
  <c r="AH165" i="1"/>
  <c r="AJ165" i="1"/>
  <c r="AL165" i="1"/>
  <c r="AN165" i="1"/>
  <c r="AP165" i="1"/>
  <c r="AR165" i="1"/>
  <c r="AT165" i="1"/>
  <c r="AV165" i="1"/>
  <c r="I165" i="1"/>
  <c r="N166" i="1"/>
  <c r="P166" i="1"/>
  <c r="R166" i="1"/>
  <c r="T166" i="1"/>
  <c r="V166" i="1"/>
  <c r="X166" i="1"/>
  <c r="Z166" i="1"/>
  <c r="AB166" i="1"/>
  <c r="AD166" i="1"/>
  <c r="AF166" i="1"/>
  <c r="AH166" i="1"/>
  <c r="AJ166" i="1"/>
  <c r="AL166" i="1"/>
  <c r="AN166" i="1"/>
  <c r="AP166" i="1"/>
  <c r="AR166" i="1"/>
  <c r="AT166" i="1"/>
  <c r="AV166" i="1"/>
  <c r="I166" i="1"/>
  <c r="N167" i="1"/>
  <c r="P167" i="1"/>
  <c r="R167" i="1"/>
  <c r="T167" i="1"/>
  <c r="V167" i="1"/>
  <c r="X167" i="1"/>
  <c r="Z167" i="1"/>
  <c r="AB167" i="1"/>
  <c r="AD167" i="1"/>
  <c r="AF167" i="1"/>
  <c r="AH167" i="1"/>
  <c r="AJ167" i="1"/>
  <c r="AL167" i="1"/>
  <c r="AN167" i="1"/>
  <c r="AP167" i="1"/>
  <c r="AR167" i="1"/>
  <c r="AT167" i="1"/>
  <c r="AV167" i="1"/>
  <c r="I167" i="1"/>
  <c r="N168" i="1"/>
  <c r="P168" i="1"/>
  <c r="R168" i="1"/>
  <c r="T168" i="1"/>
  <c r="V168" i="1"/>
  <c r="X168" i="1"/>
  <c r="Z168" i="1"/>
  <c r="AB168" i="1"/>
  <c r="AD168" i="1"/>
  <c r="AF168" i="1"/>
  <c r="AH168" i="1"/>
  <c r="AJ168" i="1"/>
  <c r="AL168" i="1"/>
  <c r="AN168" i="1"/>
  <c r="AP168" i="1"/>
  <c r="AR168" i="1"/>
  <c r="AT168" i="1"/>
  <c r="AV168" i="1"/>
  <c r="I168" i="1"/>
  <c r="N169" i="1"/>
  <c r="P169" i="1"/>
  <c r="R169" i="1"/>
  <c r="T169" i="1"/>
  <c r="V169" i="1"/>
  <c r="X169" i="1"/>
  <c r="Z169" i="1"/>
  <c r="AB169" i="1"/>
  <c r="AD169" i="1"/>
  <c r="AF169" i="1"/>
  <c r="AH169" i="1"/>
  <c r="AJ169" i="1"/>
  <c r="AL169" i="1"/>
  <c r="AN169" i="1"/>
  <c r="AP169" i="1"/>
  <c r="AR169" i="1"/>
  <c r="AT169" i="1"/>
  <c r="AV169" i="1"/>
  <c r="I169" i="1"/>
  <c r="N170" i="1"/>
  <c r="P170" i="1"/>
  <c r="R170" i="1"/>
  <c r="T170" i="1"/>
  <c r="V170" i="1"/>
  <c r="X170" i="1"/>
  <c r="Z170" i="1"/>
  <c r="AB170" i="1"/>
  <c r="AD170" i="1"/>
  <c r="AF170" i="1"/>
  <c r="AH170" i="1"/>
  <c r="AJ170" i="1"/>
  <c r="AL170" i="1"/>
  <c r="AN170" i="1"/>
  <c r="AP170" i="1"/>
  <c r="AR170" i="1"/>
  <c r="AT170" i="1"/>
  <c r="AV170" i="1"/>
  <c r="I170" i="1"/>
  <c r="N171" i="1"/>
  <c r="P171" i="1"/>
  <c r="R171" i="1"/>
  <c r="T171" i="1"/>
  <c r="V171" i="1"/>
  <c r="X171" i="1"/>
  <c r="Z171" i="1"/>
  <c r="AB171" i="1"/>
  <c r="AD171" i="1"/>
  <c r="AF171" i="1"/>
  <c r="AH171" i="1"/>
  <c r="AJ171" i="1"/>
  <c r="AL171" i="1"/>
  <c r="AN171" i="1"/>
  <c r="AP171" i="1"/>
  <c r="AR171" i="1"/>
  <c r="AT171" i="1"/>
  <c r="AV171" i="1"/>
  <c r="I171" i="1"/>
  <c r="N172" i="1"/>
  <c r="P172" i="1"/>
  <c r="R172" i="1"/>
  <c r="T172" i="1"/>
  <c r="V172" i="1"/>
  <c r="X172" i="1"/>
  <c r="Z172" i="1"/>
  <c r="AB172" i="1"/>
  <c r="AD172" i="1"/>
  <c r="AF172" i="1"/>
  <c r="AH172" i="1"/>
  <c r="AJ172" i="1"/>
  <c r="AL172" i="1"/>
  <c r="AN172" i="1"/>
  <c r="AP172" i="1"/>
  <c r="AR172" i="1"/>
  <c r="AT172" i="1"/>
  <c r="AV172" i="1"/>
  <c r="I172" i="1"/>
  <c r="N173" i="1"/>
  <c r="P173" i="1"/>
  <c r="R173" i="1"/>
  <c r="T173" i="1"/>
  <c r="V173" i="1"/>
  <c r="X173" i="1"/>
  <c r="Z173" i="1"/>
  <c r="AB173" i="1"/>
  <c r="AD173" i="1"/>
  <c r="AF173" i="1"/>
  <c r="AH173" i="1"/>
  <c r="AJ173" i="1"/>
  <c r="AL173" i="1"/>
  <c r="AN173" i="1"/>
  <c r="AP173" i="1"/>
  <c r="AR173" i="1"/>
  <c r="AT173" i="1"/>
  <c r="AV173" i="1"/>
  <c r="I173" i="1"/>
  <c r="N174" i="1"/>
  <c r="P174" i="1"/>
  <c r="R174" i="1"/>
  <c r="T174" i="1"/>
  <c r="V174" i="1"/>
  <c r="X174" i="1"/>
  <c r="Z174" i="1"/>
  <c r="AB174" i="1"/>
  <c r="AD174" i="1"/>
  <c r="AF174" i="1"/>
  <c r="AH174" i="1"/>
  <c r="AJ174" i="1"/>
  <c r="AL174" i="1"/>
  <c r="AN174" i="1"/>
  <c r="AP174" i="1"/>
  <c r="AR174" i="1"/>
  <c r="AT174" i="1"/>
  <c r="AV174" i="1"/>
  <c r="I174" i="1"/>
  <c r="N175" i="1"/>
  <c r="P175" i="1"/>
  <c r="R175" i="1"/>
  <c r="T175" i="1"/>
  <c r="V175" i="1"/>
  <c r="X175" i="1"/>
  <c r="Z175" i="1"/>
  <c r="AB175" i="1"/>
  <c r="AD175" i="1"/>
  <c r="AF175" i="1"/>
  <c r="AH175" i="1"/>
  <c r="AJ175" i="1"/>
  <c r="AL175" i="1"/>
  <c r="AN175" i="1"/>
  <c r="AP175" i="1"/>
  <c r="AR175" i="1"/>
  <c r="AT175" i="1"/>
  <c r="AV175" i="1"/>
  <c r="I175" i="1"/>
  <c r="N176" i="1"/>
  <c r="P176" i="1"/>
  <c r="R176" i="1"/>
  <c r="T176" i="1"/>
  <c r="V176" i="1"/>
  <c r="X176" i="1"/>
  <c r="Z176" i="1"/>
  <c r="AB176" i="1"/>
  <c r="AD176" i="1"/>
  <c r="AF176" i="1"/>
  <c r="AH176" i="1"/>
  <c r="AJ176" i="1"/>
  <c r="AL176" i="1"/>
  <c r="AN176" i="1"/>
  <c r="AP176" i="1"/>
  <c r="AR176" i="1"/>
  <c r="AT176" i="1"/>
  <c r="AV176" i="1"/>
  <c r="I176" i="1"/>
  <c r="N177" i="1"/>
  <c r="P177" i="1"/>
  <c r="R177" i="1"/>
  <c r="T177" i="1"/>
  <c r="V177" i="1"/>
  <c r="X177" i="1"/>
  <c r="Z177" i="1"/>
  <c r="AB177" i="1"/>
  <c r="AD177" i="1"/>
  <c r="AF177" i="1"/>
  <c r="AH177" i="1"/>
  <c r="AJ177" i="1"/>
  <c r="AL177" i="1"/>
  <c r="AN177" i="1"/>
  <c r="AP177" i="1"/>
  <c r="AR177" i="1"/>
  <c r="AT177" i="1"/>
  <c r="AV177" i="1"/>
  <c r="I177" i="1"/>
  <c r="N178" i="1"/>
  <c r="P178" i="1"/>
  <c r="R178" i="1"/>
  <c r="T178" i="1"/>
  <c r="V178" i="1"/>
  <c r="X178" i="1"/>
  <c r="Z178" i="1"/>
  <c r="AB178" i="1"/>
  <c r="AD178" i="1"/>
  <c r="AF178" i="1"/>
  <c r="AH178" i="1"/>
  <c r="AJ178" i="1"/>
  <c r="AL178" i="1"/>
  <c r="AN178" i="1"/>
  <c r="AP178" i="1"/>
  <c r="AR178" i="1"/>
  <c r="AT178" i="1"/>
  <c r="AV178" i="1"/>
  <c r="I178" i="1"/>
  <c r="N179" i="1"/>
  <c r="P179" i="1"/>
  <c r="R179" i="1"/>
  <c r="T179" i="1"/>
  <c r="V179" i="1"/>
  <c r="X179" i="1"/>
  <c r="Z179" i="1"/>
  <c r="AB179" i="1"/>
  <c r="AD179" i="1"/>
  <c r="AF179" i="1"/>
  <c r="AH179" i="1"/>
  <c r="AJ179" i="1"/>
  <c r="AL179" i="1"/>
  <c r="AN179" i="1"/>
  <c r="AP179" i="1"/>
  <c r="AR179" i="1"/>
  <c r="AT179" i="1"/>
  <c r="AV179" i="1"/>
  <c r="I179" i="1"/>
  <c r="N180" i="1"/>
  <c r="P180" i="1"/>
  <c r="R180" i="1"/>
  <c r="T180" i="1"/>
  <c r="V180" i="1"/>
  <c r="X180" i="1"/>
  <c r="Z180" i="1"/>
  <c r="AB180" i="1"/>
  <c r="AD180" i="1"/>
  <c r="AF180" i="1"/>
  <c r="AH180" i="1"/>
  <c r="AJ180" i="1"/>
  <c r="AL180" i="1"/>
  <c r="AN180" i="1"/>
  <c r="AP180" i="1"/>
  <c r="AR180" i="1"/>
  <c r="AT180" i="1"/>
  <c r="AV180" i="1"/>
  <c r="I180" i="1"/>
  <c r="N181" i="1"/>
  <c r="P181" i="1"/>
  <c r="R181" i="1"/>
  <c r="T181" i="1"/>
  <c r="V181" i="1"/>
  <c r="X181" i="1"/>
  <c r="Z181" i="1"/>
  <c r="AB181" i="1"/>
  <c r="AD181" i="1"/>
  <c r="AF181" i="1"/>
  <c r="AH181" i="1"/>
  <c r="AJ181" i="1"/>
  <c r="AL181" i="1"/>
  <c r="AN181" i="1"/>
  <c r="AP181" i="1"/>
  <c r="AR181" i="1"/>
  <c r="AT181" i="1"/>
  <c r="AV181" i="1"/>
  <c r="I181" i="1"/>
  <c r="N182" i="1"/>
  <c r="P182" i="1"/>
  <c r="R182" i="1"/>
  <c r="T182" i="1"/>
  <c r="V182" i="1"/>
  <c r="X182" i="1"/>
  <c r="Z182" i="1"/>
  <c r="AB182" i="1"/>
  <c r="AD182" i="1"/>
  <c r="AF182" i="1"/>
  <c r="AH182" i="1"/>
  <c r="AJ182" i="1"/>
  <c r="AL182" i="1"/>
  <c r="AN182" i="1"/>
  <c r="AP182" i="1"/>
  <c r="AR182" i="1"/>
  <c r="AT182" i="1"/>
  <c r="AV182" i="1"/>
  <c r="I182" i="1"/>
  <c r="N183" i="1"/>
  <c r="P183" i="1"/>
  <c r="R183" i="1"/>
  <c r="T183" i="1"/>
  <c r="V183" i="1"/>
  <c r="X183" i="1"/>
  <c r="Z183" i="1"/>
  <c r="AB183" i="1"/>
  <c r="AD183" i="1"/>
  <c r="AF183" i="1"/>
  <c r="AH183" i="1"/>
  <c r="AJ183" i="1"/>
  <c r="AL183" i="1"/>
  <c r="AN183" i="1"/>
  <c r="AP183" i="1"/>
  <c r="AR183" i="1"/>
  <c r="AT183" i="1"/>
  <c r="AV183" i="1"/>
  <c r="I183" i="1"/>
  <c r="N184" i="1"/>
  <c r="P184" i="1"/>
  <c r="R184" i="1"/>
  <c r="T184" i="1"/>
  <c r="V184" i="1"/>
  <c r="X184" i="1"/>
  <c r="Z184" i="1"/>
  <c r="AB184" i="1"/>
  <c r="AD184" i="1"/>
  <c r="AF184" i="1"/>
  <c r="AH184" i="1"/>
  <c r="AJ184" i="1"/>
  <c r="AL184" i="1"/>
  <c r="AN184" i="1"/>
  <c r="AP184" i="1"/>
  <c r="AR184" i="1"/>
  <c r="AT184" i="1"/>
  <c r="AV184" i="1"/>
  <c r="I184" i="1"/>
  <c r="N185" i="1"/>
  <c r="P185" i="1"/>
  <c r="R185" i="1"/>
  <c r="T185" i="1"/>
  <c r="V185" i="1"/>
  <c r="X185" i="1"/>
  <c r="Z185" i="1"/>
  <c r="AB185" i="1"/>
  <c r="AD185" i="1"/>
  <c r="AF185" i="1"/>
  <c r="AH185" i="1"/>
  <c r="AJ185" i="1"/>
  <c r="AL185" i="1"/>
  <c r="AN185" i="1"/>
  <c r="AP185" i="1"/>
  <c r="AR185" i="1"/>
  <c r="AT185" i="1"/>
  <c r="AV185" i="1"/>
  <c r="I185" i="1"/>
  <c r="N186" i="1"/>
  <c r="P186" i="1"/>
  <c r="R186" i="1"/>
  <c r="T186" i="1"/>
  <c r="V186" i="1"/>
  <c r="X186" i="1"/>
  <c r="Z186" i="1"/>
  <c r="AB186" i="1"/>
  <c r="AD186" i="1"/>
  <c r="AF186" i="1"/>
  <c r="AH186" i="1"/>
  <c r="AJ186" i="1"/>
  <c r="AL186" i="1"/>
  <c r="AN186" i="1"/>
  <c r="AP186" i="1"/>
  <c r="AR186" i="1"/>
  <c r="AT186" i="1"/>
  <c r="AV186" i="1"/>
  <c r="I186" i="1"/>
  <c r="N187" i="1"/>
  <c r="P187" i="1"/>
  <c r="R187" i="1"/>
  <c r="T187" i="1"/>
  <c r="V187" i="1"/>
  <c r="X187" i="1"/>
  <c r="Z187" i="1"/>
  <c r="AB187" i="1"/>
  <c r="AD187" i="1"/>
  <c r="AF187" i="1"/>
  <c r="AH187" i="1"/>
  <c r="AJ187" i="1"/>
  <c r="AL187" i="1"/>
  <c r="AN187" i="1"/>
  <c r="AP187" i="1"/>
  <c r="AR187" i="1"/>
  <c r="AT187" i="1"/>
  <c r="AV187" i="1"/>
  <c r="I187" i="1"/>
  <c r="A97" i="1"/>
  <c r="AU190" i="1"/>
  <c r="AU201" i="2"/>
  <c r="AS190" i="1"/>
  <c r="AS189" i="1"/>
  <c r="AQ200" i="2"/>
  <c r="AQ201" i="2"/>
  <c r="AO190" i="1"/>
  <c r="AO189" i="1"/>
  <c r="AX103" i="1"/>
  <c r="J103" i="1"/>
  <c r="K103" i="1"/>
  <c r="H103" i="1"/>
  <c r="E103" i="1"/>
  <c r="A103" i="1"/>
  <c r="AX101" i="1"/>
  <c r="J101" i="1"/>
  <c r="K101" i="1"/>
  <c r="H101" i="1"/>
  <c r="E101" i="1"/>
  <c r="A101" i="1"/>
  <c r="AX96" i="1"/>
  <c r="J96" i="1"/>
  <c r="K96" i="1"/>
  <c r="H96" i="1"/>
  <c r="E96" i="1"/>
  <c r="A96" i="1"/>
  <c r="AX94" i="1"/>
  <c r="J94" i="1"/>
  <c r="K94" i="1"/>
  <c r="H94" i="1"/>
  <c r="E94" i="1"/>
  <c r="A94" i="1"/>
  <c r="AX90" i="1"/>
  <c r="J90" i="1"/>
  <c r="K90" i="1"/>
  <c r="H90" i="1"/>
  <c r="E90" i="1"/>
  <c r="A90" i="1"/>
  <c r="AX89" i="1"/>
  <c r="J89" i="1"/>
  <c r="K89" i="1"/>
  <c r="H89" i="1"/>
  <c r="E89" i="1"/>
  <c r="A89" i="1"/>
  <c r="AX81" i="1"/>
  <c r="J81" i="1"/>
  <c r="K81" i="1"/>
  <c r="H81" i="1"/>
  <c r="E81" i="1"/>
  <c r="A81" i="1"/>
  <c r="AX79" i="1"/>
  <c r="J79" i="1"/>
  <c r="K79" i="1"/>
  <c r="H79" i="1"/>
  <c r="E79" i="1"/>
  <c r="A79" i="1"/>
  <c r="N82" i="2"/>
  <c r="P82" i="2"/>
  <c r="R82" i="2"/>
  <c r="T82" i="2"/>
  <c r="V82" i="2"/>
  <c r="X82" i="2"/>
  <c r="Z82" i="2"/>
  <c r="AB82" i="2"/>
  <c r="AD82" i="2"/>
  <c r="AF82" i="2"/>
  <c r="AH82" i="2"/>
  <c r="AJ82" i="2"/>
  <c r="AL82" i="2"/>
  <c r="AN82" i="2"/>
  <c r="N103" i="2"/>
  <c r="P103" i="2"/>
  <c r="R103" i="2"/>
  <c r="T103" i="2"/>
  <c r="V103" i="2"/>
  <c r="X103" i="2"/>
  <c r="Z103" i="2"/>
  <c r="AB103" i="2"/>
  <c r="AD103" i="2"/>
  <c r="AF103" i="2"/>
  <c r="AH103" i="2"/>
  <c r="AJ103" i="2"/>
  <c r="AL103" i="2"/>
  <c r="AN103" i="2"/>
  <c r="N99" i="2"/>
  <c r="P99" i="2"/>
  <c r="R99" i="2"/>
  <c r="T99" i="2"/>
  <c r="V99" i="2"/>
  <c r="X99" i="2"/>
  <c r="Z99" i="2"/>
  <c r="AB99" i="2"/>
  <c r="AD99" i="2"/>
  <c r="AF99" i="2"/>
  <c r="AH99" i="2"/>
  <c r="AJ99" i="2"/>
  <c r="AL99" i="2"/>
  <c r="AN99" i="2"/>
  <c r="N95" i="2"/>
  <c r="P95" i="2"/>
  <c r="R95" i="2"/>
  <c r="T95" i="2"/>
  <c r="V95" i="2"/>
  <c r="X95" i="2"/>
  <c r="Z95" i="2"/>
  <c r="AB95" i="2"/>
  <c r="AD95" i="2"/>
  <c r="AF95" i="2"/>
  <c r="AH95" i="2"/>
  <c r="AJ95" i="2"/>
  <c r="AL95" i="2"/>
  <c r="AN95" i="2"/>
  <c r="N105" i="2"/>
  <c r="P105" i="2"/>
  <c r="R105" i="2"/>
  <c r="T105" i="2"/>
  <c r="V105" i="2"/>
  <c r="X105" i="2"/>
  <c r="Z105" i="2"/>
  <c r="AB105" i="2"/>
  <c r="AD105" i="2"/>
  <c r="AF105" i="2"/>
  <c r="AH105" i="2"/>
  <c r="AJ105" i="2"/>
  <c r="AL105" i="2"/>
  <c r="AN105" i="2"/>
  <c r="N84" i="2"/>
  <c r="P84" i="2"/>
  <c r="R84" i="2"/>
  <c r="T84" i="2"/>
  <c r="V84" i="2"/>
  <c r="X84" i="2"/>
  <c r="Z84" i="2"/>
  <c r="AB84" i="2"/>
  <c r="AD84" i="2"/>
  <c r="AF84" i="2"/>
  <c r="AH84" i="2"/>
  <c r="AJ84" i="2"/>
  <c r="AL84" i="2"/>
  <c r="AN84" i="2"/>
  <c r="N87" i="2"/>
  <c r="P87" i="2"/>
  <c r="R87" i="2"/>
  <c r="T87" i="2"/>
  <c r="V87" i="2"/>
  <c r="X87" i="2"/>
  <c r="Z87" i="2"/>
  <c r="AB87" i="2"/>
  <c r="AD87" i="2"/>
  <c r="AF87" i="2"/>
  <c r="AH87" i="2"/>
  <c r="AJ87" i="2"/>
  <c r="AL87" i="2"/>
  <c r="AN87" i="2"/>
  <c r="N73" i="2"/>
  <c r="P73" i="2"/>
  <c r="R73" i="2"/>
  <c r="T73" i="2"/>
  <c r="V73" i="2"/>
  <c r="X73" i="2"/>
  <c r="Z73" i="2"/>
  <c r="AB73" i="2"/>
  <c r="AD73" i="2"/>
  <c r="AF73" i="2"/>
  <c r="AH73" i="2"/>
  <c r="AJ73" i="2"/>
  <c r="AL73" i="2"/>
  <c r="AN73" i="2"/>
  <c r="N88" i="2"/>
  <c r="P88" i="2"/>
  <c r="R88" i="2"/>
  <c r="T88" i="2"/>
  <c r="V88" i="2"/>
  <c r="X88" i="2"/>
  <c r="Z88" i="2"/>
  <c r="AB88" i="2"/>
  <c r="AD88" i="2"/>
  <c r="AF88" i="2"/>
  <c r="AH88" i="2"/>
  <c r="AJ88" i="2"/>
  <c r="AL88" i="2"/>
  <c r="AN88" i="2"/>
  <c r="AP105" i="2"/>
  <c r="AR105" i="2"/>
  <c r="AT105" i="2"/>
  <c r="AV105" i="2"/>
  <c r="AX105" i="2"/>
  <c r="I105" i="2"/>
  <c r="J105" i="2"/>
  <c r="K105" i="2"/>
  <c r="H105" i="2"/>
  <c r="AP88" i="2"/>
  <c r="AR88" i="2"/>
  <c r="AT88" i="2"/>
  <c r="AV88" i="2"/>
  <c r="I88" i="2"/>
  <c r="AP73" i="2"/>
  <c r="AR73" i="2"/>
  <c r="AT73" i="2"/>
  <c r="AV73" i="2"/>
  <c r="I73" i="2"/>
  <c r="AP87" i="2"/>
  <c r="AR87" i="2"/>
  <c r="AT87" i="2"/>
  <c r="AV87" i="2"/>
  <c r="I87" i="2"/>
  <c r="AP84" i="2"/>
  <c r="AR84" i="2"/>
  <c r="AT84" i="2"/>
  <c r="AV84" i="2"/>
  <c r="I84" i="2"/>
  <c r="AP95" i="2"/>
  <c r="AR95" i="2"/>
  <c r="AT95" i="2"/>
  <c r="AV95" i="2"/>
  <c r="I95" i="2"/>
  <c r="AP99" i="2"/>
  <c r="AR99" i="2"/>
  <c r="AT99" i="2"/>
  <c r="AV99" i="2"/>
  <c r="I99" i="2"/>
  <c r="AP103" i="2"/>
  <c r="AR103" i="2"/>
  <c r="AT103" i="2"/>
  <c r="AV103" i="2"/>
  <c r="I103" i="2"/>
  <c r="AP82" i="2"/>
  <c r="AR82" i="2"/>
  <c r="AT82" i="2"/>
  <c r="AV82" i="2"/>
  <c r="I82" i="2"/>
  <c r="N7" i="2"/>
  <c r="P7" i="2"/>
  <c r="R7" i="2"/>
  <c r="T7" i="2"/>
  <c r="V7" i="2"/>
  <c r="X7" i="2"/>
  <c r="Z7" i="2"/>
  <c r="AB7" i="2"/>
  <c r="AD7" i="2"/>
  <c r="AF7" i="2"/>
  <c r="AH7" i="2"/>
  <c r="AJ7" i="2"/>
  <c r="AL7" i="2"/>
  <c r="AN7" i="2"/>
  <c r="AP7" i="2"/>
  <c r="AR7" i="2"/>
  <c r="AT7" i="2"/>
  <c r="AV7" i="2"/>
  <c r="I7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I6" i="2"/>
  <c r="N10" i="2"/>
  <c r="P10" i="2"/>
  <c r="R10" i="2"/>
  <c r="T10" i="2"/>
  <c r="V10" i="2"/>
  <c r="X10" i="2"/>
  <c r="Z10" i="2"/>
  <c r="AB10" i="2"/>
  <c r="AD10" i="2"/>
  <c r="AF10" i="2"/>
  <c r="AH10" i="2"/>
  <c r="AJ10" i="2"/>
  <c r="AL10" i="2"/>
  <c r="AN10" i="2"/>
  <c r="AP10" i="2"/>
  <c r="AR10" i="2"/>
  <c r="AT10" i="2"/>
  <c r="AV10" i="2"/>
  <c r="I10" i="2"/>
  <c r="N8" i="2"/>
  <c r="P8" i="2"/>
  <c r="R8" i="2"/>
  <c r="T8" i="2"/>
  <c r="V8" i="2"/>
  <c r="X8" i="2"/>
  <c r="Z8" i="2"/>
  <c r="AB8" i="2"/>
  <c r="AD8" i="2"/>
  <c r="AF8" i="2"/>
  <c r="AH8" i="2"/>
  <c r="AJ8" i="2"/>
  <c r="AL8" i="2"/>
  <c r="AN8" i="2"/>
  <c r="AP8" i="2"/>
  <c r="AR8" i="2"/>
  <c r="AT8" i="2"/>
  <c r="AV8" i="2"/>
  <c r="I8" i="2"/>
  <c r="N9" i="2"/>
  <c r="P9" i="2"/>
  <c r="R9" i="2"/>
  <c r="T9" i="2"/>
  <c r="V9" i="2"/>
  <c r="X9" i="2"/>
  <c r="Z9" i="2"/>
  <c r="AB9" i="2"/>
  <c r="AD9" i="2"/>
  <c r="AF9" i="2"/>
  <c r="AH9" i="2"/>
  <c r="AJ9" i="2"/>
  <c r="AL9" i="2"/>
  <c r="AN9" i="2"/>
  <c r="AP9" i="2"/>
  <c r="AR9" i="2"/>
  <c r="AT9" i="2"/>
  <c r="AV9" i="2"/>
  <c r="I9" i="2"/>
  <c r="N13" i="2"/>
  <c r="P13" i="2"/>
  <c r="R13" i="2"/>
  <c r="T13" i="2"/>
  <c r="V13" i="2"/>
  <c r="X13" i="2"/>
  <c r="Z13" i="2"/>
  <c r="AB13" i="2"/>
  <c r="AD13" i="2"/>
  <c r="AF13" i="2"/>
  <c r="AH13" i="2"/>
  <c r="AJ13" i="2"/>
  <c r="AL13" i="2"/>
  <c r="AN13" i="2"/>
  <c r="AP13" i="2"/>
  <c r="AR13" i="2"/>
  <c r="AT13" i="2"/>
  <c r="AV13" i="2"/>
  <c r="I13" i="2"/>
  <c r="N11" i="2"/>
  <c r="P11" i="2"/>
  <c r="R11" i="2"/>
  <c r="T11" i="2"/>
  <c r="V11" i="2"/>
  <c r="X11" i="2"/>
  <c r="Z11" i="2"/>
  <c r="AB11" i="2"/>
  <c r="AD11" i="2"/>
  <c r="AF11" i="2"/>
  <c r="AH11" i="2"/>
  <c r="AJ11" i="2"/>
  <c r="AL11" i="2"/>
  <c r="AN11" i="2"/>
  <c r="AP11" i="2"/>
  <c r="AR11" i="2"/>
  <c r="AT11" i="2"/>
  <c r="AV11" i="2"/>
  <c r="I11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N12" i="2"/>
  <c r="AP12" i="2"/>
  <c r="AR12" i="2"/>
  <c r="AT12" i="2"/>
  <c r="AV12" i="2"/>
  <c r="I12" i="2"/>
  <c r="N20" i="2"/>
  <c r="P20" i="2"/>
  <c r="R20" i="2"/>
  <c r="T20" i="2"/>
  <c r="V20" i="2"/>
  <c r="X20" i="2"/>
  <c r="Z20" i="2"/>
  <c r="AB20" i="2"/>
  <c r="AD20" i="2"/>
  <c r="AF20" i="2"/>
  <c r="AH20" i="2"/>
  <c r="AJ20" i="2"/>
  <c r="AL20" i="2"/>
  <c r="AN20" i="2"/>
  <c r="AP20" i="2"/>
  <c r="AR20" i="2"/>
  <c r="AT20" i="2"/>
  <c r="AV20" i="2"/>
  <c r="I20" i="2"/>
  <c r="N21" i="2"/>
  <c r="P21" i="2"/>
  <c r="R21" i="2"/>
  <c r="T21" i="2"/>
  <c r="V21" i="2"/>
  <c r="X21" i="2"/>
  <c r="Z21" i="2"/>
  <c r="AB21" i="2"/>
  <c r="AD21" i="2"/>
  <c r="AF21" i="2"/>
  <c r="AH21" i="2"/>
  <c r="AJ21" i="2"/>
  <c r="AL21" i="2"/>
  <c r="AN21" i="2"/>
  <c r="AP21" i="2"/>
  <c r="AR21" i="2"/>
  <c r="AT21" i="2"/>
  <c r="AV21" i="2"/>
  <c r="I21" i="2"/>
  <c r="N17" i="2"/>
  <c r="P17" i="2"/>
  <c r="R17" i="2"/>
  <c r="T17" i="2"/>
  <c r="V17" i="2"/>
  <c r="X17" i="2"/>
  <c r="Z17" i="2"/>
  <c r="AB17" i="2"/>
  <c r="AD17" i="2"/>
  <c r="AF17" i="2"/>
  <c r="AH17" i="2"/>
  <c r="AJ17" i="2"/>
  <c r="AL17" i="2"/>
  <c r="AN17" i="2"/>
  <c r="AP17" i="2"/>
  <c r="AR17" i="2"/>
  <c r="AT17" i="2"/>
  <c r="AV17" i="2"/>
  <c r="I17" i="2"/>
  <c r="N14" i="2"/>
  <c r="P14" i="2"/>
  <c r="R14" i="2"/>
  <c r="T14" i="2"/>
  <c r="V14" i="2"/>
  <c r="X14" i="2"/>
  <c r="Z14" i="2"/>
  <c r="AB14" i="2"/>
  <c r="AD14" i="2"/>
  <c r="AF14" i="2"/>
  <c r="AH14" i="2"/>
  <c r="AJ14" i="2"/>
  <c r="AL14" i="2"/>
  <c r="AN14" i="2"/>
  <c r="AP14" i="2"/>
  <c r="AR14" i="2"/>
  <c r="AT14" i="2"/>
  <c r="AV14" i="2"/>
  <c r="I14" i="2"/>
  <c r="N23" i="2"/>
  <c r="P23" i="2"/>
  <c r="R23" i="2"/>
  <c r="T23" i="2"/>
  <c r="V23" i="2"/>
  <c r="X23" i="2"/>
  <c r="Z23" i="2"/>
  <c r="AB23" i="2"/>
  <c r="AD23" i="2"/>
  <c r="AF23" i="2"/>
  <c r="AH23" i="2"/>
  <c r="AJ23" i="2"/>
  <c r="AL23" i="2"/>
  <c r="AN23" i="2"/>
  <c r="AP23" i="2"/>
  <c r="AR23" i="2"/>
  <c r="AT23" i="2"/>
  <c r="AV23" i="2"/>
  <c r="I23" i="2"/>
  <c r="N19" i="2"/>
  <c r="P19" i="2"/>
  <c r="R19" i="2"/>
  <c r="T19" i="2"/>
  <c r="V19" i="2"/>
  <c r="X19" i="2"/>
  <c r="Z19" i="2"/>
  <c r="AB19" i="2"/>
  <c r="AD19" i="2"/>
  <c r="AF19" i="2"/>
  <c r="AH19" i="2"/>
  <c r="AJ19" i="2"/>
  <c r="AL19" i="2"/>
  <c r="AN19" i="2"/>
  <c r="AP19" i="2"/>
  <c r="AR19" i="2"/>
  <c r="AT19" i="2"/>
  <c r="AV19" i="2"/>
  <c r="I19" i="2"/>
  <c r="N26" i="2"/>
  <c r="P26" i="2"/>
  <c r="R26" i="2"/>
  <c r="T26" i="2"/>
  <c r="V26" i="2"/>
  <c r="X26" i="2"/>
  <c r="Z26" i="2"/>
  <c r="AB26" i="2"/>
  <c r="AD26" i="2"/>
  <c r="AF26" i="2"/>
  <c r="AH26" i="2"/>
  <c r="AJ26" i="2"/>
  <c r="AL26" i="2"/>
  <c r="AN26" i="2"/>
  <c r="AP26" i="2"/>
  <c r="AR26" i="2"/>
  <c r="AT26" i="2"/>
  <c r="AV26" i="2"/>
  <c r="I26" i="2"/>
  <c r="N18" i="2"/>
  <c r="P18" i="2"/>
  <c r="R18" i="2"/>
  <c r="T18" i="2"/>
  <c r="V18" i="2"/>
  <c r="X18" i="2"/>
  <c r="Z18" i="2"/>
  <c r="AB18" i="2"/>
  <c r="AD18" i="2"/>
  <c r="AF18" i="2"/>
  <c r="AH18" i="2"/>
  <c r="AJ18" i="2"/>
  <c r="AL18" i="2"/>
  <c r="AN18" i="2"/>
  <c r="AP18" i="2"/>
  <c r="AR18" i="2"/>
  <c r="AT18" i="2"/>
  <c r="AV18" i="2"/>
  <c r="I18" i="2"/>
  <c r="N15" i="2"/>
  <c r="P15" i="2"/>
  <c r="R15" i="2"/>
  <c r="T15" i="2"/>
  <c r="V15" i="2"/>
  <c r="X15" i="2"/>
  <c r="Z15" i="2"/>
  <c r="AB15" i="2"/>
  <c r="AD15" i="2"/>
  <c r="AF15" i="2"/>
  <c r="AH15" i="2"/>
  <c r="AJ15" i="2"/>
  <c r="AL15" i="2"/>
  <c r="AN15" i="2"/>
  <c r="AP15" i="2"/>
  <c r="AR15" i="2"/>
  <c r="AT15" i="2"/>
  <c r="AV15" i="2"/>
  <c r="I15" i="2"/>
  <c r="N27" i="2"/>
  <c r="P27" i="2"/>
  <c r="R27" i="2"/>
  <c r="T27" i="2"/>
  <c r="V27" i="2"/>
  <c r="X27" i="2"/>
  <c r="Z27" i="2"/>
  <c r="AB27" i="2"/>
  <c r="AD27" i="2"/>
  <c r="AF27" i="2"/>
  <c r="AH27" i="2"/>
  <c r="AJ27" i="2"/>
  <c r="AL27" i="2"/>
  <c r="AN27" i="2"/>
  <c r="AP27" i="2"/>
  <c r="AR27" i="2"/>
  <c r="AT27" i="2"/>
  <c r="AV27" i="2"/>
  <c r="I27" i="2"/>
  <c r="N29" i="2"/>
  <c r="P29" i="2"/>
  <c r="R29" i="2"/>
  <c r="T29" i="2"/>
  <c r="V29" i="2"/>
  <c r="X29" i="2"/>
  <c r="Z29" i="2"/>
  <c r="AB29" i="2"/>
  <c r="AD29" i="2"/>
  <c r="AF29" i="2"/>
  <c r="AH29" i="2"/>
  <c r="AJ29" i="2"/>
  <c r="AL29" i="2"/>
  <c r="AN29" i="2"/>
  <c r="AP29" i="2"/>
  <c r="AR29" i="2"/>
  <c r="AT29" i="2"/>
  <c r="AV29" i="2"/>
  <c r="I29" i="2"/>
  <c r="N32" i="2"/>
  <c r="P32" i="2"/>
  <c r="R32" i="2"/>
  <c r="T32" i="2"/>
  <c r="V32" i="2"/>
  <c r="X32" i="2"/>
  <c r="Z32" i="2"/>
  <c r="AB32" i="2"/>
  <c r="AD32" i="2"/>
  <c r="AF32" i="2"/>
  <c r="AH32" i="2"/>
  <c r="AJ32" i="2"/>
  <c r="AL32" i="2"/>
  <c r="AN32" i="2"/>
  <c r="AP32" i="2"/>
  <c r="AR32" i="2"/>
  <c r="AT32" i="2"/>
  <c r="AV32" i="2"/>
  <c r="I32" i="2"/>
  <c r="N22" i="2"/>
  <c r="P22" i="2"/>
  <c r="R22" i="2"/>
  <c r="T22" i="2"/>
  <c r="V22" i="2"/>
  <c r="X22" i="2"/>
  <c r="Z22" i="2"/>
  <c r="AB22" i="2"/>
  <c r="AD22" i="2"/>
  <c r="AF22" i="2"/>
  <c r="AH22" i="2"/>
  <c r="AJ22" i="2"/>
  <c r="AL22" i="2"/>
  <c r="AN22" i="2"/>
  <c r="AP22" i="2"/>
  <c r="AR22" i="2"/>
  <c r="AT22" i="2"/>
  <c r="AV22" i="2"/>
  <c r="I22" i="2"/>
  <c r="N28" i="2"/>
  <c r="P28" i="2"/>
  <c r="R28" i="2"/>
  <c r="T28" i="2"/>
  <c r="V28" i="2"/>
  <c r="X28" i="2"/>
  <c r="Z28" i="2"/>
  <c r="AB28" i="2"/>
  <c r="AD28" i="2"/>
  <c r="AF28" i="2"/>
  <c r="AH28" i="2"/>
  <c r="AJ28" i="2"/>
  <c r="AL28" i="2"/>
  <c r="AN28" i="2"/>
  <c r="AP28" i="2"/>
  <c r="AR28" i="2"/>
  <c r="AT28" i="2"/>
  <c r="AV28" i="2"/>
  <c r="I28" i="2"/>
  <c r="N33" i="2"/>
  <c r="P33" i="2"/>
  <c r="R33" i="2"/>
  <c r="T33" i="2"/>
  <c r="V33" i="2"/>
  <c r="X33" i="2"/>
  <c r="Z33" i="2"/>
  <c r="AB33" i="2"/>
  <c r="AD33" i="2"/>
  <c r="AF33" i="2"/>
  <c r="AH33" i="2"/>
  <c r="AJ33" i="2"/>
  <c r="AL33" i="2"/>
  <c r="AN33" i="2"/>
  <c r="AP33" i="2"/>
  <c r="AR33" i="2"/>
  <c r="AT33" i="2"/>
  <c r="AV33" i="2"/>
  <c r="I33" i="2"/>
  <c r="N34" i="2"/>
  <c r="P34" i="2"/>
  <c r="R34" i="2"/>
  <c r="T34" i="2"/>
  <c r="V34" i="2"/>
  <c r="X34" i="2"/>
  <c r="Z34" i="2"/>
  <c r="AB34" i="2"/>
  <c r="AD34" i="2"/>
  <c r="AF34" i="2"/>
  <c r="AH34" i="2"/>
  <c r="AJ34" i="2"/>
  <c r="AL34" i="2"/>
  <c r="AN34" i="2"/>
  <c r="AP34" i="2"/>
  <c r="AR34" i="2"/>
  <c r="AT34" i="2"/>
  <c r="AV34" i="2"/>
  <c r="I34" i="2"/>
  <c r="N35" i="2"/>
  <c r="P35" i="2"/>
  <c r="R35" i="2"/>
  <c r="T35" i="2"/>
  <c r="V35" i="2"/>
  <c r="X35" i="2"/>
  <c r="Z35" i="2"/>
  <c r="AB35" i="2"/>
  <c r="AD35" i="2"/>
  <c r="AF35" i="2"/>
  <c r="AH35" i="2"/>
  <c r="AJ35" i="2"/>
  <c r="AL35" i="2"/>
  <c r="AN35" i="2"/>
  <c r="AP35" i="2"/>
  <c r="AR35" i="2"/>
  <c r="AT35" i="2"/>
  <c r="AV35" i="2"/>
  <c r="I35" i="2"/>
  <c r="N30" i="2"/>
  <c r="P30" i="2"/>
  <c r="R30" i="2"/>
  <c r="T30" i="2"/>
  <c r="V30" i="2"/>
  <c r="X30" i="2"/>
  <c r="Z30" i="2"/>
  <c r="AB30" i="2"/>
  <c r="AD30" i="2"/>
  <c r="AF30" i="2"/>
  <c r="AH30" i="2"/>
  <c r="AJ30" i="2"/>
  <c r="AL30" i="2"/>
  <c r="AN30" i="2"/>
  <c r="AP30" i="2"/>
  <c r="AR30" i="2"/>
  <c r="AT30" i="2"/>
  <c r="AV30" i="2"/>
  <c r="I30" i="2"/>
  <c r="N37" i="2"/>
  <c r="P37" i="2"/>
  <c r="R37" i="2"/>
  <c r="T37" i="2"/>
  <c r="V37" i="2"/>
  <c r="X37" i="2"/>
  <c r="Z37" i="2"/>
  <c r="AB37" i="2"/>
  <c r="AD37" i="2"/>
  <c r="AF37" i="2"/>
  <c r="AH37" i="2"/>
  <c r="AJ37" i="2"/>
  <c r="AL37" i="2"/>
  <c r="AN37" i="2"/>
  <c r="AP37" i="2"/>
  <c r="AR37" i="2"/>
  <c r="AT37" i="2"/>
  <c r="AV37" i="2"/>
  <c r="I37" i="2"/>
  <c r="N31" i="2"/>
  <c r="P31" i="2"/>
  <c r="R31" i="2"/>
  <c r="T31" i="2"/>
  <c r="V31" i="2"/>
  <c r="X31" i="2"/>
  <c r="Z31" i="2"/>
  <c r="AB31" i="2"/>
  <c r="AD31" i="2"/>
  <c r="AF31" i="2"/>
  <c r="AH31" i="2"/>
  <c r="AJ31" i="2"/>
  <c r="AL31" i="2"/>
  <c r="AN31" i="2"/>
  <c r="AP31" i="2"/>
  <c r="AR31" i="2"/>
  <c r="AT31" i="2"/>
  <c r="AV31" i="2"/>
  <c r="I31" i="2"/>
  <c r="N38" i="2"/>
  <c r="P38" i="2"/>
  <c r="R38" i="2"/>
  <c r="T38" i="2"/>
  <c r="V38" i="2"/>
  <c r="X38" i="2"/>
  <c r="Z38" i="2"/>
  <c r="AB38" i="2"/>
  <c r="AD38" i="2"/>
  <c r="AF38" i="2"/>
  <c r="AH38" i="2"/>
  <c r="AJ38" i="2"/>
  <c r="AL38" i="2"/>
  <c r="AN38" i="2"/>
  <c r="AP38" i="2"/>
  <c r="AR38" i="2"/>
  <c r="AT38" i="2"/>
  <c r="AV38" i="2"/>
  <c r="I38" i="2"/>
  <c r="N25" i="2"/>
  <c r="P25" i="2"/>
  <c r="R25" i="2"/>
  <c r="T25" i="2"/>
  <c r="V25" i="2"/>
  <c r="X25" i="2"/>
  <c r="Z25" i="2"/>
  <c r="AB25" i="2"/>
  <c r="AD25" i="2"/>
  <c r="AF25" i="2"/>
  <c r="AH25" i="2"/>
  <c r="AJ25" i="2"/>
  <c r="AL25" i="2"/>
  <c r="AN25" i="2"/>
  <c r="AP25" i="2"/>
  <c r="AR25" i="2"/>
  <c r="AT25" i="2"/>
  <c r="AV25" i="2"/>
  <c r="I25" i="2"/>
  <c r="N39" i="2"/>
  <c r="P39" i="2"/>
  <c r="R39" i="2"/>
  <c r="T39" i="2"/>
  <c r="V39" i="2"/>
  <c r="X39" i="2"/>
  <c r="Z39" i="2"/>
  <c r="AB39" i="2"/>
  <c r="AD39" i="2"/>
  <c r="AF39" i="2"/>
  <c r="AH39" i="2"/>
  <c r="AJ39" i="2"/>
  <c r="AL39" i="2"/>
  <c r="AN39" i="2"/>
  <c r="AP39" i="2"/>
  <c r="AR39" i="2"/>
  <c r="AT39" i="2"/>
  <c r="AV39" i="2"/>
  <c r="I39" i="2"/>
  <c r="N40" i="2"/>
  <c r="P40" i="2"/>
  <c r="R40" i="2"/>
  <c r="T40" i="2"/>
  <c r="V40" i="2"/>
  <c r="X40" i="2"/>
  <c r="Z40" i="2"/>
  <c r="AB40" i="2"/>
  <c r="AD40" i="2"/>
  <c r="AF40" i="2"/>
  <c r="AH40" i="2"/>
  <c r="AJ40" i="2"/>
  <c r="AL40" i="2"/>
  <c r="AN40" i="2"/>
  <c r="AP40" i="2"/>
  <c r="AR40" i="2"/>
  <c r="AT40" i="2"/>
  <c r="AV40" i="2"/>
  <c r="I40" i="2"/>
  <c r="N41" i="2"/>
  <c r="P41" i="2"/>
  <c r="R41" i="2"/>
  <c r="T41" i="2"/>
  <c r="V41" i="2"/>
  <c r="X41" i="2"/>
  <c r="Z41" i="2"/>
  <c r="AB41" i="2"/>
  <c r="AD41" i="2"/>
  <c r="AF41" i="2"/>
  <c r="AH41" i="2"/>
  <c r="AJ41" i="2"/>
  <c r="AL41" i="2"/>
  <c r="AN41" i="2"/>
  <c r="AP41" i="2"/>
  <c r="AR41" i="2"/>
  <c r="AT41" i="2"/>
  <c r="AV41" i="2"/>
  <c r="I41" i="2"/>
  <c r="N36" i="2"/>
  <c r="P36" i="2"/>
  <c r="R36" i="2"/>
  <c r="T36" i="2"/>
  <c r="V36" i="2"/>
  <c r="X36" i="2"/>
  <c r="Z36" i="2"/>
  <c r="AB36" i="2"/>
  <c r="AD36" i="2"/>
  <c r="AF36" i="2"/>
  <c r="AH36" i="2"/>
  <c r="AJ36" i="2"/>
  <c r="AL36" i="2"/>
  <c r="AN36" i="2"/>
  <c r="AP36" i="2"/>
  <c r="AR36" i="2"/>
  <c r="AT36" i="2"/>
  <c r="AV36" i="2"/>
  <c r="I36" i="2"/>
  <c r="N42" i="2"/>
  <c r="P42" i="2"/>
  <c r="R42" i="2"/>
  <c r="T42" i="2"/>
  <c r="V42" i="2"/>
  <c r="X42" i="2"/>
  <c r="Z42" i="2"/>
  <c r="AB42" i="2"/>
  <c r="AD42" i="2"/>
  <c r="AF42" i="2"/>
  <c r="AH42" i="2"/>
  <c r="AJ42" i="2"/>
  <c r="AL42" i="2"/>
  <c r="AN42" i="2"/>
  <c r="AP42" i="2"/>
  <c r="AR42" i="2"/>
  <c r="AT42" i="2"/>
  <c r="AV42" i="2"/>
  <c r="I42" i="2"/>
  <c r="N43" i="2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I43" i="2"/>
  <c r="N44" i="2"/>
  <c r="P44" i="2"/>
  <c r="R44" i="2"/>
  <c r="T44" i="2"/>
  <c r="V44" i="2"/>
  <c r="X44" i="2"/>
  <c r="Z44" i="2"/>
  <c r="AB44" i="2"/>
  <c r="AD44" i="2"/>
  <c r="AF44" i="2"/>
  <c r="AH44" i="2"/>
  <c r="AJ44" i="2"/>
  <c r="AL44" i="2"/>
  <c r="AN44" i="2"/>
  <c r="AP44" i="2"/>
  <c r="AR44" i="2"/>
  <c r="AT44" i="2"/>
  <c r="AV44" i="2"/>
  <c r="I44" i="2"/>
  <c r="N46" i="2"/>
  <c r="P46" i="2"/>
  <c r="R46" i="2"/>
  <c r="T46" i="2"/>
  <c r="V46" i="2"/>
  <c r="X46" i="2"/>
  <c r="Z46" i="2"/>
  <c r="AB46" i="2"/>
  <c r="AD46" i="2"/>
  <c r="AF46" i="2"/>
  <c r="AH46" i="2"/>
  <c r="AJ46" i="2"/>
  <c r="AL46" i="2"/>
  <c r="AN46" i="2"/>
  <c r="AP46" i="2"/>
  <c r="AR46" i="2"/>
  <c r="AT46" i="2"/>
  <c r="AV46" i="2"/>
  <c r="I46" i="2"/>
  <c r="N47" i="2"/>
  <c r="P47" i="2"/>
  <c r="R47" i="2"/>
  <c r="T47" i="2"/>
  <c r="V47" i="2"/>
  <c r="X47" i="2"/>
  <c r="Z47" i="2"/>
  <c r="AB47" i="2"/>
  <c r="AD47" i="2"/>
  <c r="AF47" i="2"/>
  <c r="AH47" i="2"/>
  <c r="AJ47" i="2"/>
  <c r="AL47" i="2"/>
  <c r="AN47" i="2"/>
  <c r="AP47" i="2"/>
  <c r="AR47" i="2"/>
  <c r="AT47" i="2"/>
  <c r="AV47" i="2"/>
  <c r="I47" i="2"/>
  <c r="N48" i="2"/>
  <c r="P48" i="2"/>
  <c r="R48" i="2"/>
  <c r="T48" i="2"/>
  <c r="V48" i="2"/>
  <c r="X48" i="2"/>
  <c r="Z48" i="2"/>
  <c r="AB48" i="2"/>
  <c r="AD48" i="2"/>
  <c r="AF48" i="2"/>
  <c r="AH48" i="2"/>
  <c r="AJ48" i="2"/>
  <c r="AL48" i="2"/>
  <c r="AN48" i="2"/>
  <c r="AP48" i="2"/>
  <c r="AR48" i="2"/>
  <c r="AT48" i="2"/>
  <c r="AV48" i="2"/>
  <c r="I48" i="2"/>
  <c r="N49" i="2"/>
  <c r="P49" i="2"/>
  <c r="R49" i="2"/>
  <c r="T49" i="2"/>
  <c r="V49" i="2"/>
  <c r="X49" i="2"/>
  <c r="Z49" i="2"/>
  <c r="AB49" i="2"/>
  <c r="AD49" i="2"/>
  <c r="AF49" i="2"/>
  <c r="AH49" i="2"/>
  <c r="AJ49" i="2"/>
  <c r="AL49" i="2"/>
  <c r="AN49" i="2"/>
  <c r="AP49" i="2"/>
  <c r="AR49" i="2"/>
  <c r="AT49" i="2"/>
  <c r="AV49" i="2"/>
  <c r="I49" i="2"/>
  <c r="N50" i="2"/>
  <c r="P50" i="2"/>
  <c r="R50" i="2"/>
  <c r="T50" i="2"/>
  <c r="V50" i="2"/>
  <c r="X50" i="2"/>
  <c r="Z50" i="2"/>
  <c r="AB50" i="2"/>
  <c r="AD50" i="2"/>
  <c r="AF50" i="2"/>
  <c r="AH50" i="2"/>
  <c r="AJ50" i="2"/>
  <c r="AL50" i="2"/>
  <c r="AN50" i="2"/>
  <c r="AP50" i="2"/>
  <c r="AR50" i="2"/>
  <c r="AT50" i="2"/>
  <c r="AV50" i="2"/>
  <c r="I50" i="2"/>
  <c r="N51" i="2"/>
  <c r="P51" i="2"/>
  <c r="R51" i="2"/>
  <c r="T51" i="2"/>
  <c r="V51" i="2"/>
  <c r="X51" i="2"/>
  <c r="Z51" i="2"/>
  <c r="AB51" i="2"/>
  <c r="AD51" i="2"/>
  <c r="AF51" i="2"/>
  <c r="AH51" i="2"/>
  <c r="AJ51" i="2"/>
  <c r="AL51" i="2"/>
  <c r="AN51" i="2"/>
  <c r="AP51" i="2"/>
  <c r="AR51" i="2"/>
  <c r="AT51" i="2"/>
  <c r="AV51" i="2"/>
  <c r="I51" i="2"/>
  <c r="N52" i="2"/>
  <c r="P52" i="2"/>
  <c r="R52" i="2"/>
  <c r="T52" i="2"/>
  <c r="V52" i="2"/>
  <c r="X52" i="2"/>
  <c r="Z52" i="2"/>
  <c r="AB52" i="2"/>
  <c r="AD52" i="2"/>
  <c r="AF52" i="2"/>
  <c r="AH52" i="2"/>
  <c r="AJ52" i="2"/>
  <c r="AL52" i="2"/>
  <c r="AN52" i="2"/>
  <c r="AP52" i="2"/>
  <c r="AR52" i="2"/>
  <c r="AT52" i="2"/>
  <c r="AV52" i="2"/>
  <c r="I52" i="2"/>
  <c r="N53" i="2"/>
  <c r="P53" i="2"/>
  <c r="R53" i="2"/>
  <c r="T53" i="2"/>
  <c r="V53" i="2"/>
  <c r="X53" i="2"/>
  <c r="Z53" i="2"/>
  <c r="AB53" i="2"/>
  <c r="AD53" i="2"/>
  <c r="AF53" i="2"/>
  <c r="AH53" i="2"/>
  <c r="AJ53" i="2"/>
  <c r="AL53" i="2"/>
  <c r="AN53" i="2"/>
  <c r="AP53" i="2"/>
  <c r="AR53" i="2"/>
  <c r="AT53" i="2"/>
  <c r="AV53" i="2"/>
  <c r="I53" i="2"/>
  <c r="N54" i="2"/>
  <c r="P54" i="2"/>
  <c r="R54" i="2"/>
  <c r="T54" i="2"/>
  <c r="V54" i="2"/>
  <c r="X54" i="2"/>
  <c r="Z54" i="2"/>
  <c r="AB54" i="2"/>
  <c r="AD54" i="2"/>
  <c r="AF54" i="2"/>
  <c r="AH54" i="2"/>
  <c r="AJ54" i="2"/>
  <c r="AL54" i="2"/>
  <c r="AN54" i="2"/>
  <c r="AP54" i="2"/>
  <c r="AR54" i="2"/>
  <c r="AT54" i="2"/>
  <c r="AV54" i="2"/>
  <c r="I54" i="2"/>
  <c r="N55" i="2"/>
  <c r="P55" i="2"/>
  <c r="R55" i="2"/>
  <c r="T55" i="2"/>
  <c r="V55" i="2"/>
  <c r="X55" i="2"/>
  <c r="Z55" i="2"/>
  <c r="AB55" i="2"/>
  <c r="AD55" i="2"/>
  <c r="AF55" i="2"/>
  <c r="AH55" i="2"/>
  <c r="AJ55" i="2"/>
  <c r="AL55" i="2"/>
  <c r="AN55" i="2"/>
  <c r="AP55" i="2"/>
  <c r="AR55" i="2"/>
  <c r="AT55" i="2"/>
  <c r="AV55" i="2"/>
  <c r="I55" i="2"/>
  <c r="N56" i="2"/>
  <c r="P56" i="2"/>
  <c r="R56" i="2"/>
  <c r="T56" i="2"/>
  <c r="V56" i="2"/>
  <c r="X56" i="2"/>
  <c r="Z56" i="2"/>
  <c r="AB56" i="2"/>
  <c r="AD56" i="2"/>
  <c r="AF56" i="2"/>
  <c r="AH56" i="2"/>
  <c r="AJ56" i="2"/>
  <c r="AL56" i="2"/>
  <c r="AN56" i="2"/>
  <c r="AP56" i="2"/>
  <c r="AR56" i="2"/>
  <c r="AT56" i="2"/>
  <c r="AV56" i="2"/>
  <c r="I56" i="2"/>
  <c r="N57" i="2"/>
  <c r="P57" i="2"/>
  <c r="R57" i="2"/>
  <c r="T57" i="2"/>
  <c r="V57" i="2"/>
  <c r="X57" i="2"/>
  <c r="Z57" i="2"/>
  <c r="AB57" i="2"/>
  <c r="AD57" i="2"/>
  <c r="AF57" i="2"/>
  <c r="AH57" i="2"/>
  <c r="AJ57" i="2"/>
  <c r="AL57" i="2"/>
  <c r="AN57" i="2"/>
  <c r="AP57" i="2"/>
  <c r="AR57" i="2"/>
  <c r="AT57" i="2"/>
  <c r="AV57" i="2"/>
  <c r="I57" i="2"/>
  <c r="N58" i="2"/>
  <c r="P58" i="2"/>
  <c r="R58" i="2"/>
  <c r="T58" i="2"/>
  <c r="V58" i="2"/>
  <c r="X58" i="2"/>
  <c r="Z58" i="2"/>
  <c r="AB58" i="2"/>
  <c r="AD58" i="2"/>
  <c r="AF58" i="2"/>
  <c r="AH58" i="2"/>
  <c r="AJ58" i="2"/>
  <c r="AL58" i="2"/>
  <c r="AN58" i="2"/>
  <c r="AP58" i="2"/>
  <c r="AR58" i="2"/>
  <c r="AT58" i="2"/>
  <c r="AV58" i="2"/>
  <c r="I58" i="2"/>
  <c r="N59" i="2"/>
  <c r="P59" i="2"/>
  <c r="R59" i="2"/>
  <c r="T59" i="2"/>
  <c r="V59" i="2"/>
  <c r="X59" i="2"/>
  <c r="Z59" i="2"/>
  <c r="AB59" i="2"/>
  <c r="AD59" i="2"/>
  <c r="AF59" i="2"/>
  <c r="AH59" i="2"/>
  <c r="AJ59" i="2"/>
  <c r="AL59" i="2"/>
  <c r="AN59" i="2"/>
  <c r="AP59" i="2"/>
  <c r="AR59" i="2"/>
  <c r="AT59" i="2"/>
  <c r="AV59" i="2"/>
  <c r="I59" i="2"/>
  <c r="N60" i="2"/>
  <c r="P60" i="2"/>
  <c r="R60" i="2"/>
  <c r="T60" i="2"/>
  <c r="V60" i="2"/>
  <c r="X60" i="2"/>
  <c r="Z60" i="2"/>
  <c r="AB60" i="2"/>
  <c r="AD60" i="2"/>
  <c r="AF60" i="2"/>
  <c r="AH60" i="2"/>
  <c r="AJ60" i="2"/>
  <c r="AL60" i="2"/>
  <c r="AN60" i="2"/>
  <c r="AP60" i="2"/>
  <c r="AR60" i="2"/>
  <c r="AT60" i="2"/>
  <c r="AV60" i="2"/>
  <c r="I60" i="2"/>
  <c r="N61" i="2"/>
  <c r="P61" i="2"/>
  <c r="R61" i="2"/>
  <c r="T61" i="2"/>
  <c r="V61" i="2"/>
  <c r="X61" i="2"/>
  <c r="Z61" i="2"/>
  <c r="AB61" i="2"/>
  <c r="AD61" i="2"/>
  <c r="AF61" i="2"/>
  <c r="AH61" i="2"/>
  <c r="AJ61" i="2"/>
  <c r="AL61" i="2"/>
  <c r="AN61" i="2"/>
  <c r="AP61" i="2"/>
  <c r="AR61" i="2"/>
  <c r="AT61" i="2"/>
  <c r="AV61" i="2"/>
  <c r="I61" i="2"/>
  <c r="N62" i="2"/>
  <c r="P62" i="2"/>
  <c r="R62" i="2"/>
  <c r="T62" i="2"/>
  <c r="V62" i="2"/>
  <c r="X62" i="2"/>
  <c r="Z62" i="2"/>
  <c r="AB62" i="2"/>
  <c r="AD62" i="2"/>
  <c r="AF62" i="2"/>
  <c r="AH62" i="2"/>
  <c r="AJ62" i="2"/>
  <c r="AL62" i="2"/>
  <c r="AN62" i="2"/>
  <c r="AP62" i="2"/>
  <c r="AR62" i="2"/>
  <c r="AT62" i="2"/>
  <c r="AV62" i="2"/>
  <c r="I62" i="2"/>
  <c r="N63" i="2"/>
  <c r="P63" i="2"/>
  <c r="R63" i="2"/>
  <c r="T63" i="2"/>
  <c r="V63" i="2"/>
  <c r="X63" i="2"/>
  <c r="Z63" i="2"/>
  <c r="AB63" i="2"/>
  <c r="AD63" i="2"/>
  <c r="AF63" i="2"/>
  <c r="AH63" i="2"/>
  <c r="AJ63" i="2"/>
  <c r="AL63" i="2"/>
  <c r="AN63" i="2"/>
  <c r="AP63" i="2"/>
  <c r="AR63" i="2"/>
  <c r="AT63" i="2"/>
  <c r="AV63" i="2"/>
  <c r="I63" i="2"/>
  <c r="N64" i="2"/>
  <c r="P64" i="2"/>
  <c r="R64" i="2"/>
  <c r="T64" i="2"/>
  <c r="V64" i="2"/>
  <c r="X64" i="2"/>
  <c r="Z64" i="2"/>
  <c r="AB64" i="2"/>
  <c r="AD64" i="2"/>
  <c r="AF64" i="2"/>
  <c r="AH64" i="2"/>
  <c r="AJ64" i="2"/>
  <c r="AL64" i="2"/>
  <c r="AN64" i="2"/>
  <c r="AP64" i="2"/>
  <c r="AR64" i="2"/>
  <c r="AT64" i="2"/>
  <c r="AV64" i="2"/>
  <c r="I64" i="2"/>
  <c r="N65" i="2"/>
  <c r="P65" i="2"/>
  <c r="R65" i="2"/>
  <c r="T65" i="2"/>
  <c r="V65" i="2"/>
  <c r="X65" i="2"/>
  <c r="Z65" i="2"/>
  <c r="AB65" i="2"/>
  <c r="AD65" i="2"/>
  <c r="AF65" i="2"/>
  <c r="AH65" i="2"/>
  <c r="AJ65" i="2"/>
  <c r="AL65" i="2"/>
  <c r="AN65" i="2"/>
  <c r="AP65" i="2"/>
  <c r="AR65" i="2"/>
  <c r="AT65" i="2"/>
  <c r="AV65" i="2"/>
  <c r="I65" i="2"/>
  <c r="N66" i="2"/>
  <c r="P66" i="2"/>
  <c r="R66" i="2"/>
  <c r="T66" i="2"/>
  <c r="V66" i="2"/>
  <c r="X66" i="2"/>
  <c r="Z66" i="2"/>
  <c r="AB66" i="2"/>
  <c r="AD66" i="2"/>
  <c r="AF66" i="2"/>
  <c r="AH66" i="2"/>
  <c r="AJ66" i="2"/>
  <c r="AL66" i="2"/>
  <c r="AN66" i="2"/>
  <c r="AP66" i="2"/>
  <c r="AR66" i="2"/>
  <c r="AT66" i="2"/>
  <c r="AV66" i="2"/>
  <c r="I66" i="2"/>
  <c r="N67" i="2"/>
  <c r="P67" i="2"/>
  <c r="R67" i="2"/>
  <c r="T67" i="2"/>
  <c r="V67" i="2"/>
  <c r="X67" i="2"/>
  <c r="Z67" i="2"/>
  <c r="AB67" i="2"/>
  <c r="AD67" i="2"/>
  <c r="AF67" i="2"/>
  <c r="AH67" i="2"/>
  <c r="AJ67" i="2"/>
  <c r="AL67" i="2"/>
  <c r="AN67" i="2"/>
  <c r="AP67" i="2"/>
  <c r="AR67" i="2"/>
  <c r="AT67" i="2"/>
  <c r="AV67" i="2"/>
  <c r="I67" i="2"/>
  <c r="N45" i="2"/>
  <c r="P45" i="2"/>
  <c r="R45" i="2"/>
  <c r="T45" i="2"/>
  <c r="V45" i="2"/>
  <c r="X45" i="2"/>
  <c r="Z45" i="2"/>
  <c r="AB45" i="2"/>
  <c r="AD45" i="2"/>
  <c r="AF45" i="2"/>
  <c r="AH45" i="2"/>
  <c r="AJ45" i="2"/>
  <c r="AL45" i="2"/>
  <c r="AN45" i="2"/>
  <c r="AP45" i="2"/>
  <c r="AR45" i="2"/>
  <c r="AT45" i="2"/>
  <c r="AV45" i="2"/>
  <c r="I45" i="2"/>
  <c r="N68" i="2"/>
  <c r="P68" i="2"/>
  <c r="R68" i="2"/>
  <c r="T68" i="2"/>
  <c r="V68" i="2"/>
  <c r="X68" i="2"/>
  <c r="Z68" i="2"/>
  <c r="AB68" i="2"/>
  <c r="AD68" i="2"/>
  <c r="AF68" i="2"/>
  <c r="AH68" i="2"/>
  <c r="AJ68" i="2"/>
  <c r="AL68" i="2"/>
  <c r="AN68" i="2"/>
  <c r="AP68" i="2"/>
  <c r="AR68" i="2"/>
  <c r="AT68" i="2"/>
  <c r="AV68" i="2"/>
  <c r="I68" i="2"/>
  <c r="N69" i="2"/>
  <c r="P69" i="2"/>
  <c r="R69" i="2"/>
  <c r="T69" i="2"/>
  <c r="V69" i="2"/>
  <c r="X69" i="2"/>
  <c r="Z69" i="2"/>
  <c r="AB69" i="2"/>
  <c r="AD69" i="2"/>
  <c r="AF69" i="2"/>
  <c r="AH69" i="2"/>
  <c r="AJ69" i="2"/>
  <c r="AL69" i="2"/>
  <c r="AN69" i="2"/>
  <c r="AP69" i="2"/>
  <c r="AR69" i="2"/>
  <c r="AT69" i="2"/>
  <c r="AV69" i="2"/>
  <c r="I69" i="2"/>
  <c r="N70" i="2"/>
  <c r="P70" i="2"/>
  <c r="R70" i="2"/>
  <c r="T70" i="2"/>
  <c r="V70" i="2"/>
  <c r="X70" i="2"/>
  <c r="Z70" i="2"/>
  <c r="AB70" i="2"/>
  <c r="AD70" i="2"/>
  <c r="AF70" i="2"/>
  <c r="AH70" i="2"/>
  <c r="AJ70" i="2"/>
  <c r="AL70" i="2"/>
  <c r="AN70" i="2"/>
  <c r="AP70" i="2"/>
  <c r="AR70" i="2"/>
  <c r="AT70" i="2"/>
  <c r="AV70" i="2"/>
  <c r="I70" i="2"/>
  <c r="N71" i="2"/>
  <c r="P71" i="2"/>
  <c r="R71" i="2"/>
  <c r="T71" i="2"/>
  <c r="V71" i="2"/>
  <c r="X71" i="2"/>
  <c r="Z71" i="2"/>
  <c r="AB71" i="2"/>
  <c r="AD71" i="2"/>
  <c r="AF71" i="2"/>
  <c r="AH71" i="2"/>
  <c r="AJ71" i="2"/>
  <c r="AL71" i="2"/>
  <c r="AN71" i="2"/>
  <c r="AP71" i="2"/>
  <c r="AR71" i="2"/>
  <c r="AT71" i="2"/>
  <c r="AV71" i="2"/>
  <c r="I71" i="2"/>
  <c r="N72" i="2"/>
  <c r="P72" i="2"/>
  <c r="R72" i="2"/>
  <c r="T72" i="2"/>
  <c r="V72" i="2"/>
  <c r="X72" i="2"/>
  <c r="Z72" i="2"/>
  <c r="AB72" i="2"/>
  <c r="AD72" i="2"/>
  <c r="AF72" i="2"/>
  <c r="AH72" i="2"/>
  <c r="AJ72" i="2"/>
  <c r="AL72" i="2"/>
  <c r="AN72" i="2"/>
  <c r="AP72" i="2"/>
  <c r="AR72" i="2"/>
  <c r="AT72" i="2"/>
  <c r="AV72" i="2"/>
  <c r="I72" i="2"/>
  <c r="N74" i="2"/>
  <c r="P74" i="2"/>
  <c r="R74" i="2"/>
  <c r="T74" i="2"/>
  <c r="V74" i="2"/>
  <c r="X74" i="2"/>
  <c r="Z74" i="2"/>
  <c r="AB74" i="2"/>
  <c r="AD74" i="2"/>
  <c r="AF74" i="2"/>
  <c r="AH74" i="2"/>
  <c r="AJ74" i="2"/>
  <c r="AL74" i="2"/>
  <c r="AN74" i="2"/>
  <c r="AP74" i="2"/>
  <c r="AR74" i="2"/>
  <c r="AT74" i="2"/>
  <c r="AV74" i="2"/>
  <c r="I74" i="2"/>
  <c r="N76" i="2"/>
  <c r="P76" i="2"/>
  <c r="R76" i="2"/>
  <c r="T76" i="2"/>
  <c r="V76" i="2"/>
  <c r="X76" i="2"/>
  <c r="Z76" i="2"/>
  <c r="AB76" i="2"/>
  <c r="AD76" i="2"/>
  <c r="AF76" i="2"/>
  <c r="AH76" i="2"/>
  <c r="AJ76" i="2"/>
  <c r="AL76" i="2"/>
  <c r="AN76" i="2"/>
  <c r="AP76" i="2"/>
  <c r="AR76" i="2"/>
  <c r="AT76" i="2"/>
  <c r="AV76" i="2"/>
  <c r="I76" i="2"/>
  <c r="N77" i="2"/>
  <c r="P77" i="2"/>
  <c r="R77" i="2"/>
  <c r="T77" i="2"/>
  <c r="V77" i="2"/>
  <c r="X77" i="2"/>
  <c r="Z77" i="2"/>
  <c r="AB77" i="2"/>
  <c r="AD77" i="2"/>
  <c r="AF77" i="2"/>
  <c r="AH77" i="2"/>
  <c r="AJ77" i="2"/>
  <c r="AL77" i="2"/>
  <c r="AN77" i="2"/>
  <c r="AP77" i="2"/>
  <c r="AR77" i="2"/>
  <c r="AT77" i="2"/>
  <c r="AV77" i="2"/>
  <c r="I77" i="2"/>
  <c r="N78" i="2"/>
  <c r="P78" i="2"/>
  <c r="R78" i="2"/>
  <c r="T78" i="2"/>
  <c r="V78" i="2"/>
  <c r="X78" i="2"/>
  <c r="Z78" i="2"/>
  <c r="AB78" i="2"/>
  <c r="AD78" i="2"/>
  <c r="AF78" i="2"/>
  <c r="AH78" i="2"/>
  <c r="AJ78" i="2"/>
  <c r="AL78" i="2"/>
  <c r="AN78" i="2"/>
  <c r="AP78" i="2"/>
  <c r="AR78" i="2"/>
  <c r="AT78" i="2"/>
  <c r="AV78" i="2"/>
  <c r="I78" i="2"/>
  <c r="N79" i="2"/>
  <c r="P79" i="2"/>
  <c r="R79" i="2"/>
  <c r="T79" i="2"/>
  <c r="V79" i="2"/>
  <c r="X79" i="2"/>
  <c r="Z79" i="2"/>
  <c r="AB79" i="2"/>
  <c r="AD79" i="2"/>
  <c r="AF79" i="2"/>
  <c r="AH79" i="2"/>
  <c r="AJ79" i="2"/>
  <c r="AL79" i="2"/>
  <c r="AN79" i="2"/>
  <c r="AP79" i="2"/>
  <c r="AR79" i="2"/>
  <c r="AT79" i="2"/>
  <c r="AV79" i="2"/>
  <c r="I79" i="2"/>
  <c r="N80" i="2"/>
  <c r="P80" i="2"/>
  <c r="R80" i="2"/>
  <c r="T80" i="2"/>
  <c r="V80" i="2"/>
  <c r="X80" i="2"/>
  <c r="Z80" i="2"/>
  <c r="AB80" i="2"/>
  <c r="AD80" i="2"/>
  <c r="AF80" i="2"/>
  <c r="AH80" i="2"/>
  <c r="AJ80" i="2"/>
  <c r="AL80" i="2"/>
  <c r="AN80" i="2"/>
  <c r="AP80" i="2"/>
  <c r="AR80" i="2"/>
  <c r="AT80" i="2"/>
  <c r="AV80" i="2"/>
  <c r="I80" i="2"/>
  <c r="N81" i="2"/>
  <c r="P81" i="2"/>
  <c r="R81" i="2"/>
  <c r="T81" i="2"/>
  <c r="V81" i="2"/>
  <c r="X81" i="2"/>
  <c r="Z81" i="2"/>
  <c r="AB81" i="2"/>
  <c r="AD81" i="2"/>
  <c r="AF81" i="2"/>
  <c r="AH81" i="2"/>
  <c r="AJ81" i="2"/>
  <c r="AL81" i="2"/>
  <c r="AN81" i="2"/>
  <c r="AP81" i="2"/>
  <c r="AR81" i="2"/>
  <c r="AT81" i="2"/>
  <c r="AV81" i="2"/>
  <c r="I81" i="2"/>
  <c r="N75" i="2"/>
  <c r="P75" i="2"/>
  <c r="R75" i="2"/>
  <c r="T75" i="2"/>
  <c r="V75" i="2"/>
  <c r="X75" i="2"/>
  <c r="Z75" i="2"/>
  <c r="AB75" i="2"/>
  <c r="AD75" i="2"/>
  <c r="AF75" i="2"/>
  <c r="AH75" i="2"/>
  <c r="AJ75" i="2"/>
  <c r="AL75" i="2"/>
  <c r="AN75" i="2"/>
  <c r="AP75" i="2"/>
  <c r="AR75" i="2"/>
  <c r="AT75" i="2"/>
  <c r="AV75" i="2"/>
  <c r="I75" i="2"/>
  <c r="N83" i="2"/>
  <c r="P83" i="2"/>
  <c r="R83" i="2"/>
  <c r="T83" i="2"/>
  <c r="V83" i="2"/>
  <c r="X83" i="2"/>
  <c r="Z83" i="2"/>
  <c r="AB83" i="2"/>
  <c r="AD83" i="2"/>
  <c r="AF83" i="2"/>
  <c r="AH83" i="2"/>
  <c r="AJ83" i="2"/>
  <c r="AL83" i="2"/>
  <c r="AN83" i="2"/>
  <c r="AP83" i="2"/>
  <c r="AR83" i="2"/>
  <c r="AT83" i="2"/>
  <c r="AV83" i="2"/>
  <c r="I83" i="2"/>
  <c r="N85" i="2"/>
  <c r="P85" i="2"/>
  <c r="R85" i="2"/>
  <c r="T85" i="2"/>
  <c r="V85" i="2"/>
  <c r="X85" i="2"/>
  <c r="Z85" i="2"/>
  <c r="AB85" i="2"/>
  <c r="AD85" i="2"/>
  <c r="AF85" i="2"/>
  <c r="AH85" i="2"/>
  <c r="AJ85" i="2"/>
  <c r="AL85" i="2"/>
  <c r="AN85" i="2"/>
  <c r="AP85" i="2"/>
  <c r="AR85" i="2"/>
  <c r="AT85" i="2"/>
  <c r="AV85" i="2"/>
  <c r="I85" i="2"/>
  <c r="N86" i="2"/>
  <c r="P86" i="2"/>
  <c r="R86" i="2"/>
  <c r="T86" i="2"/>
  <c r="V86" i="2"/>
  <c r="X86" i="2"/>
  <c r="Z86" i="2"/>
  <c r="AB86" i="2"/>
  <c r="AD86" i="2"/>
  <c r="AF86" i="2"/>
  <c r="AH86" i="2"/>
  <c r="AJ86" i="2"/>
  <c r="AL86" i="2"/>
  <c r="AN86" i="2"/>
  <c r="AP86" i="2"/>
  <c r="AR86" i="2"/>
  <c r="AT86" i="2"/>
  <c r="AV86" i="2"/>
  <c r="I86" i="2"/>
  <c r="N89" i="2"/>
  <c r="P89" i="2"/>
  <c r="R89" i="2"/>
  <c r="T89" i="2"/>
  <c r="V89" i="2"/>
  <c r="X89" i="2"/>
  <c r="Z89" i="2"/>
  <c r="AB89" i="2"/>
  <c r="AD89" i="2"/>
  <c r="AF89" i="2"/>
  <c r="AH89" i="2"/>
  <c r="AJ89" i="2"/>
  <c r="AL89" i="2"/>
  <c r="AN89" i="2"/>
  <c r="AP89" i="2"/>
  <c r="AR89" i="2"/>
  <c r="AT89" i="2"/>
  <c r="AV89" i="2"/>
  <c r="I89" i="2"/>
  <c r="N90" i="2"/>
  <c r="P90" i="2"/>
  <c r="R90" i="2"/>
  <c r="T90" i="2"/>
  <c r="V90" i="2"/>
  <c r="X90" i="2"/>
  <c r="Z90" i="2"/>
  <c r="AB90" i="2"/>
  <c r="AD90" i="2"/>
  <c r="AF90" i="2"/>
  <c r="AH90" i="2"/>
  <c r="AJ90" i="2"/>
  <c r="AL90" i="2"/>
  <c r="AN90" i="2"/>
  <c r="AP90" i="2"/>
  <c r="AR90" i="2"/>
  <c r="AT90" i="2"/>
  <c r="AV90" i="2"/>
  <c r="I90" i="2"/>
  <c r="N91" i="2"/>
  <c r="P91" i="2"/>
  <c r="R91" i="2"/>
  <c r="T91" i="2"/>
  <c r="V91" i="2"/>
  <c r="X91" i="2"/>
  <c r="Z91" i="2"/>
  <c r="AB91" i="2"/>
  <c r="AD91" i="2"/>
  <c r="AF91" i="2"/>
  <c r="AH91" i="2"/>
  <c r="AJ91" i="2"/>
  <c r="AL91" i="2"/>
  <c r="AN91" i="2"/>
  <c r="AP91" i="2"/>
  <c r="AR91" i="2"/>
  <c r="AT91" i="2"/>
  <c r="AV91" i="2"/>
  <c r="I91" i="2"/>
  <c r="N92" i="2"/>
  <c r="P92" i="2"/>
  <c r="R92" i="2"/>
  <c r="T92" i="2"/>
  <c r="V92" i="2"/>
  <c r="X92" i="2"/>
  <c r="Z92" i="2"/>
  <c r="AB92" i="2"/>
  <c r="AD92" i="2"/>
  <c r="AF92" i="2"/>
  <c r="AH92" i="2"/>
  <c r="AJ92" i="2"/>
  <c r="AL92" i="2"/>
  <c r="AN92" i="2"/>
  <c r="AP92" i="2"/>
  <c r="AR92" i="2"/>
  <c r="AT92" i="2"/>
  <c r="AV92" i="2"/>
  <c r="I92" i="2"/>
  <c r="N93" i="2"/>
  <c r="P93" i="2"/>
  <c r="R93" i="2"/>
  <c r="T93" i="2"/>
  <c r="V93" i="2"/>
  <c r="X93" i="2"/>
  <c r="Z93" i="2"/>
  <c r="AB93" i="2"/>
  <c r="AD93" i="2"/>
  <c r="AF93" i="2"/>
  <c r="AH93" i="2"/>
  <c r="AJ93" i="2"/>
  <c r="AL93" i="2"/>
  <c r="AN93" i="2"/>
  <c r="AP93" i="2"/>
  <c r="AR93" i="2"/>
  <c r="AT93" i="2"/>
  <c r="AV93" i="2"/>
  <c r="I93" i="2"/>
  <c r="N94" i="2"/>
  <c r="P94" i="2"/>
  <c r="R94" i="2"/>
  <c r="T94" i="2"/>
  <c r="V94" i="2"/>
  <c r="X94" i="2"/>
  <c r="Z94" i="2"/>
  <c r="AB94" i="2"/>
  <c r="AD94" i="2"/>
  <c r="AF94" i="2"/>
  <c r="AH94" i="2"/>
  <c r="AJ94" i="2"/>
  <c r="AL94" i="2"/>
  <c r="AN94" i="2"/>
  <c r="AP94" i="2"/>
  <c r="AR94" i="2"/>
  <c r="AT94" i="2"/>
  <c r="AV94" i="2"/>
  <c r="I94" i="2"/>
  <c r="N97" i="2"/>
  <c r="P97" i="2"/>
  <c r="R97" i="2"/>
  <c r="T97" i="2"/>
  <c r="V97" i="2"/>
  <c r="X97" i="2"/>
  <c r="Z97" i="2"/>
  <c r="AB97" i="2"/>
  <c r="AD97" i="2"/>
  <c r="AF97" i="2"/>
  <c r="AH97" i="2"/>
  <c r="AJ97" i="2"/>
  <c r="AL97" i="2"/>
  <c r="AN97" i="2"/>
  <c r="AP97" i="2"/>
  <c r="AR97" i="2"/>
  <c r="AT97" i="2"/>
  <c r="AV97" i="2"/>
  <c r="I97" i="2"/>
  <c r="N98" i="2"/>
  <c r="P98" i="2"/>
  <c r="R98" i="2"/>
  <c r="T98" i="2"/>
  <c r="V98" i="2"/>
  <c r="X98" i="2"/>
  <c r="Z98" i="2"/>
  <c r="AB98" i="2"/>
  <c r="AD98" i="2"/>
  <c r="AF98" i="2"/>
  <c r="AH98" i="2"/>
  <c r="AJ98" i="2"/>
  <c r="AL98" i="2"/>
  <c r="AN98" i="2"/>
  <c r="AP98" i="2"/>
  <c r="AR98" i="2"/>
  <c r="AT98" i="2"/>
  <c r="AV98" i="2"/>
  <c r="I98" i="2"/>
  <c r="N100" i="2"/>
  <c r="P100" i="2"/>
  <c r="R100" i="2"/>
  <c r="T100" i="2"/>
  <c r="V100" i="2"/>
  <c r="X100" i="2"/>
  <c r="Z100" i="2"/>
  <c r="AB100" i="2"/>
  <c r="AD100" i="2"/>
  <c r="AF100" i="2"/>
  <c r="AH100" i="2"/>
  <c r="AJ100" i="2"/>
  <c r="AL100" i="2"/>
  <c r="AN100" i="2"/>
  <c r="AP100" i="2"/>
  <c r="AR100" i="2"/>
  <c r="AT100" i="2"/>
  <c r="AV100" i="2"/>
  <c r="I100" i="2"/>
  <c r="N101" i="2"/>
  <c r="P101" i="2"/>
  <c r="R101" i="2"/>
  <c r="T101" i="2"/>
  <c r="V101" i="2"/>
  <c r="X101" i="2"/>
  <c r="Z101" i="2"/>
  <c r="AB101" i="2"/>
  <c r="AD101" i="2"/>
  <c r="AF101" i="2"/>
  <c r="AH101" i="2"/>
  <c r="AJ101" i="2"/>
  <c r="AL101" i="2"/>
  <c r="AN101" i="2"/>
  <c r="AP101" i="2"/>
  <c r="AR101" i="2"/>
  <c r="AT101" i="2"/>
  <c r="AV101" i="2"/>
  <c r="I101" i="2"/>
  <c r="N102" i="2"/>
  <c r="P102" i="2"/>
  <c r="R102" i="2"/>
  <c r="T102" i="2"/>
  <c r="V102" i="2"/>
  <c r="X102" i="2"/>
  <c r="Z102" i="2"/>
  <c r="AB102" i="2"/>
  <c r="AD102" i="2"/>
  <c r="AF102" i="2"/>
  <c r="AH102" i="2"/>
  <c r="AJ102" i="2"/>
  <c r="AL102" i="2"/>
  <c r="AN102" i="2"/>
  <c r="AP102" i="2"/>
  <c r="AR102" i="2"/>
  <c r="AT102" i="2"/>
  <c r="AV102" i="2"/>
  <c r="I102" i="2"/>
  <c r="N104" i="2"/>
  <c r="P104" i="2"/>
  <c r="R104" i="2"/>
  <c r="T104" i="2"/>
  <c r="V104" i="2"/>
  <c r="X104" i="2"/>
  <c r="Z104" i="2"/>
  <c r="AB104" i="2"/>
  <c r="AD104" i="2"/>
  <c r="AF104" i="2"/>
  <c r="AH104" i="2"/>
  <c r="AJ104" i="2"/>
  <c r="AL104" i="2"/>
  <c r="AN104" i="2"/>
  <c r="AP104" i="2"/>
  <c r="AR104" i="2"/>
  <c r="AT104" i="2"/>
  <c r="AV104" i="2"/>
  <c r="I104" i="2"/>
  <c r="N106" i="2"/>
  <c r="P106" i="2"/>
  <c r="R106" i="2"/>
  <c r="T106" i="2"/>
  <c r="V106" i="2"/>
  <c r="X106" i="2"/>
  <c r="Z106" i="2"/>
  <c r="AB106" i="2"/>
  <c r="AD106" i="2"/>
  <c r="AF106" i="2"/>
  <c r="AH106" i="2"/>
  <c r="AJ106" i="2"/>
  <c r="AL106" i="2"/>
  <c r="AN106" i="2"/>
  <c r="AP106" i="2"/>
  <c r="AR106" i="2"/>
  <c r="AT106" i="2"/>
  <c r="AV106" i="2"/>
  <c r="I106" i="2"/>
  <c r="N107" i="2"/>
  <c r="P107" i="2"/>
  <c r="R107" i="2"/>
  <c r="T107" i="2"/>
  <c r="V107" i="2"/>
  <c r="X107" i="2"/>
  <c r="Z107" i="2"/>
  <c r="AB107" i="2"/>
  <c r="AD107" i="2"/>
  <c r="AF107" i="2"/>
  <c r="AH107" i="2"/>
  <c r="AJ107" i="2"/>
  <c r="AL107" i="2"/>
  <c r="AN107" i="2"/>
  <c r="AP107" i="2"/>
  <c r="AR107" i="2"/>
  <c r="AT107" i="2"/>
  <c r="AV107" i="2"/>
  <c r="I107" i="2"/>
  <c r="N108" i="2"/>
  <c r="P108" i="2"/>
  <c r="R108" i="2"/>
  <c r="T108" i="2"/>
  <c r="V108" i="2"/>
  <c r="X108" i="2"/>
  <c r="Z108" i="2"/>
  <c r="AB108" i="2"/>
  <c r="AD108" i="2"/>
  <c r="AF108" i="2"/>
  <c r="AH108" i="2"/>
  <c r="AJ108" i="2"/>
  <c r="AL108" i="2"/>
  <c r="AN108" i="2"/>
  <c r="AP108" i="2"/>
  <c r="AR108" i="2"/>
  <c r="AT108" i="2"/>
  <c r="AV108" i="2"/>
  <c r="I108" i="2"/>
  <c r="N109" i="2"/>
  <c r="P109" i="2"/>
  <c r="R109" i="2"/>
  <c r="T109" i="2"/>
  <c r="V109" i="2"/>
  <c r="X109" i="2"/>
  <c r="Z109" i="2"/>
  <c r="AB109" i="2"/>
  <c r="AD109" i="2"/>
  <c r="AF109" i="2"/>
  <c r="AH109" i="2"/>
  <c r="AJ109" i="2"/>
  <c r="AL109" i="2"/>
  <c r="AN109" i="2"/>
  <c r="AP109" i="2"/>
  <c r="AR109" i="2"/>
  <c r="AT109" i="2"/>
  <c r="AV109" i="2"/>
  <c r="I109" i="2"/>
  <c r="N110" i="2"/>
  <c r="P110" i="2"/>
  <c r="R110" i="2"/>
  <c r="T110" i="2"/>
  <c r="V110" i="2"/>
  <c r="X110" i="2"/>
  <c r="Z110" i="2"/>
  <c r="AB110" i="2"/>
  <c r="AD110" i="2"/>
  <c r="AF110" i="2"/>
  <c r="AH110" i="2"/>
  <c r="AJ110" i="2"/>
  <c r="AL110" i="2"/>
  <c r="AN110" i="2"/>
  <c r="AP110" i="2"/>
  <c r="AR110" i="2"/>
  <c r="AT110" i="2"/>
  <c r="AV110" i="2"/>
  <c r="I110" i="2"/>
  <c r="N111" i="2"/>
  <c r="P111" i="2"/>
  <c r="R111" i="2"/>
  <c r="T111" i="2"/>
  <c r="V111" i="2"/>
  <c r="X111" i="2"/>
  <c r="Z111" i="2"/>
  <c r="AB111" i="2"/>
  <c r="AD111" i="2"/>
  <c r="AF111" i="2"/>
  <c r="AH111" i="2"/>
  <c r="AJ111" i="2"/>
  <c r="AL111" i="2"/>
  <c r="AN111" i="2"/>
  <c r="AP111" i="2"/>
  <c r="AR111" i="2"/>
  <c r="AT111" i="2"/>
  <c r="AV111" i="2"/>
  <c r="I111" i="2"/>
  <c r="N16" i="2"/>
  <c r="P16" i="2"/>
  <c r="R16" i="2"/>
  <c r="T16" i="2"/>
  <c r="V16" i="2"/>
  <c r="X16" i="2"/>
  <c r="Z16" i="2"/>
  <c r="AB16" i="2"/>
  <c r="AD16" i="2"/>
  <c r="AF16" i="2"/>
  <c r="AH16" i="2"/>
  <c r="AJ16" i="2"/>
  <c r="AL16" i="2"/>
  <c r="AN16" i="2"/>
  <c r="AP16" i="2"/>
  <c r="AR16" i="2"/>
  <c r="AT16" i="2"/>
  <c r="AV16" i="2"/>
  <c r="I16" i="2"/>
  <c r="N112" i="2"/>
  <c r="P112" i="2"/>
  <c r="R112" i="2"/>
  <c r="T112" i="2"/>
  <c r="V112" i="2"/>
  <c r="X112" i="2"/>
  <c r="Z112" i="2"/>
  <c r="AB112" i="2"/>
  <c r="AD112" i="2"/>
  <c r="AF112" i="2"/>
  <c r="AH112" i="2"/>
  <c r="AJ112" i="2"/>
  <c r="AL112" i="2"/>
  <c r="AN112" i="2"/>
  <c r="AP112" i="2"/>
  <c r="AR112" i="2"/>
  <c r="AT112" i="2"/>
  <c r="AV112" i="2"/>
  <c r="I112" i="2"/>
  <c r="N113" i="2"/>
  <c r="P113" i="2"/>
  <c r="R113" i="2"/>
  <c r="T113" i="2"/>
  <c r="V113" i="2"/>
  <c r="X113" i="2"/>
  <c r="Z113" i="2"/>
  <c r="AB113" i="2"/>
  <c r="AD113" i="2"/>
  <c r="AF113" i="2"/>
  <c r="AH113" i="2"/>
  <c r="AJ113" i="2"/>
  <c r="AL113" i="2"/>
  <c r="AN113" i="2"/>
  <c r="AP113" i="2"/>
  <c r="AR113" i="2"/>
  <c r="AT113" i="2"/>
  <c r="AV113" i="2"/>
  <c r="I113" i="2"/>
  <c r="N114" i="2"/>
  <c r="P114" i="2"/>
  <c r="R114" i="2"/>
  <c r="T114" i="2"/>
  <c r="V114" i="2"/>
  <c r="X114" i="2"/>
  <c r="Z114" i="2"/>
  <c r="AB114" i="2"/>
  <c r="AD114" i="2"/>
  <c r="AF114" i="2"/>
  <c r="AH114" i="2"/>
  <c r="AJ114" i="2"/>
  <c r="AL114" i="2"/>
  <c r="AN114" i="2"/>
  <c r="AP114" i="2"/>
  <c r="AR114" i="2"/>
  <c r="AT114" i="2"/>
  <c r="AV114" i="2"/>
  <c r="I114" i="2"/>
  <c r="N24" i="2"/>
  <c r="P24" i="2"/>
  <c r="R24" i="2"/>
  <c r="T24" i="2"/>
  <c r="V24" i="2"/>
  <c r="X24" i="2"/>
  <c r="Z24" i="2"/>
  <c r="AB24" i="2"/>
  <c r="AD24" i="2"/>
  <c r="AF24" i="2"/>
  <c r="AH24" i="2"/>
  <c r="AJ24" i="2"/>
  <c r="AL24" i="2"/>
  <c r="AN24" i="2"/>
  <c r="AP24" i="2"/>
  <c r="AR24" i="2"/>
  <c r="AT24" i="2"/>
  <c r="AV24" i="2"/>
  <c r="I24" i="2"/>
  <c r="N115" i="2"/>
  <c r="P115" i="2"/>
  <c r="R115" i="2"/>
  <c r="T115" i="2"/>
  <c r="V115" i="2"/>
  <c r="X115" i="2"/>
  <c r="Z115" i="2"/>
  <c r="AB115" i="2"/>
  <c r="AD115" i="2"/>
  <c r="AF115" i="2"/>
  <c r="AH115" i="2"/>
  <c r="AJ115" i="2"/>
  <c r="AL115" i="2"/>
  <c r="AN115" i="2"/>
  <c r="AP115" i="2"/>
  <c r="AR115" i="2"/>
  <c r="AT115" i="2"/>
  <c r="AV115" i="2"/>
  <c r="I115" i="2"/>
  <c r="N116" i="2"/>
  <c r="P116" i="2"/>
  <c r="R116" i="2"/>
  <c r="T116" i="2"/>
  <c r="V116" i="2"/>
  <c r="X116" i="2"/>
  <c r="Z116" i="2"/>
  <c r="AB116" i="2"/>
  <c r="AD116" i="2"/>
  <c r="AF116" i="2"/>
  <c r="AH116" i="2"/>
  <c r="AJ116" i="2"/>
  <c r="AL116" i="2"/>
  <c r="AN116" i="2"/>
  <c r="AP116" i="2"/>
  <c r="AR116" i="2"/>
  <c r="AT116" i="2"/>
  <c r="AV116" i="2"/>
  <c r="I116" i="2"/>
  <c r="N117" i="2"/>
  <c r="P117" i="2"/>
  <c r="R117" i="2"/>
  <c r="T117" i="2"/>
  <c r="V117" i="2"/>
  <c r="X117" i="2"/>
  <c r="Z117" i="2"/>
  <c r="AB117" i="2"/>
  <c r="AD117" i="2"/>
  <c r="AF117" i="2"/>
  <c r="AH117" i="2"/>
  <c r="AJ117" i="2"/>
  <c r="AL117" i="2"/>
  <c r="AN117" i="2"/>
  <c r="AP117" i="2"/>
  <c r="AR117" i="2"/>
  <c r="AT117" i="2"/>
  <c r="AV117" i="2"/>
  <c r="I117" i="2"/>
  <c r="N118" i="2"/>
  <c r="P118" i="2"/>
  <c r="R118" i="2"/>
  <c r="T118" i="2"/>
  <c r="V118" i="2"/>
  <c r="X118" i="2"/>
  <c r="Z118" i="2"/>
  <c r="AB118" i="2"/>
  <c r="AD118" i="2"/>
  <c r="AF118" i="2"/>
  <c r="AH118" i="2"/>
  <c r="AJ118" i="2"/>
  <c r="AL118" i="2"/>
  <c r="AN118" i="2"/>
  <c r="AP118" i="2"/>
  <c r="AR118" i="2"/>
  <c r="AT118" i="2"/>
  <c r="AV118" i="2"/>
  <c r="I118" i="2"/>
  <c r="N119" i="2"/>
  <c r="P119" i="2"/>
  <c r="R119" i="2"/>
  <c r="T119" i="2"/>
  <c r="V119" i="2"/>
  <c r="X119" i="2"/>
  <c r="Z119" i="2"/>
  <c r="AB119" i="2"/>
  <c r="AD119" i="2"/>
  <c r="AF119" i="2"/>
  <c r="AH119" i="2"/>
  <c r="AJ119" i="2"/>
  <c r="AL119" i="2"/>
  <c r="AN119" i="2"/>
  <c r="AP119" i="2"/>
  <c r="AR119" i="2"/>
  <c r="AT119" i="2"/>
  <c r="AV119" i="2"/>
  <c r="I119" i="2"/>
  <c r="N120" i="2"/>
  <c r="P120" i="2"/>
  <c r="R120" i="2"/>
  <c r="T120" i="2"/>
  <c r="V120" i="2"/>
  <c r="X120" i="2"/>
  <c r="Z120" i="2"/>
  <c r="AB120" i="2"/>
  <c r="AD120" i="2"/>
  <c r="AF120" i="2"/>
  <c r="AH120" i="2"/>
  <c r="AJ120" i="2"/>
  <c r="AL120" i="2"/>
  <c r="AN120" i="2"/>
  <c r="AP120" i="2"/>
  <c r="AR120" i="2"/>
  <c r="AT120" i="2"/>
  <c r="AV120" i="2"/>
  <c r="I120" i="2"/>
  <c r="N121" i="2"/>
  <c r="P121" i="2"/>
  <c r="R121" i="2"/>
  <c r="T121" i="2"/>
  <c r="V121" i="2"/>
  <c r="X121" i="2"/>
  <c r="Z121" i="2"/>
  <c r="AB121" i="2"/>
  <c r="AD121" i="2"/>
  <c r="AF121" i="2"/>
  <c r="AH121" i="2"/>
  <c r="AJ121" i="2"/>
  <c r="AL121" i="2"/>
  <c r="AN121" i="2"/>
  <c r="AP121" i="2"/>
  <c r="AR121" i="2"/>
  <c r="AT121" i="2"/>
  <c r="AV121" i="2"/>
  <c r="I121" i="2"/>
  <c r="N122" i="2"/>
  <c r="P122" i="2"/>
  <c r="R122" i="2"/>
  <c r="T122" i="2"/>
  <c r="V122" i="2"/>
  <c r="X122" i="2"/>
  <c r="Z122" i="2"/>
  <c r="AB122" i="2"/>
  <c r="AD122" i="2"/>
  <c r="AF122" i="2"/>
  <c r="AH122" i="2"/>
  <c r="AJ122" i="2"/>
  <c r="AL122" i="2"/>
  <c r="AN122" i="2"/>
  <c r="AP122" i="2"/>
  <c r="AR122" i="2"/>
  <c r="AT122" i="2"/>
  <c r="AV122" i="2"/>
  <c r="I122" i="2"/>
  <c r="N123" i="2"/>
  <c r="P123" i="2"/>
  <c r="R123" i="2"/>
  <c r="T123" i="2"/>
  <c r="V123" i="2"/>
  <c r="X123" i="2"/>
  <c r="Z123" i="2"/>
  <c r="AB123" i="2"/>
  <c r="AD123" i="2"/>
  <c r="AF123" i="2"/>
  <c r="AH123" i="2"/>
  <c r="AJ123" i="2"/>
  <c r="AL123" i="2"/>
  <c r="AN123" i="2"/>
  <c r="AP123" i="2"/>
  <c r="AR123" i="2"/>
  <c r="AT123" i="2"/>
  <c r="AV123" i="2"/>
  <c r="I123" i="2"/>
  <c r="N124" i="2"/>
  <c r="P124" i="2"/>
  <c r="R124" i="2"/>
  <c r="T124" i="2"/>
  <c r="V124" i="2"/>
  <c r="X124" i="2"/>
  <c r="Z124" i="2"/>
  <c r="AB124" i="2"/>
  <c r="AD124" i="2"/>
  <c r="AF124" i="2"/>
  <c r="AH124" i="2"/>
  <c r="AJ124" i="2"/>
  <c r="AL124" i="2"/>
  <c r="AN124" i="2"/>
  <c r="AP124" i="2"/>
  <c r="AR124" i="2"/>
  <c r="AT124" i="2"/>
  <c r="AV124" i="2"/>
  <c r="I124" i="2"/>
  <c r="N125" i="2"/>
  <c r="P125" i="2"/>
  <c r="R125" i="2"/>
  <c r="T125" i="2"/>
  <c r="V125" i="2"/>
  <c r="X125" i="2"/>
  <c r="Z125" i="2"/>
  <c r="AB125" i="2"/>
  <c r="AD125" i="2"/>
  <c r="AF125" i="2"/>
  <c r="AH125" i="2"/>
  <c r="AJ125" i="2"/>
  <c r="AL125" i="2"/>
  <c r="AN125" i="2"/>
  <c r="AP125" i="2"/>
  <c r="AR125" i="2"/>
  <c r="AT125" i="2"/>
  <c r="AV125" i="2"/>
  <c r="I125" i="2"/>
  <c r="N126" i="2"/>
  <c r="P126" i="2"/>
  <c r="R126" i="2"/>
  <c r="T126" i="2"/>
  <c r="V126" i="2"/>
  <c r="X126" i="2"/>
  <c r="Z126" i="2"/>
  <c r="AB126" i="2"/>
  <c r="AD126" i="2"/>
  <c r="AF126" i="2"/>
  <c r="AH126" i="2"/>
  <c r="AJ126" i="2"/>
  <c r="AL126" i="2"/>
  <c r="AN126" i="2"/>
  <c r="AP126" i="2"/>
  <c r="AR126" i="2"/>
  <c r="AT126" i="2"/>
  <c r="AV126" i="2"/>
  <c r="I126" i="2"/>
  <c r="N127" i="2"/>
  <c r="P127" i="2"/>
  <c r="R127" i="2"/>
  <c r="T127" i="2"/>
  <c r="V127" i="2"/>
  <c r="X127" i="2"/>
  <c r="Z127" i="2"/>
  <c r="AB127" i="2"/>
  <c r="AD127" i="2"/>
  <c r="AF127" i="2"/>
  <c r="AH127" i="2"/>
  <c r="AJ127" i="2"/>
  <c r="AL127" i="2"/>
  <c r="AN127" i="2"/>
  <c r="AP127" i="2"/>
  <c r="AR127" i="2"/>
  <c r="AT127" i="2"/>
  <c r="AV127" i="2"/>
  <c r="I127" i="2"/>
  <c r="N128" i="2"/>
  <c r="P128" i="2"/>
  <c r="R128" i="2"/>
  <c r="T128" i="2"/>
  <c r="V128" i="2"/>
  <c r="X128" i="2"/>
  <c r="Z128" i="2"/>
  <c r="AB128" i="2"/>
  <c r="AD128" i="2"/>
  <c r="AF128" i="2"/>
  <c r="AH128" i="2"/>
  <c r="AJ128" i="2"/>
  <c r="AL128" i="2"/>
  <c r="AN128" i="2"/>
  <c r="AP128" i="2"/>
  <c r="AR128" i="2"/>
  <c r="AT128" i="2"/>
  <c r="AV128" i="2"/>
  <c r="I128" i="2"/>
  <c r="N129" i="2"/>
  <c r="P129" i="2"/>
  <c r="R129" i="2"/>
  <c r="T129" i="2"/>
  <c r="V129" i="2"/>
  <c r="X129" i="2"/>
  <c r="Z129" i="2"/>
  <c r="AB129" i="2"/>
  <c r="AD129" i="2"/>
  <c r="AF129" i="2"/>
  <c r="AH129" i="2"/>
  <c r="AJ129" i="2"/>
  <c r="AL129" i="2"/>
  <c r="AN129" i="2"/>
  <c r="AP129" i="2"/>
  <c r="AR129" i="2"/>
  <c r="AT129" i="2"/>
  <c r="AV129" i="2"/>
  <c r="I129" i="2"/>
  <c r="N130" i="2"/>
  <c r="P130" i="2"/>
  <c r="R130" i="2"/>
  <c r="T130" i="2"/>
  <c r="V130" i="2"/>
  <c r="X130" i="2"/>
  <c r="Z130" i="2"/>
  <c r="AB130" i="2"/>
  <c r="AD130" i="2"/>
  <c r="AF130" i="2"/>
  <c r="AH130" i="2"/>
  <c r="AJ130" i="2"/>
  <c r="AL130" i="2"/>
  <c r="AN130" i="2"/>
  <c r="AP130" i="2"/>
  <c r="AR130" i="2"/>
  <c r="AT130" i="2"/>
  <c r="AV130" i="2"/>
  <c r="I130" i="2"/>
  <c r="N131" i="2"/>
  <c r="P131" i="2"/>
  <c r="R131" i="2"/>
  <c r="T131" i="2"/>
  <c r="V131" i="2"/>
  <c r="X131" i="2"/>
  <c r="Z131" i="2"/>
  <c r="AB131" i="2"/>
  <c r="AD131" i="2"/>
  <c r="AF131" i="2"/>
  <c r="AH131" i="2"/>
  <c r="AJ131" i="2"/>
  <c r="AL131" i="2"/>
  <c r="AN131" i="2"/>
  <c r="AP131" i="2"/>
  <c r="AR131" i="2"/>
  <c r="AT131" i="2"/>
  <c r="AV131" i="2"/>
  <c r="I131" i="2"/>
  <c r="N132" i="2"/>
  <c r="P132" i="2"/>
  <c r="R132" i="2"/>
  <c r="T132" i="2"/>
  <c r="V132" i="2"/>
  <c r="X132" i="2"/>
  <c r="Z132" i="2"/>
  <c r="AB132" i="2"/>
  <c r="AD132" i="2"/>
  <c r="AF132" i="2"/>
  <c r="AH132" i="2"/>
  <c r="AJ132" i="2"/>
  <c r="AL132" i="2"/>
  <c r="AN132" i="2"/>
  <c r="AP132" i="2"/>
  <c r="AR132" i="2"/>
  <c r="AT132" i="2"/>
  <c r="AV132" i="2"/>
  <c r="I132" i="2"/>
  <c r="N133" i="2"/>
  <c r="P133" i="2"/>
  <c r="R133" i="2"/>
  <c r="T133" i="2"/>
  <c r="V133" i="2"/>
  <c r="X133" i="2"/>
  <c r="Z133" i="2"/>
  <c r="AB133" i="2"/>
  <c r="AD133" i="2"/>
  <c r="AF133" i="2"/>
  <c r="AH133" i="2"/>
  <c r="AJ133" i="2"/>
  <c r="AL133" i="2"/>
  <c r="AN133" i="2"/>
  <c r="AP133" i="2"/>
  <c r="AR133" i="2"/>
  <c r="AT133" i="2"/>
  <c r="AV133" i="2"/>
  <c r="I133" i="2"/>
  <c r="N134" i="2"/>
  <c r="P134" i="2"/>
  <c r="R134" i="2"/>
  <c r="T134" i="2"/>
  <c r="V134" i="2"/>
  <c r="X134" i="2"/>
  <c r="Z134" i="2"/>
  <c r="AB134" i="2"/>
  <c r="AD134" i="2"/>
  <c r="AF134" i="2"/>
  <c r="AH134" i="2"/>
  <c r="AJ134" i="2"/>
  <c r="AL134" i="2"/>
  <c r="AN134" i="2"/>
  <c r="AP134" i="2"/>
  <c r="AR134" i="2"/>
  <c r="AT134" i="2"/>
  <c r="AV134" i="2"/>
  <c r="I134" i="2"/>
  <c r="N135" i="2"/>
  <c r="P135" i="2"/>
  <c r="R135" i="2"/>
  <c r="T135" i="2"/>
  <c r="V135" i="2"/>
  <c r="X135" i="2"/>
  <c r="Z135" i="2"/>
  <c r="AB135" i="2"/>
  <c r="AD135" i="2"/>
  <c r="AF135" i="2"/>
  <c r="AH135" i="2"/>
  <c r="AJ135" i="2"/>
  <c r="AL135" i="2"/>
  <c r="AN135" i="2"/>
  <c r="AP135" i="2"/>
  <c r="AR135" i="2"/>
  <c r="AT135" i="2"/>
  <c r="AV135" i="2"/>
  <c r="I135" i="2"/>
  <c r="N136" i="2"/>
  <c r="P136" i="2"/>
  <c r="R136" i="2"/>
  <c r="T136" i="2"/>
  <c r="V136" i="2"/>
  <c r="X136" i="2"/>
  <c r="Z136" i="2"/>
  <c r="AB136" i="2"/>
  <c r="AD136" i="2"/>
  <c r="AF136" i="2"/>
  <c r="AH136" i="2"/>
  <c r="AJ136" i="2"/>
  <c r="AL136" i="2"/>
  <c r="AN136" i="2"/>
  <c r="AP136" i="2"/>
  <c r="AR136" i="2"/>
  <c r="AT136" i="2"/>
  <c r="AV136" i="2"/>
  <c r="I136" i="2"/>
  <c r="N137" i="2"/>
  <c r="P137" i="2"/>
  <c r="R137" i="2"/>
  <c r="T137" i="2"/>
  <c r="V137" i="2"/>
  <c r="X137" i="2"/>
  <c r="Z137" i="2"/>
  <c r="AB137" i="2"/>
  <c r="AD137" i="2"/>
  <c r="AF137" i="2"/>
  <c r="AH137" i="2"/>
  <c r="AJ137" i="2"/>
  <c r="AL137" i="2"/>
  <c r="AN137" i="2"/>
  <c r="AP137" i="2"/>
  <c r="AR137" i="2"/>
  <c r="AT137" i="2"/>
  <c r="AV137" i="2"/>
  <c r="I137" i="2"/>
  <c r="N138" i="2"/>
  <c r="P138" i="2"/>
  <c r="R138" i="2"/>
  <c r="T138" i="2"/>
  <c r="V138" i="2"/>
  <c r="X138" i="2"/>
  <c r="Z138" i="2"/>
  <c r="AB138" i="2"/>
  <c r="AD138" i="2"/>
  <c r="AF138" i="2"/>
  <c r="AH138" i="2"/>
  <c r="AJ138" i="2"/>
  <c r="AL138" i="2"/>
  <c r="AN138" i="2"/>
  <c r="AP138" i="2"/>
  <c r="AR138" i="2"/>
  <c r="AT138" i="2"/>
  <c r="AV138" i="2"/>
  <c r="I138" i="2"/>
  <c r="N139" i="2"/>
  <c r="P139" i="2"/>
  <c r="R139" i="2"/>
  <c r="T139" i="2"/>
  <c r="V139" i="2"/>
  <c r="X139" i="2"/>
  <c r="Z139" i="2"/>
  <c r="AB139" i="2"/>
  <c r="AD139" i="2"/>
  <c r="AF139" i="2"/>
  <c r="AH139" i="2"/>
  <c r="AJ139" i="2"/>
  <c r="AL139" i="2"/>
  <c r="AN139" i="2"/>
  <c r="AP139" i="2"/>
  <c r="AR139" i="2"/>
  <c r="AT139" i="2"/>
  <c r="AV139" i="2"/>
  <c r="I139" i="2"/>
  <c r="N140" i="2"/>
  <c r="P140" i="2"/>
  <c r="R140" i="2"/>
  <c r="T140" i="2"/>
  <c r="V140" i="2"/>
  <c r="X140" i="2"/>
  <c r="Z140" i="2"/>
  <c r="AB140" i="2"/>
  <c r="AD140" i="2"/>
  <c r="AF140" i="2"/>
  <c r="AH140" i="2"/>
  <c r="AJ140" i="2"/>
  <c r="AL140" i="2"/>
  <c r="AN140" i="2"/>
  <c r="AP140" i="2"/>
  <c r="AR140" i="2"/>
  <c r="AT140" i="2"/>
  <c r="AV140" i="2"/>
  <c r="I140" i="2"/>
  <c r="N141" i="2"/>
  <c r="P141" i="2"/>
  <c r="R141" i="2"/>
  <c r="T141" i="2"/>
  <c r="V141" i="2"/>
  <c r="X141" i="2"/>
  <c r="Z141" i="2"/>
  <c r="AB141" i="2"/>
  <c r="AD141" i="2"/>
  <c r="AF141" i="2"/>
  <c r="AH141" i="2"/>
  <c r="AJ141" i="2"/>
  <c r="AL141" i="2"/>
  <c r="AN141" i="2"/>
  <c r="AP141" i="2"/>
  <c r="AR141" i="2"/>
  <c r="AT141" i="2"/>
  <c r="AV141" i="2"/>
  <c r="I141" i="2"/>
  <c r="N142" i="2"/>
  <c r="P142" i="2"/>
  <c r="R142" i="2"/>
  <c r="T142" i="2"/>
  <c r="V142" i="2"/>
  <c r="X142" i="2"/>
  <c r="Z142" i="2"/>
  <c r="AB142" i="2"/>
  <c r="AD142" i="2"/>
  <c r="AF142" i="2"/>
  <c r="AH142" i="2"/>
  <c r="AJ142" i="2"/>
  <c r="AL142" i="2"/>
  <c r="AN142" i="2"/>
  <c r="AP142" i="2"/>
  <c r="AR142" i="2"/>
  <c r="AT142" i="2"/>
  <c r="AV142" i="2"/>
  <c r="I142" i="2"/>
  <c r="N143" i="2"/>
  <c r="P143" i="2"/>
  <c r="R143" i="2"/>
  <c r="T143" i="2"/>
  <c r="V143" i="2"/>
  <c r="X143" i="2"/>
  <c r="Z143" i="2"/>
  <c r="AB143" i="2"/>
  <c r="AD143" i="2"/>
  <c r="AF143" i="2"/>
  <c r="AH143" i="2"/>
  <c r="AJ143" i="2"/>
  <c r="AL143" i="2"/>
  <c r="AN143" i="2"/>
  <c r="AP143" i="2"/>
  <c r="AR143" i="2"/>
  <c r="AT143" i="2"/>
  <c r="AV143" i="2"/>
  <c r="I143" i="2"/>
  <c r="N144" i="2"/>
  <c r="P144" i="2"/>
  <c r="R144" i="2"/>
  <c r="T144" i="2"/>
  <c r="V144" i="2"/>
  <c r="X144" i="2"/>
  <c r="Z144" i="2"/>
  <c r="AB144" i="2"/>
  <c r="AD144" i="2"/>
  <c r="AF144" i="2"/>
  <c r="AH144" i="2"/>
  <c r="AJ144" i="2"/>
  <c r="AL144" i="2"/>
  <c r="AN144" i="2"/>
  <c r="AP144" i="2"/>
  <c r="AR144" i="2"/>
  <c r="AT144" i="2"/>
  <c r="AV144" i="2"/>
  <c r="I144" i="2"/>
  <c r="N145" i="2"/>
  <c r="P145" i="2"/>
  <c r="R145" i="2"/>
  <c r="T145" i="2"/>
  <c r="V145" i="2"/>
  <c r="X145" i="2"/>
  <c r="Z145" i="2"/>
  <c r="AB145" i="2"/>
  <c r="AD145" i="2"/>
  <c r="AF145" i="2"/>
  <c r="AH145" i="2"/>
  <c r="AJ145" i="2"/>
  <c r="AL145" i="2"/>
  <c r="AN145" i="2"/>
  <c r="AP145" i="2"/>
  <c r="AR145" i="2"/>
  <c r="AT145" i="2"/>
  <c r="AV145" i="2"/>
  <c r="I145" i="2"/>
  <c r="N146" i="2"/>
  <c r="P146" i="2"/>
  <c r="R146" i="2"/>
  <c r="T146" i="2"/>
  <c r="V146" i="2"/>
  <c r="X146" i="2"/>
  <c r="Z146" i="2"/>
  <c r="AB146" i="2"/>
  <c r="AD146" i="2"/>
  <c r="AF146" i="2"/>
  <c r="AH146" i="2"/>
  <c r="AJ146" i="2"/>
  <c r="AL146" i="2"/>
  <c r="AN146" i="2"/>
  <c r="AP146" i="2"/>
  <c r="AR146" i="2"/>
  <c r="AT146" i="2"/>
  <c r="AV146" i="2"/>
  <c r="I146" i="2"/>
  <c r="N147" i="2"/>
  <c r="P147" i="2"/>
  <c r="R147" i="2"/>
  <c r="T147" i="2"/>
  <c r="V147" i="2"/>
  <c r="X147" i="2"/>
  <c r="Z147" i="2"/>
  <c r="AB147" i="2"/>
  <c r="AD147" i="2"/>
  <c r="AF147" i="2"/>
  <c r="AH147" i="2"/>
  <c r="AJ147" i="2"/>
  <c r="AL147" i="2"/>
  <c r="AN147" i="2"/>
  <c r="AP147" i="2"/>
  <c r="AR147" i="2"/>
  <c r="AT147" i="2"/>
  <c r="AV147" i="2"/>
  <c r="I147" i="2"/>
  <c r="N148" i="2"/>
  <c r="P148" i="2"/>
  <c r="R148" i="2"/>
  <c r="T148" i="2"/>
  <c r="V148" i="2"/>
  <c r="X148" i="2"/>
  <c r="Z148" i="2"/>
  <c r="AB148" i="2"/>
  <c r="AD148" i="2"/>
  <c r="AF148" i="2"/>
  <c r="AH148" i="2"/>
  <c r="AJ148" i="2"/>
  <c r="AL148" i="2"/>
  <c r="AN148" i="2"/>
  <c r="AP148" i="2"/>
  <c r="AR148" i="2"/>
  <c r="AT148" i="2"/>
  <c r="AV148" i="2"/>
  <c r="I148" i="2"/>
  <c r="N149" i="2"/>
  <c r="P149" i="2"/>
  <c r="R149" i="2"/>
  <c r="T149" i="2"/>
  <c r="V149" i="2"/>
  <c r="X149" i="2"/>
  <c r="Z149" i="2"/>
  <c r="AB149" i="2"/>
  <c r="AD149" i="2"/>
  <c r="AF149" i="2"/>
  <c r="AH149" i="2"/>
  <c r="AJ149" i="2"/>
  <c r="AL149" i="2"/>
  <c r="AN149" i="2"/>
  <c r="AP149" i="2"/>
  <c r="AR149" i="2"/>
  <c r="AT149" i="2"/>
  <c r="AV149" i="2"/>
  <c r="I149" i="2"/>
  <c r="N150" i="2"/>
  <c r="P150" i="2"/>
  <c r="R150" i="2"/>
  <c r="T150" i="2"/>
  <c r="V150" i="2"/>
  <c r="X150" i="2"/>
  <c r="Z150" i="2"/>
  <c r="AB150" i="2"/>
  <c r="AD150" i="2"/>
  <c r="AF150" i="2"/>
  <c r="AH150" i="2"/>
  <c r="AJ150" i="2"/>
  <c r="AL150" i="2"/>
  <c r="AN150" i="2"/>
  <c r="AP150" i="2"/>
  <c r="AR150" i="2"/>
  <c r="AT150" i="2"/>
  <c r="AV150" i="2"/>
  <c r="I150" i="2"/>
  <c r="N151" i="2"/>
  <c r="P151" i="2"/>
  <c r="R151" i="2"/>
  <c r="T151" i="2"/>
  <c r="V151" i="2"/>
  <c r="X151" i="2"/>
  <c r="Z151" i="2"/>
  <c r="AB151" i="2"/>
  <c r="AD151" i="2"/>
  <c r="AF151" i="2"/>
  <c r="AH151" i="2"/>
  <c r="AJ151" i="2"/>
  <c r="AL151" i="2"/>
  <c r="AN151" i="2"/>
  <c r="AP151" i="2"/>
  <c r="AR151" i="2"/>
  <c r="AT151" i="2"/>
  <c r="AV151" i="2"/>
  <c r="I151" i="2"/>
  <c r="N152" i="2"/>
  <c r="P152" i="2"/>
  <c r="R152" i="2"/>
  <c r="T152" i="2"/>
  <c r="V152" i="2"/>
  <c r="X152" i="2"/>
  <c r="Z152" i="2"/>
  <c r="AB152" i="2"/>
  <c r="AD152" i="2"/>
  <c r="AF152" i="2"/>
  <c r="AH152" i="2"/>
  <c r="AJ152" i="2"/>
  <c r="AL152" i="2"/>
  <c r="AN152" i="2"/>
  <c r="AP152" i="2"/>
  <c r="AR152" i="2"/>
  <c r="AT152" i="2"/>
  <c r="AV152" i="2"/>
  <c r="I152" i="2"/>
  <c r="N153" i="2"/>
  <c r="P153" i="2"/>
  <c r="R153" i="2"/>
  <c r="T153" i="2"/>
  <c r="V153" i="2"/>
  <c r="X153" i="2"/>
  <c r="Z153" i="2"/>
  <c r="AB153" i="2"/>
  <c r="AD153" i="2"/>
  <c r="AF153" i="2"/>
  <c r="AH153" i="2"/>
  <c r="AJ153" i="2"/>
  <c r="AL153" i="2"/>
  <c r="AN153" i="2"/>
  <c r="AP153" i="2"/>
  <c r="AR153" i="2"/>
  <c r="AT153" i="2"/>
  <c r="AV153" i="2"/>
  <c r="I153" i="2"/>
  <c r="N154" i="2"/>
  <c r="P154" i="2"/>
  <c r="R154" i="2"/>
  <c r="T154" i="2"/>
  <c r="V154" i="2"/>
  <c r="X154" i="2"/>
  <c r="Z154" i="2"/>
  <c r="AB154" i="2"/>
  <c r="AD154" i="2"/>
  <c r="AF154" i="2"/>
  <c r="AH154" i="2"/>
  <c r="AJ154" i="2"/>
  <c r="AL154" i="2"/>
  <c r="AN154" i="2"/>
  <c r="AP154" i="2"/>
  <c r="AR154" i="2"/>
  <c r="AT154" i="2"/>
  <c r="AV154" i="2"/>
  <c r="I154" i="2"/>
  <c r="N155" i="2"/>
  <c r="P155" i="2"/>
  <c r="R155" i="2"/>
  <c r="T155" i="2"/>
  <c r="V155" i="2"/>
  <c r="X155" i="2"/>
  <c r="Z155" i="2"/>
  <c r="AB155" i="2"/>
  <c r="AD155" i="2"/>
  <c r="AF155" i="2"/>
  <c r="AH155" i="2"/>
  <c r="AJ155" i="2"/>
  <c r="AL155" i="2"/>
  <c r="AN155" i="2"/>
  <c r="AP155" i="2"/>
  <c r="AR155" i="2"/>
  <c r="AT155" i="2"/>
  <c r="AV155" i="2"/>
  <c r="I155" i="2"/>
  <c r="N156" i="2"/>
  <c r="P156" i="2"/>
  <c r="R156" i="2"/>
  <c r="T156" i="2"/>
  <c r="V156" i="2"/>
  <c r="X156" i="2"/>
  <c r="Z156" i="2"/>
  <c r="AB156" i="2"/>
  <c r="AD156" i="2"/>
  <c r="AF156" i="2"/>
  <c r="AH156" i="2"/>
  <c r="AJ156" i="2"/>
  <c r="AL156" i="2"/>
  <c r="AN156" i="2"/>
  <c r="AP156" i="2"/>
  <c r="AR156" i="2"/>
  <c r="AT156" i="2"/>
  <c r="AV156" i="2"/>
  <c r="I156" i="2"/>
  <c r="N157" i="2"/>
  <c r="P157" i="2"/>
  <c r="R157" i="2"/>
  <c r="T157" i="2"/>
  <c r="V157" i="2"/>
  <c r="X157" i="2"/>
  <c r="Z157" i="2"/>
  <c r="AB157" i="2"/>
  <c r="AD157" i="2"/>
  <c r="AF157" i="2"/>
  <c r="AH157" i="2"/>
  <c r="AJ157" i="2"/>
  <c r="AL157" i="2"/>
  <c r="AN157" i="2"/>
  <c r="AP157" i="2"/>
  <c r="AR157" i="2"/>
  <c r="AT157" i="2"/>
  <c r="AV157" i="2"/>
  <c r="I157" i="2"/>
  <c r="N158" i="2"/>
  <c r="P158" i="2"/>
  <c r="R158" i="2"/>
  <c r="T158" i="2"/>
  <c r="V158" i="2"/>
  <c r="X158" i="2"/>
  <c r="Z158" i="2"/>
  <c r="AB158" i="2"/>
  <c r="AD158" i="2"/>
  <c r="AF158" i="2"/>
  <c r="AH158" i="2"/>
  <c r="AJ158" i="2"/>
  <c r="AL158" i="2"/>
  <c r="AN158" i="2"/>
  <c r="AP158" i="2"/>
  <c r="AR158" i="2"/>
  <c r="AT158" i="2"/>
  <c r="AV158" i="2"/>
  <c r="I158" i="2"/>
  <c r="N159" i="2"/>
  <c r="P159" i="2"/>
  <c r="R159" i="2"/>
  <c r="T159" i="2"/>
  <c r="V159" i="2"/>
  <c r="X159" i="2"/>
  <c r="Z159" i="2"/>
  <c r="AB159" i="2"/>
  <c r="AD159" i="2"/>
  <c r="AF159" i="2"/>
  <c r="AH159" i="2"/>
  <c r="AJ159" i="2"/>
  <c r="AL159" i="2"/>
  <c r="AN159" i="2"/>
  <c r="AP159" i="2"/>
  <c r="AR159" i="2"/>
  <c r="AT159" i="2"/>
  <c r="AV159" i="2"/>
  <c r="I159" i="2"/>
  <c r="N160" i="2"/>
  <c r="P160" i="2"/>
  <c r="R160" i="2"/>
  <c r="T160" i="2"/>
  <c r="V160" i="2"/>
  <c r="X160" i="2"/>
  <c r="Z160" i="2"/>
  <c r="AB160" i="2"/>
  <c r="AD160" i="2"/>
  <c r="AF160" i="2"/>
  <c r="AH160" i="2"/>
  <c r="AJ160" i="2"/>
  <c r="AL160" i="2"/>
  <c r="AN160" i="2"/>
  <c r="AP160" i="2"/>
  <c r="AR160" i="2"/>
  <c r="AT160" i="2"/>
  <c r="AV160" i="2"/>
  <c r="I160" i="2"/>
  <c r="N161" i="2"/>
  <c r="P161" i="2"/>
  <c r="R161" i="2"/>
  <c r="T161" i="2"/>
  <c r="V161" i="2"/>
  <c r="X161" i="2"/>
  <c r="Z161" i="2"/>
  <c r="AB161" i="2"/>
  <c r="AD161" i="2"/>
  <c r="AF161" i="2"/>
  <c r="AH161" i="2"/>
  <c r="AJ161" i="2"/>
  <c r="AL161" i="2"/>
  <c r="AN161" i="2"/>
  <c r="AP161" i="2"/>
  <c r="AR161" i="2"/>
  <c r="AT161" i="2"/>
  <c r="AV161" i="2"/>
  <c r="I161" i="2"/>
  <c r="N162" i="2"/>
  <c r="P162" i="2"/>
  <c r="R162" i="2"/>
  <c r="T162" i="2"/>
  <c r="V162" i="2"/>
  <c r="X162" i="2"/>
  <c r="Z162" i="2"/>
  <c r="AB162" i="2"/>
  <c r="AD162" i="2"/>
  <c r="AF162" i="2"/>
  <c r="AH162" i="2"/>
  <c r="AJ162" i="2"/>
  <c r="AL162" i="2"/>
  <c r="AN162" i="2"/>
  <c r="AP162" i="2"/>
  <c r="AR162" i="2"/>
  <c r="AT162" i="2"/>
  <c r="AV162" i="2"/>
  <c r="I162" i="2"/>
  <c r="N163" i="2"/>
  <c r="P163" i="2"/>
  <c r="R163" i="2"/>
  <c r="T163" i="2"/>
  <c r="V163" i="2"/>
  <c r="X163" i="2"/>
  <c r="Z163" i="2"/>
  <c r="AB163" i="2"/>
  <c r="AD163" i="2"/>
  <c r="AF163" i="2"/>
  <c r="AH163" i="2"/>
  <c r="AJ163" i="2"/>
  <c r="AL163" i="2"/>
  <c r="AN163" i="2"/>
  <c r="AP163" i="2"/>
  <c r="AR163" i="2"/>
  <c r="AT163" i="2"/>
  <c r="AV163" i="2"/>
  <c r="I163" i="2"/>
  <c r="N164" i="2"/>
  <c r="P164" i="2"/>
  <c r="R164" i="2"/>
  <c r="T164" i="2"/>
  <c r="V164" i="2"/>
  <c r="X164" i="2"/>
  <c r="Z164" i="2"/>
  <c r="AB164" i="2"/>
  <c r="AD164" i="2"/>
  <c r="AF164" i="2"/>
  <c r="AH164" i="2"/>
  <c r="AJ164" i="2"/>
  <c r="AL164" i="2"/>
  <c r="AN164" i="2"/>
  <c r="AP164" i="2"/>
  <c r="AR164" i="2"/>
  <c r="AT164" i="2"/>
  <c r="AV164" i="2"/>
  <c r="I164" i="2"/>
  <c r="N165" i="2"/>
  <c r="P165" i="2"/>
  <c r="R165" i="2"/>
  <c r="T165" i="2"/>
  <c r="V165" i="2"/>
  <c r="X165" i="2"/>
  <c r="Z165" i="2"/>
  <c r="AB165" i="2"/>
  <c r="AD165" i="2"/>
  <c r="AF165" i="2"/>
  <c r="AH165" i="2"/>
  <c r="AJ165" i="2"/>
  <c r="AL165" i="2"/>
  <c r="AN165" i="2"/>
  <c r="AP165" i="2"/>
  <c r="AR165" i="2"/>
  <c r="AT165" i="2"/>
  <c r="AV165" i="2"/>
  <c r="I165" i="2"/>
  <c r="N166" i="2"/>
  <c r="P166" i="2"/>
  <c r="R166" i="2"/>
  <c r="T166" i="2"/>
  <c r="V166" i="2"/>
  <c r="X166" i="2"/>
  <c r="Z166" i="2"/>
  <c r="AB166" i="2"/>
  <c r="AD166" i="2"/>
  <c r="AF166" i="2"/>
  <c r="AH166" i="2"/>
  <c r="AJ166" i="2"/>
  <c r="AL166" i="2"/>
  <c r="AN166" i="2"/>
  <c r="AP166" i="2"/>
  <c r="AR166" i="2"/>
  <c r="AT166" i="2"/>
  <c r="AV166" i="2"/>
  <c r="I166" i="2"/>
  <c r="N167" i="2"/>
  <c r="P167" i="2"/>
  <c r="R167" i="2"/>
  <c r="T167" i="2"/>
  <c r="V167" i="2"/>
  <c r="X167" i="2"/>
  <c r="Z167" i="2"/>
  <c r="AB167" i="2"/>
  <c r="AD167" i="2"/>
  <c r="AF167" i="2"/>
  <c r="AH167" i="2"/>
  <c r="AJ167" i="2"/>
  <c r="AL167" i="2"/>
  <c r="AN167" i="2"/>
  <c r="AP167" i="2"/>
  <c r="AR167" i="2"/>
  <c r="AT167" i="2"/>
  <c r="AV167" i="2"/>
  <c r="I167" i="2"/>
  <c r="N168" i="2"/>
  <c r="P168" i="2"/>
  <c r="R168" i="2"/>
  <c r="T168" i="2"/>
  <c r="V168" i="2"/>
  <c r="X168" i="2"/>
  <c r="Z168" i="2"/>
  <c r="AB168" i="2"/>
  <c r="AD168" i="2"/>
  <c r="AF168" i="2"/>
  <c r="AH168" i="2"/>
  <c r="AJ168" i="2"/>
  <c r="AL168" i="2"/>
  <c r="AN168" i="2"/>
  <c r="AP168" i="2"/>
  <c r="AR168" i="2"/>
  <c r="AT168" i="2"/>
  <c r="AV168" i="2"/>
  <c r="I168" i="2"/>
  <c r="N169" i="2"/>
  <c r="P169" i="2"/>
  <c r="R169" i="2"/>
  <c r="T169" i="2"/>
  <c r="V169" i="2"/>
  <c r="X169" i="2"/>
  <c r="Z169" i="2"/>
  <c r="AB169" i="2"/>
  <c r="AD169" i="2"/>
  <c r="AF169" i="2"/>
  <c r="AH169" i="2"/>
  <c r="AJ169" i="2"/>
  <c r="AL169" i="2"/>
  <c r="AN169" i="2"/>
  <c r="AP169" i="2"/>
  <c r="AR169" i="2"/>
  <c r="AT169" i="2"/>
  <c r="AV169" i="2"/>
  <c r="I169" i="2"/>
  <c r="N170" i="2"/>
  <c r="P170" i="2"/>
  <c r="R170" i="2"/>
  <c r="T170" i="2"/>
  <c r="V170" i="2"/>
  <c r="X170" i="2"/>
  <c r="Z170" i="2"/>
  <c r="AB170" i="2"/>
  <c r="AD170" i="2"/>
  <c r="AF170" i="2"/>
  <c r="AH170" i="2"/>
  <c r="AJ170" i="2"/>
  <c r="AL170" i="2"/>
  <c r="AN170" i="2"/>
  <c r="AP170" i="2"/>
  <c r="AR170" i="2"/>
  <c r="AT170" i="2"/>
  <c r="AV170" i="2"/>
  <c r="I170" i="2"/>
  <c r="N171" i="2"/>
  <c r="P171" i="2"/>
  <c r="R171" i="2"/>
  <c r="T171" i="2"/>
  <c r="V171" i="2"/>
  <c r="X171" i="2"/>
  <c r="Z171" i="2"/>
  <c r="AB171" i="2"/>
  <c r="AD171" i="2"/>
  <c r="AF171" i="2"/>
  <c r="AH171" i="2"/>
  <c r="AJ171" i="2"/>
  <c r="AL171" i="2"/>
  <c r="AN171" i="2"/>
  <c r="AP171" i="2"/>
  <c r="AR171" i="2"/>
  <c r="AT171" i="2"/>
  <c r="AV171" i="2"/>
  <c r="I171" i="2"/>
  <c r="N172" i="2"/>
  <c r="P172" i="2"/>
  <c r="R172" i="2"/>
  <c r="T172" i="2"/>
  <c r="V172" i="2"/>
  <c r="X172" i="2"/>
  <c r="Z172" i="2"/>
  <c r="AB172" i="2"/>
  <c r="AD172" i="2"/>
  <c r="AF172" i="2"/>
  <c r="AH172" i="2"/>
  <c r="AJ172" i="2"/>
  <c r="AL172" i="2"/>
  <c r="AN172" i="2"/>
  <c r="AP172" i="2"/>
  <c r="AR172" i="2"/>
  <c r="AT172" i="2"/>
  <c r="AV172" i="2"/>
  <c r="I172" i="2"/>
  <c r="N173" i="2"/>
  <c r="P173" i="2"/>
  <c r="R173" i="2"/>
  <c r="T173" i="2"/>
  <c r="V173" i="2"/>
  <c r="X173" i="2"/>
  <c r="Z173" i="2"/>
  <c r="AB173" i="2"/>
  <c r="AD173" i="2"/>
  <c r="AF173" i="2"/>
  <c r="AH173" i="2"/>
  <c r="AJ173" i="2"/>
  <c r="AL173" i="2"/>
  <c r="AN173" i="2"/>
  <c r="AP173" i="2"/>
  <c r="AR173" i="2"/>
  <c r="AT173" i="2"/>
  <c r="AV173" i="2"/>
  <c r="I173" i="2"/>
  <c r="N174" i="2"/>
  <c r="P174" i="2"/>
  <c r="R174" i="2"/>
  <c r="T174" i="2"/>
  <c r="V174" i="2"/>
  <c r="X174" i="2"/>
  <c r="Z174" i="2"/>
  <c r="AB174" i="2"/>
  <c r="AD174" i="2"/>
  <c r="AF174" i="2"/>
  <c r="AH174" i="2"/>
  <c r="AJ174" i="2"/>
  <c r="AL174" i="2"/>
  <c r="AN174" i="2"/>
  <c r="AP174" i="2"/>
  <c r="AR174" i="2"/>
  <c r="AT174" i="2"/>
  <c r="AV174" i="2"/>
  <c r="I174" i="2"/>
  <c r="N175" i="2"/>
  <c r="P175" i="2"/>
  <c r="R175" i="2"/>
  <c r="T175" i="2"/>
  <c r="V175" i="2"/>
  <c r="X175" i="2"/>
  <c r="Z175" i="2"/>
  <c r="AB175" i="2"/>
  <c r="AD175" i="2"/>
  <c r="AF175" i="2"/>
  <c r="AH175" i="2"/>
  <c r="AJ175" i="2"/>
  <c r="AL175" i="2"/>
  <c r="AN175" i="2"/>
  <c r="AP175" i="2"/>
  <c r="AR175" i="2"/>
  <c r="AT175" i="2"/>
  <c r="AV175" i="2"/>
  <c r="I175" i="2"/>
  <c r="N176" i="2"/>
  <c r="P176" i="2"/>
  <c r="R176" i="2"/>
  <c r="T176" i="2"/>
  <c r="V176" i="2"/>
  <c r="X176" i="2"/>
  <c r="Z176" i="2"/>
  <c r="AB176" i="2"/>
  <c r="AD176" i="2"/>
  <c r="AF176" i="2"/>
  <c r="AH176" i="2"/>
  <c r="AJ176" i="2"/>
  <c r="AL176" i="2"/>
  <c r="AN176" i="2"/>
  <c r="AP176" i="2"/>
  <c r="AR176" i="2"/>
  <c r="AT176" i="2"/>
  <c r="AV176" i="2"/>
  <c r="I176" i="2"/>
  <c r="N177" i="2"/>
  <c r="P177" i="2"/>
  <c r="R177" i="2"/>
  <c r="T177" i="2"/>
  <c r="V177" i="2"/>
  <c r="X177" i="2"/>
  <c r="Z177" i="2"/>
  <c r="AB177" i="2"/>
  <c r="AD177" i="2"/>
  <c r="AF177" i="2"/>
  <c r="AH177" i="2"/>
  <c r="AJ177" i="2"/>
  <c r="AL177" i="2"/>
  <c r="AN177" i="2"/>
  <c r="AP177" i="2"/>
  <c r="AR177" i="2"/>
  <c r="AT177" i="2"/>
  <c r="AV177" i="2"/>
  <c r="I177" i="2"/>
  <c r="N178" i="2"/>
  <c r="P178" i="2"/>
  <c r="R178" i="2"/>
  <c r="T178" i="2"/>
  <c r="V178" i="2"/>
  <c r="X178" i="2"/>
  <c r="Z178" i="2"/>
  <c r="AB178" i="2"/>
  <c r="AD178" i="2"/>
  <c r="AF178" i="2"/>
  <c r="AH178" i="2"/>
  <c r="AJ178" i="2"/>
  <c r="AL178" i="2"/>
  <c r="AN178" i="2"/>
  <c r="AP178" i="2"/>
  <c r="AR178" i="2"/>
  <c r="AT178" i="2"/>
  <c r="AV178" i="2"/>
  <c r="I178" i="2"/>
  <c r="N179" i="2"/>
  <c r="P179" i="2"/>
  <c r="R179" i="2"/>
  <c r="T179" i="2"/>
  <c r="V179" i="2"/>
  <c r="X179" i="2"/>
  <c r="Z179" i="2"/>
  <c r="AB179" i="2"/>
  <c r="AD179" i="2"/>
  <c r="AF179" i="2"/>
  <c r="AH179" i="2"/>
  <c r="AJ179" i="2"/>
  <c r="AL179" i="2"/>
  <c r="AN179" i="2"/>
  <c r="AP179" i="2"/>
  <c r="AR179" i="2"/>
  <c r="AT179" i="2"/>
  <c r="AV179" i="2"/>
  <c r="I179" i="2"/>
  <c r="N180" i="2"/>
  <c r="P180" i="2"/>
  <c r="R180" i="2"/>
  <c r="T180" i="2"/>
  <c r="V180" i="2"/>
  <c r="X180" i="2"/>
  <c r="Z180" i="2"/>
  <c r="AB180" i="2"/>
  <c r="AD180" i="2"/>
  <c r="AF180" i="2"/>
  <c r="AH180" i="2"/>
  <c r="AJ180" i="2"/>
  <c r="AL180" i="2"/>
  <c r="AN180" i="2"/>
  <c r="AP180" i="2"/>
  <c r="AR180" i="2"/>
  <c r="AT180" i="2"/>
  <c r="AV180" i="2"/>
  <c r="I180" i="2"/>
  <c r="N181" i="2"/>
  <c r="P181" i="2"/>
  <c r="R181" i="2"/>
  <c r="T181" i="2"/>
  <c r="V181" i="2"/>
  <c r="X181" i="2"/>
  <c r="Z181" i="2"/>
  <c r="AB181" i="2"/>
  <c r="AD181" i="2"/>
  <c r="AF181" i="2"/>
  <c r="AH181" i="2"/>
  <c r="AJ181" i="2"/>
  <c r="AL181" i="2"/>
  <c r="AN181" i="2"/>
  <c r="AP181" i="2"/>
  <c r="AR181" i="2"/>
  <c r="AT181" i="2"/>
  <c r="AV181" i="2"/>
  <c r="I181" i="2"/>
  <c r="N182" i="2"/>
  <c r="P182" i="2"/>
  <c r="R182" i="2"/>
  <c r="T182" i="2"/>
  <c r="V182" i="2"/>
  <c r="X182" i="2"/>
  <c r="Z182" i="2"/>
  <c r="AB182" i="2"/>
  <c r="AD182" i="2"/>
  <c r="AF182" i="2"/>
  <c r="AH182" i="2"/>
  <c r="AJ182" i="2"/>
  <c r="AL182" i="2"/>
  <c r="AN182" i="2"/>
  <c r="AP182" i="2"/>
  <c r="AR182" i="2"/>
  <c r="AT182" i="2"/>
  <c r="AV182" i="2"/>
  <c r="I182" i="2"/>
  <c r="N183" i="2"/>
  <c r="P183" i="2"/>
  <c r="R183" i="2"/>
  <c r="T183" i="2"/>
  <c r="V183" i="2"/>
  <c r="X183" i="2"/>
  <c r="Z183" i="2"/>
  <c r="AB183" i="2"/>
  <c r="AD183" i="2"/>
  <c r="AF183" i="2"/>
  <c r="AH183" i="2"/>
  <c r="AJ183" i="2"/>
  <c r="AL183" i="2"/>
  <c r="AN183" i="2"/>
  <c r="AP183" i="2"/>
  <c r="AR183" i="2"/>
  <c r="AT183" i="2"/>
  <c r="AV183" i="2"/>
  <c r="I183" i="2"/>
  <c r="N184" i="2"/>
  <c r="P184" i="2"/>
  <c r="R184" i="2"/>
  <c r="T184" i="2"/>
  <c r="V184" i="2"/>
  <c r="X184" i="2"/>
  <c r="Z184" i="2"/>
  <c r="AB184" i="2"/>
  <c r="AD184" i="2"/>
  <c r="AF184" i="2"/>
  <c r="AH184" i="2"/>
  <c r="AJ184" i="2"/>
  <c r="AL184" i="2"/>
  <c r="AN184" i="2"/>
  <c r="AP184" i="2"/>
  <c r="AR184" i="2"/>
  <c r="AT184" i="2"/>
  <c r="AV184" i="2"/>
  <c r="I184" i="2"/>
  <c r="N185" i="2"/>
  <c r="P185" i="2"/>
  <c r="R185" i="2"/>
  <c r="T185" i="2"/>
  <c r="V185" i="2"/>
  <c r="X185" i="2"/>
  <c r="Z185" i="2"/>
  <c r="AB185" i="2"/>
  <c r="AD185" i="2"/>
  <c r="AF185" i="2"/>
  <c r="AH185" i="2"/>
  <c r="AJ185" i="2"/>
  <c r="AL185" i="2"/>
  <c r="AN185" i="2"/>
  <c r="AP185" i="2"/>
  <c r="AR185" i="2"/>
  <c r="AT185" i="2"/>
  <c r="AV185" i="2"/>
  <c r="I185" i="2"/>
  <c r="N186" i="2"/>
  <c r="P186" i="2"/>
  <c r="R186" i="2"/>
  <c r="T186" i="2"/>
  <c r="V186" i="2"/>
  <c r="X186" i="2"/>
  <c r="Z186" i="2"/>
  <c r="AB186" i="2"/>
  <c r="AD186" i="2"/>
  <c r="AF186" i="2"/>
  <c r="AH186" i="2"/>
  <c r="AJ186" i="2"/>
  <c r="AL186" i="2"/>
  <c r="AN186" i="2"/>
  <c r="AP186" i="2"/>
  <c r="AR186" i="2"/>
  <c r="AT186" i="2"/>
  <c r="AV186" i="2"/>
  <c r="I186" i="2"/>
  <c r="N187" i="2"/>
  <c r="P187" i="2"/>
  <c r="R187" i="2"/>
  <c r="T187" i="2"/>
  <c r="V187" i="2"/>
  <c r="X187" i="2"/>
  <c r="Z187" i="2"/>
  <c r="AB187" i="2"/>
  <c r="AD187" i="2"/>
  <c r="AF187" i="2"/>
  <c r="AH187" i="2"/>
  <c r="AJ187" i="2"/>
  <c r="AL187" i="2"/>
  <c r="AN187" i="2"/>
  <c r="AP187" i="2"/>
  <c r="AR187" i="2"/>
  <c r="AT187" i="2"/>
  <c r="AV187" i="2"/>
  <c r="I187" i="2"/>
  <c r="N188" i="2"/>
  <c r="P188" i="2"/>
  <c r="R188" i="2"/>
  <c r="T188" i="2"/>
  <c r="V188" i="2"/>
  <c r="X188" i="2"/>
  <c r="Z188" i="2"/>
  <c r="AB188" i="2"/>
  <c r="AD188" i="2"/>
  <c r="AF188" i="2"/>
  <c r="AH188" i="2"/>
  <c r="AJ188" i="2"/>
  <c r="AL188" i="2"/>
  <c r="AN188" i="2"/>
  <c r="AP188" i="2"/>
  <c r="AR188" i="2"/>
  <c r="AT188" i="2"/>
  <c r="AV188" i="2"/>
  <c r="I188" i="2"/>
  <c r="N189" i="2"/>
  <c r="P189" i="2"/>
  <c r="R189" i="2"/>
  <c r="T189" i="2"/>
  <c r="V189" i="2"/>
  <c r="X189" i="2"/>
  <c r="Z189" i="2"/>
  <c r="AB189" i="2"/>
  <c r="AD189" i="2"/>
  <c r="AF189" i="2"/>
  <c r="AH189" i="2"/>
  <c r="AJ189" i="2"/>
  <c r="AL189" i="2"/>
  <c r="AN189" i="2"/>
  <c r="AP189" i="2"/>
  <c r="AR189" i="2"/>
  <c r="AT189" i="2"/>
  <c r="AV189" i="2"/>
  <c r="I189" i="2"/>
  <c r="N190" i="2"/>
  <c r="P190" i="2"/>
  <c r="R190" i="2"/>
  <c r="T190" i="2"/>
  <c r="V190" i="2"/>
  <c r="X190" i="2"/>
  <c r="Z190" i="2"/>
  <c r="AB190" i="2"/>
  <c r="AD190" i="2"/>
  <c r="AF190" i="2"/>
  <c r="AH190" i="2"/>
  <c r="AJ190" i="2"/>
  <c r="AL190" i="2"/>
  <c r="AN190" i="2"/>
  <c r="AP190" i="2"/>
  <c r="AR190" i="2"/>
  <c r="AT190" i="2"/>
  <c r="AV190" i="2"/>
  <c r="I190" i="2"/>
  <c r="N191" i="2"/>
  <c r="P191" i="2"/>
  <c r="R191" i="2"/>
  <c r="T191" i="2"/>
  <c r="V191" i="2"/>
  <c r="X191" i="2"/>
  <c r="Z191" i="2"/>
  <c r="AB191" i="2"/>
  <c r="AD191" i="2"/>
  <c r="AF191" i="2"/>
  <c r="AH191" i="2"/>
  <c r="AJ191" i="2"/>
  <c r="AL191" i="2"/>
  <c r="AN191" i="2"/>
  <c r="AP191" i="2"/>
  <c r="AR191" i="2"/>
  <c r="AT191" i="2"/>
  <c r="AV191" i="2"/>
  <c r="I191" i="2"/>
  <c r="N192" i="2"/>
  <c r="P192" i="2"/>
  <c r="R192" i="2"/>
  <c r="T192" i="2"/>
  <c r="V192" i="2"/>
  <c r="X192" i="2"/>
  <c r="Z192" i="2"/>
  <c r="AB192" i="2"/>
  <c r="AD192" i="2"/>
  <c r="AF192" i="2"/>
  <c r="AH192" i="2"/>
  <c r="AJ192" i="2"/>
  <c r="AL192" i="2"/>
  <c r="AN192" i="2"/>
  <c r="AP192" i="2"/>
  <c r="AR192" i="2"/>
  <c r="AT192" i="2"/>
  <c r="AV192" i="2"/>
  <c r="I192" i="2"/>
  <c r="N193" i="2"/>
  <c r="P193" i="2"/>
  <c r="R193" i="2"/>
  <c r="T193" i="2"/>
  <c r="V193" i="2"/>
  <c r="X193" i="2"/>
  <c r="Z193" i="2"/>
  <c r="AB193" i="2"/>
  <c r="AD193" i="2"/>
  <c r="AF193" i="2"/>
  <c r="AH193" i="2"/>
  <c r="AJ193" i="2"/>
  <c r="AL193" i="2"/>
  <c r="AN193" i="2"/>
  <c r="AP193" i="2"/>
  <c r="AR193" i="2"/>
  <c r="AT193" i="2"/>
  <c r="AV193" i="2"/>
  <c r="I193" i="2"/>
  <c r="N96" i="2"/>
  <c r="P96" i="2"/>
  <c r="R96" i="2"/>
  <c r="T96" i="2"/>
  <c r="V96" i="2"/>
  <c r="X96" i="2"/>
  <c r="Z96" i="2"/>
  <c r="AB96" i="2"/>
  <c r="AD96" i="2"/>
  <c r="AF96" i="2"/>
  <c r="AH96" i="2"/>
  <c r="AJ96" i="2"/>
  <c r="AL96" i="2"/>
  <c r="AN96" i="2"/>
  <c r="AP96" i="2"/>
  <c r="AR96" i="2"/>
  <c r="AT96" i="2"/>
  <c r="AV96" i="2"/>
  <c r="I96" i="2"/>
  <c r="N194" i="2"/>
  <c r="P194" i="2"/>
  <c r="R194" i="2"/>
  <c r="T194" i="2"/>
  <c r="V194" i="2"/>
  <c r="X194" i="2"/>
  <c r="Z194" i="2"/>
  <c r="AB194" i="2"/>
  <c r="AD194" i="2"/>
  <c r="AF194" i="2"/>
  <c r="AH194" i="2"/>
  <c r="AJ194" i="2"/>
  <c r="AL194" i="2"/>
  <c r="AN194" i="2"/>
  <c r="AP194" i="2"/>
  <c r="AR194" i="2"/>
  <c r="AT194" i="2"/>
  <c r="AV194" i="2"/>
  <c r="I194" i="2"/>
  <c r="N195" i="2"/>
  <c r="P195" i="2"/>
  <c r="R195" i="2"/>
  <c r="T195" i="2"/>
  <c r="V195" i="2"/>
  <c r="X195" i="2"/>
  <c r="Z195" i="2"/>
  <c r="AB195" i="2"/>
  <c r="AD195" i="2"/>
  <c r="AF195" i="2"/>
  <c r="AH195" i="2"/>
  <c r="AJ195" i="2"/>
  <c r="AL195" i="2"/>
  <c r="AN195" i="2"/>
  <c r="AP195" i="2"/>
  <c r="AR195" i="2"/>
  <c r="AT195" i="2"/>
  <c r="AV195" i="2"/>
  <c r="I195" i="2"/>
  <c r="N196" i="2"/>
  <c r="P196" i="2"/>
  <c r="R196" i="2"/>
  <c r="T196" i="2"/>
  <c r="V196" i="2"/>
  <c r="X196" i="2"/>
  <c r="Z196" i="2"/>
  <c r="AB196" i="2"/>
  <c r="AD196" i="2"/>
  <c r="AF196" i="2"/>
  <c r="AH196" i="2"/>
  <c r="AJ196" i="2"/>
  <c r="AL196" i="2"/>
  <c r="AN196" i="2"/>
  <c r="AP196" i="2"/>
  <c r="AR196" i="2"/>
  <c r="AT196" i="2"/>
  <c r="AV196" i="2"/>
  <c r="I196" i="2"/>
  <c r="N197" i="2"/>
  <c r="P197" i="2"/>
  <c r="R197" i="2"/>
  <c r="T197" i="2"/>
  <c r="V197" i="2"/>
  <c r="X197" i="2"/>
  <c r="Z197" i="2"/>
  <c r="AB197" i="2"/>
  <c r="AD197" i="2"/>
  <c r="AF197" i="2"/>
  <c r="AH197" i="2"/>
  <c r="AJ197" i="2"/>
  <c r="AL197" i="2"/>
  <c r="AN197" i="2"/>
  <c r="AP197" i="2"/>
  <c r="AR197" i="2"/>
  <c r="AT197" i="2"/>
  <c r="AV197" i="2"/>
  <c r="I197" i="2"/>
  <c r="N198" i="2"/>
  <c r="P198" i="2"/>
  <c r="R198" i="2"/>
  <c r="T198" i="2"/>
  <c r="V198" i="2"/>
  <c r="X198" i="2"/>
  <c r="Z198" i="2"/>
  <c r="AB198" i="2"/>
  <c r="AD198" i="2"/>
  <c r="AF198" i="2"/>
  <c r="AH198" i="2"/>
  <c r="AJ198" i="2"/>
  <c r="AL198" i="2"/>
  <c r="AN198" i="2"/>
  <c r="AP198" i="2"/>
  <c r="AR198" i="2"/>
  <c r="AT198" i="2"/>
  <c r="AV198" i="2"/>
  <c r="I198" i="2"/>
  <c r="N199" i="2"/>
  <c r="P199" i="2"/>
  <c r="R199" i="2"/>
  <c r="T199" i="2"/>
  <c r="V199" i="2"/>
  <c r="X199" i="2"/>
  <c r="Z199" i="2"/>
  <c r="AB199" i="2"/>
  <c r="AD199" i="2"/>
  <c r="AF199" i="2"/>
  <c r="AH199" i="2"/>
  <c r="AJ199" i="2"/>
  <c r="AL199" i="2"/>
  <c r="AN199" i="2"/>
  <c r="AP199" i="2"/>
  <c r="AR199" i="2"/>
  <c r="AT199" i="2"/>
  <c r="AV199" i="2"/>
  <c r="I199" i="2"/>
  <c r="A105" i="2"/>
  <c r="E105" i="2"/>
  <c r="AX103" i="2"/>
  <c r="J103" i="2"/>
  <c r="K103" i="2"/>
  <c r="H103" i="2"/>
  <c r="E103" i="2"/>
  <c r="A103" i="2"/>
  <c r="AX99" i="2"/>
  <c r="J99" i="2"/>
  <c r="K99" i="2"/>
  <c r="H99" i="2"/>
  <c r="E99" i="2"/>
  <c r="A99" i="2"/>
  <c r="AX95" i="2"/>
  <c r="J95" i="2"/>
  <c r="K95" i="2"/>
  <c r="H95" i="2"/>
  <c r="E95" i="2"/>
  <c r="A95" i="2"/>
  <c r="H88" i="2"/>
  <c r="J88" i="2"/>
  <c r="K88" i="2"/>
  <c r="AX88" i="2"/>
  <c r="E88" i="2"/>
  <c r="A88" i="2"/>
  <c r="AX87" i="2"/>
  <c r="J87" i="2"/>
  <c r="K87" i="2"/>
  <c r="H87" i="2"/>
  <c r="E87" i="2"/>
  <c r="A87" i="2"/>
  <c r="AX84" i="2"/>
  <c r="J84" i="2"/>
  <c r="K84" i="2"/>
  <c r="H84" i="2"/>
  <c r="E84" i="2"/>
  <c r="A84" i="2"/>
  <c r="AX82" i="2"/>
  <c r="J82" i="2"/>
  <c r="K82" i="2"/>
  <c r="H82" i="2"/>
  <c r="E82" i="2"/>
  <c r="A82" i="2"/>
  <c r="AX73" i="2"/>
  <c r="J73" i="2"/>
  <c r="K73" i="2"/>
  <c r="H73" i="2"/>
  <c r="E73" i="2"/>
  <c r="A73" i="2"/>
  <c r="AX67" i="2"/>
  <c r="J67" i="2"/>
  <c r="K67" i="2"/>
  <c r="H67" i="2"/>
  <c r="A67" i="2"/>
  <c r="E67" i="2"/>
  <c r="AG200" i="2"/>
  <c r="E88" i="9"/>
  <c r="E7" i="2"/>
  <c r="E6" i="2"/>
  <c r="E8" i="2"/>
  <c r="E10" i="2"/>
  <c r="H7" i="2"/>
  <c r="J7" i="2"/>
  <c r="K7" i="2"/>
  <c r="H6" i="2"/>
  <c r="J6" i="2"/>
  <c r="K6" i="2"/>
  <c r="H8" i="2"/>
  <c r="J8" i="2"/>
  <c r="K8" i="2"/>
  <c r="H10" i="2"/>
  <c r="J10" i="2"/>
  <c r="K10" i="2"/>
  <c r="E9" i="2"/>
  <c r="H9" i="2"/>
  <c r="J9" i="2"/>
  <c r="K9" i="2"/>
  <c r="E11" i="2"/>
  <c r="H11" i="2"/>
  <c r="J11" i="2"/>
  <c r="K11" i="2"/>
  <c r="E12" i="2"/>
  <c r="H12" i="2"/>
  <c r="J12" i="2"/>
  <c r="K12" i="2"/>
  <c r="E20" i="2"/>
  <c r="H20" i="2"/>
  <c r="J20" i="2"/>
  <c r="K20" i="2"/>
  <c r="E13" i="2"/>
  <c r="H13" i="2"/>
  <c r="J13" i="2"/>
  <c r="K13" i="2"/>
  <c r="E21" i="2"/>
  <c r="H21" i="2"/>
  <c r="J21" i="2"/>
  <c r="K21" i="2"/>
  <c r="E17" i="2"/>
  <c r="H17" i="2"/>
  <c r="J17" i="2"/>
  <c r="K17" i="2"/>
  <c r="E14" i="2"/>
  <c r="H14" i="2"/>
  <c r="J14" i="2"/>
  <c r="K14" i="2"/>
  <c r="E19" i="2"/>
  <c r="H19" i="2"/>
  <c r="J19" i="2"/>
  <c r="K19" i="2"/>
  <c r="E23" i="2"/>
  <c r="H23" i="2"/>
  <c r="J23" i="2"/>
  <c r="K23" i="2"/>
  <c r="E26" i="2"/>
  <c r="H26" i="2"/>
  <c r="J26" i="2"/>
  <c r="K26" i="2"/>
  <c r="E18" i="2"/>
  <c r="H18" i="2"/>
  <c r="J18" i="2"/>
  <c r="K18" i="2"/>
  <c r="E15" i="2"/>
  <c r="H15" i="2"/>
  <c r="J15" i="2"/>
  <c r="K15" i="2"/>
  <c r="E27" i="2"/>
  <c r="H27" i="2"/>
  <c r="J27" i="2"/>
  <c r="K27" i="2"/>
  <c r="E29" i="2"/>
  <c r="H29" i="2"/>
  <c r="J29" i="2"/>
  <c r="K29" i="2"/>
  <c r="E32" i="2"/>
  <c r="H32" i="2"/>
  <c r="J32" i="2"/>
  <c r="K32" i="2"/>
  <c r="E22" i="2"/>
  <c r="H22" i="2"/>
  <c r="J22" i="2"/>
  <c r="K22" i="2"/>
  <c r="E28" i="2"/>
  <c r="H28" i="2"/>
  <c r="J28" i="2"/>
  <c r="K28" i="2"/>
  <c r="E33" i="2"/>
  <c r="H33" i="2"/>
  <c r="J33" i="2"/>
  <c r="K33" i="2"/>
  <c r="E34" i="2"/>
  <c r="H34" i="2"/>
  <c r="J34" i="2"/>
  <c r="K34" i="2"/>
  <c r="E35" i="2"/>
  <c r="H35" i="2"/>
  <c r="J35" i="2"/>
  <c r="K35" i="2"/>
  <c r="E30" i="2"/>
  <c r="H30" i="2"/>
  <c r="J30" i="2"/>
  <c r="K30" i="2"/>
  <c r="E31" i="2"/>
  <c r="H31" i="2"/>
  <c r="J31" i="2"/>
  <c r="K31" i="2"/>
  <c r="E38" i="2"/>
  <c r="H38" i="2"/>
  <c r="J38" i="2"/>
  <c r="K38" i="2"/>
  <c r="E25" i="2"/>
  <c r="H25" i="2"/>
  <c r="J25" i="2"/>
  <c r="K25" i="2"/>
  <c r="E37" i="2"/>
  <c r="H37" i="2"/>
  <c r="J37" i="2"/>
  <c r="K37" i="2"/>
  <c r="E39" i="2"/>
  <c r="H39" i="2"/>
  <c r="J39" i="2"/>
  <c r="K39" i="2"/>
  <c r="E40" i="2"/>
  <c r="H40" i="2"/>
  <c r="J40" i="2"/>
  <c r="K40" i="2"/>
  <c r="E36" i="2"/>
  <c r="H36" i="2"/>
  <c r="J36" i="2"/>
  <c r="K36" i="2"/>
  <c r="E42" i="2"/>
  <c r="H42" i="2"/>
  <c r="J42" i="2"/>
  <c r="K42" i="2"/>
  <c r="E43" i="2"/>
  <c r="H43" i="2"/>
  <c r="J43" i="2"/>
  <c r="K43" i="2"/>
  <c r="E44" i="2"/>
  <c r="H44" i="2"/>
  <c r="J44" i="2"/>
  <c r="K44" i="2"/>
  <c r="E47" i="2"/>
  <c r="H47" i="2"/>
  <c r="J47" i="2"/>
  <c r="K47" i="2"/>
  <c r="E48" i="2"/>
  <c r="H48" i="2"/>
  <c r="J48" i="2"/>
  <c r="K48" i="2"/>
  <c r="E49" i="2"/>
  <c r="H49" i="2"/>
  <c r="J49" i="2"/>
  <c r="K49" i="2"/>
  <c r="E50" i="2"/>
  <c r="H50" i="2"/>
  <c r="J50" i="2"/>
  <c r="K50" i="2"/>
  <c r="E51" i="2"/>
  <c r="H51" i="2"/>
  <c r="J51" i="2"/>
  <c r="K51" i="2"/>
  <c r="E52" i="2"/>
  <c r="H52" i="2"/>
  <c r="J52" i="2"/>
  <c r="K52" i="2"/>
  <c r="E53" i="2"/>
  <c r="H53" i="2"/>
  <c r="J53" i="2"/>
  <c r="K53" i="2"/>
  <c r="E54" i="2"/>
  <c r="H54" i="2"/>
  <c r="J54" i="2"/>
  <c r="K54" i="2"/>
  <c r="E55" i="2"/>
  <c r="H55" i="2"/>
  <c r="J55" i="2"/>
  <c r="K55" i="2"/>
  <c r="E41" i="2"/>
  <c r="H41" i="2"/>
  <c r="J41" i="2"/>
  <c r="K41" i="2"/>
  <c r="E57" i="2"/>
  <c r="H57" i="2"/>
  <c r="J57" i="2"/>
  <c r="K57" i="2"/>
  <c r="E58" i="2"/>
  <c r="H58" i="2"/>
  <c r="J58" i="2"/>
  <c r="K58" i="2"/>
  <c r="E59" i="2"/>
  <c r="H59" i="2"/>
  <c r="J59" i="2"/>
  <c r="K59" i="2"/>
  <c r="E60" i="2"/>
  <c r="H60" i="2"/>
  <c r="J60" i="2"/>
  <c r="K60" i="2"/>
  <c r="E61" i="2"/>
  <c r="H61" i="2"/>
  <c r="J61" i="2"/>
  <c r="K61" i="2"/>
  <c r="E62" i="2"/>
  <c r="H62" i="2"/>
  <c r="J62" i="2"/>
  <c r="K62" i="2"/>
  <c r="E63" i="2"/>
  <c r="H63" i="2"/>
  <c r="J63" i="2"/>
  <c r="K63" i="2"/>
  <c r="E64" i="2"/>
  <c r="H64" i="2"/>
  <c r="J64" i="2"/>
  <c r="K64" i="2"/>
  <c r="E66" i="2"/>
  <c r="H66" i="2"/>
  <c r="J66" i="2"/>
  <c r="K66" i="2"/>
  <c r="E45" i="2"/>
  <c r="H45" i="2"/>
  <c r="J45" i="2"/>
  <c r="K45" i="2"/>
  <c r="E69" i="2"/>
  <c r="H69" i="2"/>
  <c r="J69" i="2"/>
  <c r="K69" i="2"/>
  <c r="E70" i="2"/>
  <c r="H70" i="2"/>
  <c r="J70" i="2"/>
  <c r="K70" i="2"/>
  <c r="E71" i="2"/>
  <c r="H71" i="2"/>
  <c r="J71" i="2"/>
  <c r="K71" i="2"/>
  <c r="E72" i="2"/>
  <c r="H72" i="2"/>
  <c r="J72" i="2"/>
  <c r="K72" i="2"/>
  <c r="E74" i="2"/>
  <c r="H74" i="2"/>
  <c r="J74" i="2"/>
  <c r="K74" i="2"/>
  <c r="E76" i="2"/>
  <c r="H76" i="2"/>
  <c r="J76" i="2"/>
  <c r="K76" i="2"/>
  <c r="E77" i="2"/>
  <c r="H77" i="2"/>
  <c r="J77" i="2"/>
  <c r="K77" i="2"/>
  <c r="E78" i="2"/>
  <c r="H78" i="2"/>
  <c r="J78" i="2"/>
  <c r="K78" i="2"/>
  <c r="E79" i="2"/>
  <c r="H79" i="2"/>
  <c r="J79" i="2"/>
  <c r="K79" i="2"/>
  <c r="E80" i="2"/>
  <c r="H80" i="2"/>
  <c r="J80" i="2"/>
  <c r="K80" i="2"/>
  <c r="E75" i="2"/>
  <c r="H75" i="2"/>
  <c r="J75" i="2"/>
  <c r="K75" i="2"/>
  <c r="E83" i="2"/>
  <c r="H83" i="2"/>
  <c r="J83" i="2"/>
  <c r="K83" i="2"/>
  <c r="E85" i="2"/>
  <c r="H85" i="2"/>
  <c r="J85" i="2"/>
  <c r="K85" i="2"/>
  <c r="E86" i="2"/>
  <c r="H86" i="2"/>
  <c r="J86" i="2"/>
  <c r="K86" i="2"/>
  <c r="E89" i="2"/>
  <c r="H89" i="2"/>
  <c r="J89" i="2"/>
  <c r="K89" i="2"/>
  <c r="E90" i="2"/>
  <c r="H90" i="2"/>
  <c r="J90" i="2"/>
  <c r="K90" i="2"/>
  <c r="E91" i="2"/>
  <c r="H91" i="2"/>
  <c r="J91" i="2"/>
  <c r="K91" i="2"/>
  <c r="E92" i="2"/>
  <c r="H92" i="2"/>
  <c r="J92" i="2"/>
  <c r="K92" i="2"/>
  <c r="E93" i="2"/>
  <c r="H93" i="2"/>
  <c r="J93" i="2"/>
  <c r="K93" i="2"/>
  <c r="E94" i="2"/>
  <c r="H94" i="2"/>
  <c r="J94" i="2"/>
  <c r="K94" i="2"/>
  <c r="E97" i="2"/>
  <c r="H97" i="2"/>
  <c r="J97" i="2"/>
  <c r="K97" i="2"/>
  <c r="E98" i="2"/>
  <c r="H98" i="2"/>
  <c r="J98" i="2"/>
  <c r="K98" i="2"/>
  <c r="E100" i="2"/>
  <c r="H100" i="2"/>
  <c r="J100" i="2"/>
  <c r="K100" i="2"/>
  <c r="E101" i="2"/>
  <c r="H101" i="2"/>
  <c r="J101" i="2"/>
  <c r="K101" i="2"/>
  <c r="E102" i="2"/>
  <c r="H102" i="2"/>
  <c r="J102" i="2"/>
  <c r="K102" i="2"/>
  <c r="E104" i="2"/>
  <c r="J104" i="2"/>
  <c r="K104" i="2"/>
  <c r="E106" i="2"/>
  <c r="H106" i="2"/>
  <c r="J106" i="2"/>
  <c r="K106" i="2"/>
  <c r="E107" i="2"/>
  <c r="H107" i="2"/>
  <c r="J107" i="2"/>
  <c r="K107" i="2"/>
  <c r="E108" i="2"/>
  <c r="H108" i="2"/>
  <c r="J108" i="2"/>
  <c r="K108" i="2"/>
  <c r="E109" i="2"/>
  <c r="H109" i="2"/>
  <c r="J109" i="2"/>
  <c r="K109" i="2"/>
  <c r="E110" i="2"/>
  <c r="H110" i="2"/>
  <c r="J110" i="2"/>
  <c r="K110" i="2"/>
  <c r="E111" i="2"/>
  <c r="H111" i="2"/>
  <c r="J111" i="2"/>
  <c r="K111" i="2"/>
  <c r="E68" i="2"/>
  <c r="H68" i="2"/>
  <c r="J68" i="2"/>
  <c r="K68" i="2"/>
  <c r="E16" i="2"/>
  <c r="H16" i="2"/>
  <c r="J16" i="2"/>
  <c r="K16" i="2"/>
  <c r="E112" i="2"/>
  <c r="H112" i="2"/>
  <c r="J112" i="2"/>
  <c r="K112" i="2"/>
  <c r="E113" i="2"/>
  <c r="H113" i="2"/>
  <c r="J113" i="2"/>
  <c r="K113" i="2"/>
  <c r="E114" i="2"/>
  <c r="H114" i="2"/>
  <c r="J114" i="2"/>
  <c r="K114" i="2"/>
  <c r="E24" i="2"/>
  <c r="H24" i="2"/>
  <c r="J24" i="2"/>
  <c r="K24" i="2"/>
  <c r="E56" i="2"/>
  <c r="H56" i="2"/>
  <c r="J56" i="2"/>
  <c r="K56" i="2"/>
  <c r="E115" i="2"/>
  <c r="H115" i="2"/>
  <c r="J115" i="2"/>
  <c r="K115" i="2"/>
  <c r="E116" i="2"/>
  <c r="H116" i="2"/>
  <c r="J116" i="2"/>
  <c r="K116" i="2"/>
  <c r="E117" i="2"/>
  <c r="H117" i="2"/>
  <c r="J117" i="2"/>
  <c r="K117" i="2"/>
  <c r="E118" i="2"/>
  <c r="H118" i="2"/>
  <c r="J118" i="2"/>
  <c r="K118" i="2"/>
  <c r="E119" i="2"/>
  <c r="H119" i="2"/>
  <c r="J119" i="2"/>
  <c r="K119" i="2"/>
  <c r="E120" i="2"/>
  <c r="H120" i="2"/>
  <c r="J120" i="2"/>
  <c r="K120" i="2"/>
  <c r="E121" i="2"/>
  <c r="H121" i="2"/>
  <c r="J121" i="2"/>
  <c r="K121" i="2"/>
  <c r="E122" i="2"/>
  <c r="H122" i="2"/>
  <c r="J122" i="2"/>
  <c r="K122" i="2"/>
  <c r="E123" i="2"/>
  <c r="H123" i="2"/>
  <c r="J123" i="2"/>
  <c r="K123" i="2"/>
  <c r="E124" i="2"/>
  <c r="H124" i="2"/>
  <c r="J124" i="2"/>
  <c r="K124" i="2"/>
  <c r="E125" i="2"/>
  <c r="H125" i="2"/>
  <c r="J125" i="2"/>
  <c r="K125" i="2"/>
  <c r="E126" i="2"/>
  <c r="H126" i="2"/>
  <c r="J126" i="2"/>
  <c r="K126" i="2"/>
  <c r="E127" i="2"/>
  <c r="H127" i="2"/>
  <c r="J127" i="2"/>
  <c r="K127" i="2"/>
  <c r="E128" i="2"/>
  <c r="H128" i="2"/>
  <c r="J128" i="2"/>
  <c r="K128" i="2"/>
  <c r="E129" i="2"/>
  <c r="H129" i="2"/>
  <c r="J129" i="2"/>
  <c r="K129" i="2"/>
  <c r="E130" i="2"/>
  <c r="H130" i="2"/>
  <c r="J130" i="2"/>
  <c r="K130" i="2"/>
  <c r="E131" i="2"/>
  <c r="H131" i="2"/>
  <c r="J131" i="2"/>
  <c r="K131" i="2"/>
  <c r="E132" i="2"/>
  <c r="H132" i="2"/>
  <c r="J132" i="2"/>
  <c r="K132" i="2"/>
  <c r="E133" i="2"/>
  <c r="H133" i="2"/>
  <c r="J133" i="2"/>
  <c r="K133" i="2"/>
  <c r="E134" i="2"/>
  <c r="H134" i="2"/>
  <c r="J134" i="2"/>
  <c r="K134" i="2"/>
  <c r="E135" i="2"/>
  <c r="H135" i="2"/>
  <c r="J135" i="2"/>
  <c r="K135" i="2"/>
  <c r="E136" i="2"/>
  <c r="H136" i="2"/>
  <c r="J136" i="2"/>
  <c r="K136" i="2"/>
  <c r="E46" i="2"/>
  <c r="H46" i="2"/>
  <c r="J46" i="2"/>
  <c r="K46" i="2"/>
  <c r="E137" i="2"/>
  <c r="H137" i="2"/>
  <c r="J137" i="2"/>
  <c r="K137" i="2"/>
  <c r="E138" i="2"/>
  <c r="H138" i="2"/>
  <c r="J138" i="2"/>
  <c r="K138" i="2"/>
  <c r="E139" i="2"/>
  <c r="H139" i="2"/>
  <c r="J139" i="2"/>
  <c r="K139" i="2"/>
  <c r="E140" i="2"/>
  <c r="H140" i="2"/>
  <c r="J140" i="2"/>
  <c r="K140" i="2"/>
  <c r="E141" i="2"/>
  <c r="H141" i="2"/>
  <c r="J141" i="2"/>
  <c r="K141" i="2"/>
  <c r="E142" i="2"/>
  <c r="H142" i="2"/>
  <c r="J142" i="2"/>
  <c r="K142" i="2"/>
  <c r="E143" i="2"/>
  <c r="H143" i="2"/>
  <c r="J143" i="2"/>
  <c r="K143" i="2"/>
  <c r="E144" i="2"/>
  <c r="H144" i="2"/>
  <c r="J144" i="2"/>
  <c r="K144" i="2"/>
  <c r="E145" i="2"/>
  <c r="H145" i="2"/>
  <c r="J145" i="2"/>
  <c r="K145" i="2"/>
  <c r="E146" i="2"/>
  <c r="H146" i="2"/>
  <c r="J146" i="2"/>
  <c r="K146" i="2"/>
  <c r="E147" i="2"/>
  <c r="H147" i="2"/>
  <c r="J147" i="2"/>
  <c r="K147" i="2"/>
  <c r="E148" i="2"/>
  <c r="H148" i="2"/>
  <c r="J148" i="2"/>
  <c r="K148" i="2"/>
  <c r="E149" i="2"/>
  <c r="H149" i="2"/>
  <c r="J149" i="2"/>
  <c r="K149" i="2"/>
  <c r="E150" i="2"/>
  <c r="H150" i="2"/>
  <c r="J150" i="2"/>
  <c r="K150" i="2"/>
  <c r="E151" i="2"/>
  <c r="H151" i="2"/>
  <c r="J151" i="2"/>
  <c r="K151" i="2"/>
  <c r="E152" i="2"/>
  <c r="H152" i="2"/>
  <c r="J152" i="2"/>
  <c r="K152" i="2"/>
  <c r="E153" i="2"/>
  <c r="H153" i="2"/>
  <c r="J153" i="2"/>
  <c r="K153" i="2"/>
  <c r="E154" i="2"/>
  <c r="H154" i="2"/>
  <c r="J154" i="2"/>
  <c r="K154" i="2"/>
  <c r="E155" i="2"/>
  <c r="H155" i="2"/>
  <c r="J155" i="2"/>
  <c r="K155" i="2"/>
  <c r="E156" i="2"/>
  <c r="H156" i="2"/>
  <c r="J156" i="2"/>
  <c r="K156" i="2"/>
  <c r="E157" i="2"/>
  <c r="H157" i="2"/>
  <c r="J157" i="2"/>
  <c r="K157" i="2"/>
  <c r="E158" i="2"/>
  <c r="H158" i="2"/>
  <c r="J158" i="2"/>
  <c r="K158" i="2"/>
  <c r="E159" i="2"/>
  <c r="H159" i="2"/>
  <c r="J159" i="2"/>
  <c r="K159" i="2"/>
  <c r="E160" i="2"/>
  <c r="H160" i="2"/>
  <c r="J160" i="2"/>
  <c r="K160" i="2"/>
  <c r="E161" i="2"/>
  <c r="H161" i="2"/>
  <c r="J161" i="2"/>
  <c r="K161" i="2"/>
  <c r="E162" i="2"/>
  <c r="H162" i="2"/>
  <c r="J162" i="2"/>
  <c r="K162" i="2"/>
  <c r="E163" i="2"/>
  <c r="H163" i="2"/>
  <c r="J163" i="2"/>
  <c r="K163" i="2"/>
  <c r="E164" i="2"/>
  <c r="H164" i="2"/>
  <c r="J164" i="2"/>
  <c r="K164" i="2"/>
  <c r="E165" i="2"/>
  <c r="H165" i="2"/>
  <c r="J165" i="2"/>
  <c r="K165" i="2"/>
  <c r="E166" i="2"/>
  <c r="H166" i="2"/>
  <c r="J166" i="2"/>
  <c r="K166" i="2"/>
  <c r="E167" i="2"/>
  <c r="H167" i="2"/>
  <c r="J167" i="2"/>
  <c r="K167" i="2"/>
  <c r="E168" i="2"/>
  <c r="H168" i="2"/>
  <c r="J168" i="2"/>
  <c r="K168" i="2"/>
  <c r="E169" i="2"/>
  <c r="H169" i="2"/>
  <c r="J169" i="2"/>
  <c r="K169" i="2"/>
  <c r="E170" i="2"/>
  <c r="H170" i="2"/>
  <c r="J170" i="2"/>
  <c r="K170" i="2"/>
  <c r="E171" i="2"/>
  <c r="H171" i="2"/>
  <c r="J171" i="2"/>
  <c r="K171" i="2"/>
  <c r="E172" i="2"/>
  <c r="H172" i="2"/>
  <c r="J172" i="2"/>
  <c r="K172" i="2"/>
  <c r="E173" i="2"/>
  <c r="H173" i="2"/>
  <c r="J173" i="2"/>
  <c r="K173" i="2"/>
  <c r="E174" i="2"/>
  <c r="H174" i="2"/>
  <c r="J174" i="2"/>
  <c r="K174" i="2"/>
  <c r="E175" i="2"/>
  <c r="H175" i="2"/>
  <c r="J175" i="2"/>
  <c r="K175" i="2"/>
  <c r="E176" i="2"/>
  <c r="H176" i="2"/>
  <c r="J176" i="2"/>
  <c r="K176" i="2"/>
  <c r="E177" i="2"/>
  <c r="H177" i="2"/>
  <c r="J177" i="2"/>
  <c r="K177" i="2"/>
  <c r="E81" i="2"/>
  <c r="H81" i="2"/>
  <c r="J81" i="2"/>
  <c r="K81" i="2"/>
  <c r="E178" i="2"/>
  <c r="H178" i="2"/>
  <c r="J178" i="2"/>
  <c r="K178" i="2"/>
  <c r="E179" i="2"/>
  <c r="H179" i="2"/>
  <c r="J179" i="2"/>
  <c r="K179" i="2"/>
  <c r="E180" i="2"/>
  <c r="H180" i="2"/>
  <c r="J180" i="2"/>
  <c r="K180" i="2"/>
  <c r="E181" i="2"/>
  <c r="H181" i="2"/>
  <c r="J181" i="2"/>
  <c r="K181" i="2"/>
  <c r="E182" i="2"/>
  <c r="H182" i="2"/>
  <c r="J182" i="2"/>
  <c r="K182" i="2"/>
  <c r="E183" i="2"/>
  <c r="H183" i="2"/>
  <c r="J183" i="2"/>
  <c r="K183" i="2"/>
  <c r="E184" i="2"/>
  <c r="H184" i="2"/>
  <c r="J184" i="2"/>
  <c r="K184" i="2"/>
  <c r="E185" i="2"/>
  <c r="H185" i="2"/>
  <c r="J185" i="2"/>
  <c r="K185" i="2"/>
  <c r="E186" i="2"/>
  <c r="H186" i="2"/>
  <c r="J186" i="2"/>
  <c r="K186" i="2"/>
  <c r="E187" i="2"/>
  <c r="H187" i="2"/>
  <c r="J187" i="2"/>
  <c r="K187" i="2"/>
  <c r="E188" i="2"/>
  <c r="H188" i="2"/>
  <c r="J188" i="2"/>
  <c r="K188" i="2"/>
  <c r="E65" i="2"/>
  <c r="H65" i="2"/>
  <c r="J65" i="2"/>
  <c r="K65" i="2"/>
  <c r="E189" i="2"/>
  <c r="H189" i="2"/>
  <c r="J189" i="2"/>
  <c r="K189" i="2"/>
  <c r="E190" i="2"/>
  <c r="H190" i="2"/>
  <c r="J190" i="2"/>
  <c r="K190" i="2"/>
  <c r="E191" i="2"/>
  <c r="H191" i="2"/>
  <c r="J191" i="2"/>
  <c r="K191" i="2"/>
  <c r="E192" i="2"/>
  <c r="H192" i="2"/>
  <c r="J192" i="2"/>
  <c r="K192" i="2"/>
  <c r="E193" i="2"/>
  <c r="H193" i="2"/>
  <c r="J193" i="2"/>
  <c r="K193" i="2"/>
  <c r="E96" i="2"/>
  <c r="H96" i="2"/>
  <c r="J96" i="2"/>
  <c r="K96" i="2"/>
  <c r="E194" i="2"/>
  <c r="H194" i="2"/>
  <c r="J194" i="2"/>
  <c r="K194" i="2"/>
  <c r="E195" i="2"/>
  <c r="H195" i="2"/>
  <c r="J195" i="2"/>
  <c r="K195" i="2"/>
  <c r="E196" i="2"/>
  <c r="H196" i="2"/>
  <c r="J196" i="2"/>
  <c r="K196" i="2"/>
  <c r="E197" i="2"/>
  <c r="H197" i="2"/>
  <c r="J197" i="2"/>
  <c r="K197" i="2"/>
  <c r="E198" i="2"/>
  <c r="H198" i="2"/>
  <c r="J198" i="2"/>
  <c r="K198" i="2"/>
  <c r="E199" i="2"/>
  <c r="H199" i="2"/>
  <c r="J199" i="2"/>
  <c r="K199" i="2"/>
  <c r="M200" i="2"/>
  <c r="O200" i="2"/>
  <c r="Q200" i="2"/>
  <c r="S200" i="2"/>
  <c r="U200" i="2"/>
  <c r="W200" i="2"/>
  <c r="Y200" i="2"/>
  <c r="AA200" i="2"/>
  <c r="AC200" i="2"/>
  <c r="AE200" i="2"/>
  <c r="AI200" i="2"/>
  <c r="AK200" i="2"/>
  <c r="AM200" i="2"/>
  <c r="M201" i="2"/>
  <c r="O201" i="2"/>
  <c r="Q201" i="2"/>
  <c r="S201" i="2"/>
  <c r="U201" i="2"/>
  <c r="W201" i="2"/>
  <c r="Y201" i="2"/>
  <c r="AA201" i="2"/>
  <c r="AC201" i="2"/>
  <c r="AE201" i="2"/>
  <c r="AG201" i="2"/>
  <c r="AI201" i="2"/>
  <c r="AK201" i="2"/>
  <c r="AM201" i="2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I88" i="9"/>
  <c r="H88" i="9"/>
  <c r="E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L90" i="9"/>
  <c r="I90" i="9"/>
  <c r="E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L91" i="9"/>
  <c r="I91" i="9"/>
  <c r="E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I85" i="9"/>
  <c r="E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I50" i="9"/>
  <c r="E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I92" i="9"/>
  <c r="E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I70" i="9"/>
  <c r="E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I74" i="9"/>
  <c r="E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I34" i="9"/>
  <c r="E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I93" i="9"/>
  <c r="E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I94" i="9"/>
  <c r="E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I64" i="9"/>
  <c r="E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I95" i="9"/>
  <c r="E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AI96" i="9"/>
  <c r="AJ96" i="9"/>
  <c r="AK96" i="9"/>
  <c r="AL96" i="9"/>
  <c r="I96" i="9"/>
  <c r="E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I29" i="9"/>
  <c r="E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I97" i="9"/>
  <c r="E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AG98" i="9"/>
  <c r="AH98" i="9"/>
  <c r="AI98" i="9"/>
  <c r="AJ98" i="9"/>
  <c r="AK98" i="9"/>
  <c r="AL98" i="9"/>
  <c r="I98" i="9"/>
  <c r="E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I40" i="9"/>
  <c r="E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AI80" i="9"/>
  <c r="AJ80" i="9"/>
  <c r="AK80" i="9"/>
  <c r="AL80" i="9"/>
  <c r="I80" i="9"/>
  <c r="E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I65" i="9"/>
  <c r="E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I99" i="9"/>
  <c r="E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I100" i="9"/>
  <c r="E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I38" i="9"/>
  <c r="E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I26" i="9"/>
  <c r="E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G101" i="9"/>
  <c r="AH101" i="9"/>
  <c r="AI101" i="9"/>
  <c r="AJ101" i="9"/>
  <c r="AK101" i="9"/>
  <c r="AL101" i="9"/>
  <c r="I101" i="9"/>
  <c r="E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I102" i="9"/>
  <c r="E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I103" i="9"/>
  <c r="E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I51" i="9"/>
  <c r="E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I104" i="9"/>
  <c r="E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AI105" i="9"/>
  <c r="AJ105" i="9"/>
  <c r="AK105" i="9"/>
  <c r="AL105" i="9"/>
  <c r="I105" i="9"/>
  <c r="E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I106" i="9"/>
  <c r="E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I75" i="9"/>
  <c r="E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I107" i="9"/>
  <c r="E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I108" i="9"/>
  <c r="E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I52" i="9"/>
  <c r="E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I73" i="9"/>
  <c r="E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AI109" i="9"/>
  <c r="AJ109" i="9"/>
  <c r="AK109" i="9"/>
  <c r="AL109" i="9"/>
  <c r="I109" i="9"/>
  <c r="E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I110" i="9"/>
  <c r="E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I111" i="9"/>
  <c r="E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I112" i="9"/>
  <c r="E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I81" i="9"/>
  <c r="E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G113" i="9"/>
  <c r="AH113" i="9"/>
  <c r="AI113" i="9"/>
  <c r="AJ113" i="9"/>
  <c r="AK113" i="9"/>
  <c r="AL113" i="9"/>
  <c r="I113" i="9"/>
  <c r="E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I19" i="9"/>
  <c r="E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G114" i="9"/>
  <c r="AH114" i="9"/>
  <c r="AI114" i="9"/>
  <c r="AJ114" i="9"/>
  <c r="AK114" i="9"/>
  <c r="AL114" i="9"/>
  <c r="I114" i="9"/>
  <c r="E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AB115" i="9"/>
  <c r="AC115" i="9"/>
  <c r="AD115" i="9"/>
  <c r="AE115" i="9"/>
  <c r="AF115" i="9"/>
  <c r="AG115" i="9"/>
  <c r="AH115" i="9"/>
  <c r="AI115" i="9"/>
  <c r="AJ115" i="9"/>
  <c r="AK115" i="9"/>
  <c r="AL115" i="9"/>
  <c r="I115" i="9"/>
  <c r="E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I15" i="9"/>
  <c r="E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AG116" i="9"/>
  <c r="AH116" i="9"/>
  <c r="AI116" i="9"/>
  <c r="AJ116" i="9"/>
  <c r="AK116" i="9"/>
  <c r="AL116" i="9"/>
  <c r="I116" i="9"/>
  <c r="E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I11" i="9"/>
  <c r="E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G117" i="9"/>
  <c r="AH117" i="9"/>
  <c r="AI117" i="9"/>
  <c r="AJ117" i="9"/>
  <c r="AK117" i="9"/>
  <c r="AL117" i="9"/>
  <c r="I117" i="9"/>
  <c r="E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G118" i="9"/>
  <c r="AH118" i="9"/>
  <c r="AI118" i="9"/>
  <c r="AJ118" i="9"/>
  <c r="AK118" i="9"/>
  <c r="AL118" i="9"/>
  <c r="I118" i="9"/>
  <c r="E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I37" i="9"/>
  <c r="E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G119" i="9"/>
  <c r="AH119" i="9"/>
  <c r="AI119" i="9"/>
  <c r="AJ119" i="9"/>
  <c r="AK119" i="9"/>
  <c r="AL119" i="9"/>
  <c r="I119" i="9"/>
  <c r="E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I23" i="9"/>
  <c r="E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I58" i="9"/>
  <c r="E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G120" i="9"/>
  <c r="AH120" i="9"/>
  <c r="AI120" i="9"/>
  <c r="AJ120" i="9"/>
  <c r="AK120" i="9"/>
  <c r="AL120" i="9"/>
  <c r="I120" i="9"/>
  <c r="E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I121" i="9"/>
  <c r="E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AG122" i="9"/>
  <c r="AH122" i="9"/>
  <c r="AI122" i="9"/>
  <c r="AJ122" i="9"/>
  <c r="AK122" i="9"/>
  <c r="AL122" i="9"/>
  <c r="I122" i="9"/>
  <c r="E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AG123" i="9"/>
  <c r="AH123" i="9"/>
  <c r="AI123" i="9"/>
  <c r="AJ123" i="9"/>
  <c r="AK123" i="9"/>
  <c r="AL123" i="9"/>
  <c r="I123" i="9"/>
  <c r="E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I17" i="9"/>
  <c r="E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G124" i="9"/>
  <c r="AH124" i="9"/>
  <c r="AI124" i="9"/>
  <c r="AJ124" i="9"/>
  <c r="AK124" i="9"/>
  <c r="AL124" i="9"/>
  <c r="I124" i="9"/>
  <c r="E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I87" i="9"/>
  <c r="E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I12" i="9"/>
  <c r="E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AG125" i="9"/>
  <c r="AH125" i="9"/>
  <c r="AI125" i="9"/>
  <c r="AJ125" i="9"/>
  <c r="AK125" i="9"/>
  <c r="AL125" i="9"/>
  <c r="I125" i="9"/>
  <c r="E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AG126" i="9"/>
  <c r="AH126" i="9"/>
  <c r="AI126" i="9"/>
  <c r="AJ126" i="9"/>
  <c r="AK126" i="9"/>
  <c r="AL126" i="9"/>
  <c r="I126" i="9"/>
  <c r="E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AG127" i="9"/>
  <c r="AH127" i="9"/>
  <c r="AI127" i="9"/>
  <c r="AJ127" i="9"/>
  <c r="AK127" i="9"/>
  <c r="AL127" i="9"/>
  <c r="I127" i="9"/>
  <c r="E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AG128" i="9"/>
  <c r="AH128" i="9"/>
  <c r="AI128" i="9"/>
  <c r="AJ128" i="9"/>
  <c r="AK128" i="9"/>
  <c r="AL128" i="9"/>
  <c r="I128" i="9"/>
  <c r="E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AB129" i="9"/>
  <c r="AC129" i="9"/>
  <c r="AD129" i="9"/>
  <c r="AE129" i="9"/>
  <c r="AF129" i="9"/>
  <c r="AG129" i="9"/>
  <c r="AH129" i="9"/>
  <c r="AI129" i="9"/>
  <c r="AJ129" i="9"/>
  <c r="AK129" i="9"/>
  <c r="AL129" i="9"/>
  <c r="I129" i="9"/>
  <c r="E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AG130" i="9"/>
  <c r="AH130" i="9"/>
  <c r="AI130" i="9"/>
  <c r="AJ130" i="9"/>
  <c r="AK130" i="9"/>
  <c r="AL130" i="9"/>
  <c r="I130" i="9"/>
  <c r="E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AG131" i="9"/>
  <c r="AH131" i="9"/>
  <c r="AI131" i="9"/>
  <c r="AJ131" i="9"/>
  <c r="AK131" i="9"/>
  <c r="AL131" i="9"/>
  <c r="I131" i="9"/>
  <c r="E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I47" i="9"/>
  <c r="E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AG132" i="9"/>
  <c r="AH132" i="9"/>
  <c r="AI132" i="9"/>
  <c r="AJ132" i="9"/>
  <c r="AK132" i="9"/>
  <c r="AL132" i="9"/>
  <c r="I132" i="9"/>
  <c r="E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I82" i="9"/>
  <c r="E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AG133" i="9"/>
  <c r="AH133" i="9"/>
  <c r="AI133" i="9"/>
  <c r="AJ133" i="9"/>
  <c r="AK133" i="9"/>
  <c r="AL133" i="9"/>
  <c r="I133" i="9"/>
  <c r="E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I76" i="9"/>
  <c r="E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G134" i="9"/>
  <c r="AH134" i="9"/>
  <c r="AI134" i="9"/>
  <c r="AJ134" i="9"/>
  <c r="AK134" i="9"/>
  <c r="AL134" i="9"/>
  <c r="I134" i="9"/>
  <c r="E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I36" i="9"/>
  <c r="E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G135" i="9"/>
  <c r="AH135" i="9"/>
  <c r="AI135" i="9"/>
  <c r="AJ135" i="9"/>
  <c r="AK135" i="9"/>
  <c r="AL135" i="9"/>
  <c r="I135" i="9"/>
  <c r="E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AG136" i="9"/>
  <c r="AH136" i="9"/>
  <c r="AI136" i="9"/>
  <c r="AJ136" i="9"/>
  <c r="AK136" i="9"/>
  <c r="AL136" i="9"/>
  <c r="I136" i="9"/>
  <c r="E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G137" i="9"/>
  <c r="AH137" i="9"/>
  <c r="AI137" i="9"/>
  <c r="AJ137" i="9"/>
  <c r="AK137" i="9"/>
  <c r="AL137" i="9"/>
  <c r="I137" i="9"/>
  <c r="E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I42" i="9"/>
  <c r="E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I20" i="9"/>
  <c r="E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AG138" i="9"/>
  <c r="AH138" i="9"/>
  <c r="AI138" i="9"/>
  <c r="AJ138" i="9"/>
  <c r="AK138" i="9"/>
  <c r="AL138" i="9"/>
  <c r="I138" i="9"/>
  <c r="E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G139" i="9"/>
  <c r="AH139" i="9"/>
  <c r="AI139" i="9"/>
  <c r="AJ139" i="9"/>
  <c r="AK139" i="9"/>
  <c r="AL139" i="9"/>
  <c r="I139" i="9"/>
  <c r="E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I53" i="9"/>
  <c r="E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G140" i="9"/>
  <c r="AH140" i="9"/>
  <c r="AI140" i="9"/>
  <c r="AJ140" i="9"/>
  <c r="AK140" i="9"/>
  <c r="AL140" i="9"/>
  <c r="I140" i="9"/>
  <c r="E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I7" i="9"/>
  <c r="E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G141" i="9"/>
  <c r="AH141" i="9"/>
  <c r="AI141" i="9"/>
  <c r="AJ141" i="9"/>
  <c r="AK141" i="9"/>
  <c r="AL141" i="9"/>
  <c r="I141" i="9"/>
  <c r="E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AG142" i="9"/>
  <c r="AH142" i="9"/>
  <c r="AI142" i="9"/>
  <c r="AJ142" i="9"/>
  <c r="AK142" i="9"/>
  <c r="AL142" i="9"/>
  <c r="I142" i="9"/>
  <c r="E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G143" i="9"/>
  <c r="AH143" i="9"/>
  <c r="AI143" i="9"/>
  <c r="AJ143" i="9"/>
  <c r="AK143" i="9"/>
  <c r="AL143" i="9"/>
  <c r="I143" i="9"/>
  <c r="E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I45" i="9"/>
  <c r="E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I54" i="9"/>
  <c r="E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I39" i="9"/>
  <c r="E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I66" i="9"/>
  <c r="E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I27" i="9"/>
  <c r="E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G144" i="9"/>
  <c r="AH144" i="9"/>
  <c r="AI144" i="9"/>
  <c r="AJ144" i="9"/>
  <c r="AK144" i="9"/>
  <c r="AL144" i="9"/>
  <c r="I144" i="9"/>
  <c r="E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I77" i="9"/>
  <c r="E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AG145" i="9"/>
  <c r="AH145" i="9"/>
  <c r="AI145" i="9"/>
  <c r="AJ145" i="9"/>
  <c r="AK145" i="9"/>
  <c r="AL145" i="9"/>
  <c r="I145" i="9"/>
  <c r="E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I48" i="9"/>
  <c r="E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I83" i="9"/>
  <c r="E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I24" i="9"/>
  <c r="E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AG146" i="9"/>
  <c r="AH146" i="9"/>
  <c r="AI146" i="9"/>
  <c r="AJ146" i="9"/>
  <c r="AK146" i="9"/>
  <c r="AL146" i="9"/>
  <c r="I146" i="9"/>
  <c r="E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I72" i="9"/>
  <c r="E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I71" i="9"/>
  <c r="E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I86" i="9"/>
  <c r="E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I43" i="9"/>
  <c r="E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I59" i="9"/>
  <c r="E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W147" i="9"/>
  <c r="X147" i="9"/>
  <c r="Y147" i="9"/>
  <c r="Z147" i="9"/>
  <c r="AA147" i="9"/>
  <c r="AB147" i="9"/>
  <c r="AC147" i="9"/>
  <c r="AD147" i="9"/>
  <c r="AE147" i="9"/>
  <c r="AF147" i="9"/>
  <c r="AG147" i="9"/>
  <c r="AH147" i="9"/>
  <c r="AI147" i="9"/>
  <c r="AJ147" i="9"/>
  <c r="AK147" i="9"/>
  <c r="AL147" i="9"/>
  <c r="I147" i="9"/>
  <c r="E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I78" i="9"/>
  <c r="E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AG148" i="9"/>
  <c r="AH148" i="9"/>
  <c r="AI148" i="9"/>
  <c r="AJ148" i="9"/>
  <c r="AK148" i="9"/>
  <c r="AL148" i="9"/>
  <c r="I148" i="9"/>
  <c r="E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I62" i="9"/>
  <c r="E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I6" i="9"/>
  <c r="E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X149" i="9"/>
  <c r="Y149" i="9"/>
  <c r="Z149" i="9"/>
  <c r="AA149" i="9"/>
  <c r="AB149" i="9"/>
  <c r="AC149" i="9"/>
  <c r="AD149" i="9"/>
  <c r="AE149" i="9"/>
  <c r="AF149" i="9"/>
  <c r="AG149" i="9"/>
  <c r="AH149" i="9"/>
  <c r="AI149" i="9"/>
  <c r="AJ149" i="9"/>
  <c r="AK149" i="9"/>
  <c r="AL149" i="9"/>
  <c r="I149" i="9"/>
  <c r="E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I28" i="9"/>
  <c r="E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AG150" i="9"/>
  <c r="AH150" i="9"/>
  <c r="AI150" i="9"/>
  <c r="AJ150" i="9"/>
  <c r="AK150" i="9"/>
  <c r="AL150" i="9"/>
  <c r="I150" i="9"/>
  <c r="E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I41" i="9"/>
  <c r="E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X151" i="9"/>
  <c r="Y151" i="9"/>
  <c r="Z151" i="9"/>
  <c r="AA151" i="9"/>
  <c r="AB151" i="9"/>
  <c r="AC151" i="9"/>
  <c r="AD151" i="9"/>
  <c r="AE151" i="9"/>
  <c r="AF151" i="9"/>
  <c r="AG151" i="9"/>
  <c r="AH151" i="9"/>
  <c r="AI151" i="9"/>
  <c r="AJ151" i="9"/>
  <c r="AK151" i="9"/>
  <c r="AL151" i="9"/>
  <c r="I151" i="9"/>
  <c r="E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I35" i="9"/>
  <c r="E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AG152" i="9"/>
  <c r="AH152" i="9"/>
  <c r="AI152" i="9"/>
  <c r="AJ152" i="9"/>
  <c r="AK152" i="9"/>
  <c r="AL152" i="9"/>
  <c r="I152" i="9"/>
  <c r="E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AG153" i="9"/>
  <c r="AH153" i="9"/>
  <c r="AI153" i="9"/>
  <c r="AJ153" i="9"/>
  <c r="AK153" i="9"/>
  <c r="AL153" i="9"/>
  <c r="I153" i="9"/>
  <c r="E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X154" i="9"/>
  <c r="Y154" i="9"/>
  <c r="Z154" i="9"/>
  <c r="AA154" i="9"/>
  <c r="AB154" i="9"/>
  <c r="AC154" i="9"/>
  <c r="AD154" i="9"/>
  <c r="AE154" i="9"/>
  <c r="AF154" i="9"/>
  <c r="AG154" i="9"/>
  <c r="AH154" i="9"/>
  <c r="AI154" i="9"/>
  <c r="AJ154" i="9"/>
  <c r="AK154" i="9"/>
  <c r="AL154" i="9"/>
  <c r="I154" i="9"/>
  <c r="E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AG155" i="9"/>
  <c r="AH155" i="9"/>
  <c r="AI155" i="9"/>
  <c r="AJ155" i="9"/>
  <c r="AK155" i="9"/>
  <c r="AL155" i="9"/>
  <c r="I155" i="9"/>
  <c r="E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X156" i="9"/>
  <c r="Y156" i="9"/>
  <c r="Z156" i="9"/>
  <c r="AA156" i="9"/>
  <c r="AB156" i="9"/>
  <c r="AC156" i="9"/>
  <c r="AD156" i="9"/>
  <c r="AE156" i="9"/>
  <c r="AF156" i="9"/>
  <c r="AG156" i="9"/>
  <c r="AH156" i="9"/>
  <c r="AI156" i="9"/>
  <c r="AJ156" i="9"/>
  <c r="AK156" i="9"/>
  <c r="AL156" i="9"/>
  <c r="I156" i="9"/>
  <c r="E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AG157" i="9"/>
  <c r="AH157" i="9"/>
  <c r="AI157" i="9"/>
  <c r="AJ157" i="9"/>
  <c r="AK157" i="9"/>
  <c r="AL157" i="9"/>
  <c r="I157" i="9"/>
  <c r="E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X158" i="9"/>
  <c r="Y158" i="9"/>
  <c r="Z158" i="9"/>
  <c r="AA158" i="9"/>
  <c r="AB158" i="9"/>
  <c r="AC158" i="9"/>
  <c r="AD158" i="9"/>
  <c r="AE158" i="9"/>
  <c r="AF158" i="9"/>
  <c r="AG158" i="9"/>
  <c r="AH158" i="9"/>
  <c r="AI158" i="9"/>
  <c r="AJ158" i="9"/>
  <c r="AK158" i="9"/>
  <c r="AL158" i="9"/>
  <c r="I158" i="9"/>
  <c r="E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AG159" i="9"/>
  <c r="AH159" i="9"/>
  <c r="AI159" i="9"/>
  <c r="AJ159" i="9"/>
  <c r="AK159" i="9"/>
  <c r="AL159" i="9"/>
  <c r="I159" i="9"/>
  <c r="E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AG160" i="9"/>
  <c r="AH160" i="9"/>
  <c r="AI160" i="9"/>
  <c r="AJ160" i="9"/>
  <c r="AK160" i="9"/>
  <c r="AL160" i="9"/>
  <c r="I160" i="9"/>
  <c r="E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I13" i="9"/>
  <c r="E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I55" i="9"/>
  <c r="E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I10" i="9"/>
  <c r="E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AG161" i="9"/>
  <c r="AH161" i="9"/>
  <c r="AI161" i="9"/>
  <c r="AJ161" i="9"/>
  <c r="AK161" i="9"/>
  <c r="AL161" i="9"/>
  <c r="I161" i="9"/>
  <c r="E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AG162" i="9"/>
  <c r="AH162" i="9"/>
  <c r="AI162" i="9"/>
  <c r="AJ162" i="9"/>
  <c r="AK162" i="9"/>
  <c r="AL162" i="9"/>
  <c r="I162" i="9"/>
  <c r="E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AG163" i="9"/>
  <c r="AH163" i="9"/>
  <c r="AI163" i="9"/>
  <c r="AJ163" i="9"/>
  <c r="AK163" i="9"/>
  <c r="AL163" i="9"/>
  <c r="I163" i="9"/>
  <c r="E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I56" i="9"/>
  <c r="E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G164" i="9"/>
  <c r="AH164" i="9"/>
  <c r="AI164" i="9"/>
  <c r="AJ164" i="9"/>
  <c r="AK164" i="9"/>
  <c r="AL164" i="9"/>
  <c r="I164" i="9"/>
  <c r="E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I18" i="9"/>
  <c r="E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AG165" i="9"/>
  <c r="AH165" i="9"/>
  <c r="AI165" i="9"/>
  <c r="AJ165" i="9"/>
  <c r="AK165" i="9"/>
  <c r="AL165" i="9"/>
  <c r="I165" i="9"/>
  <c r="E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I61" i="9"/>
  <c r="E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I49" i="9"/>
  <c r="E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X166" i="9"/>
  <c r="Y166" i="9"/>
  <c r="Z166" i="9"/>
  <c r="AA166" i="9"/>
  <c r="AB166" i="9"/>
  <c r="AC166" i="9"/>
  <c r="AD166" i="9"/>
  <c r="AE166" i="9"/>
  <c r="AF166" i="9"/>
  <c r="AG166" i="9"/>
  <c r="AH166" i="9"/>
  <c r="AI166" i="9"/>
  <c r="AJ166" i="9"/>
  <c r="AK166" i="9"/>
  <c r="AL166" i="9"/>
  <c r="I166" i="9"/>
  <c r="E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I46" i="9"/>
  <c r="E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W167" i="9"/>
  <c r="X167" i="9"/>
  <c r="Y167" i="9"/>
  <c r="Z167" i="9"/>
  <c r="AA167" i="9"/>
  <c r="AB167" i="9"/>
  <c r="AC167" i="9"/>
  <c r="AD167" i="9"/>
  <c r="AE167" i="9"/>
  <c r="AF167" i="9"/>
  <c r="AG167" i="9"/>
  <c r="AH167" i="9"/>
  <c r="AI167" i="9"/>
  <c r="AJ167" i="9"/>
  <c r="AK167" i="9"/>
  <c r="AL167" i="9"/>
  <c r="I167" i="9"/>
  <c r="E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I14" i="9"/>
  <c r="E168" i="9"/>
  <c r="K168" i="9"/>
  <c r="L168" i="9"/>
  <c r="M168" i="9"/>
  <c r="N168" i="9"/>
  <c r="O168" i="9"/>
  <c r="P168" i="9"/>
  <c r="Q168" i="9"/>
  <c r="R168" i="9"/>
  <c r="S168" i="9"/>
  <c r="T168" i="9"/>
  <c r="U168" i="9"/>
  <c r="V168" i="9"/>
  <c r="W168" i="9"/>
  <c r="X168" i="9"/>
  <c r="Y168" i="9"/>
  <c r="Z168" i="9"/>
  <c r="AA168" i="9"/>
  <c r="AB168" i="9"/>
  <c r="AC168" i="9"/>
  <c r="AD168" i="9"/>
  <c r="AE168" i="9"/>
  <c r="AF168" i="9"/>
  <c r="AG168" i="9"/>
  <c r="AH168" i="9"/>
  <c r="AI168" i="9"/>
  <c r="AJ168" i="9"/>
  <c r="AK168" i="9"/>
  <c r="AL168" i="9"/>
  <c r="I168" i="9"/>
  <c r="E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X169" i="9"/>
  <c r="Y169" i="9"/>
  <c r="Z169" i="9"/>
  <c r="AA169" i="9"/>
  <c r="AB169" i="9"/>
  <c r="AC169" i="9"/>
  <c r="AD169" i="9"/>
  <c r="AE169" i="9"/>
  <c r="AF169" i="9"/>
  <c r="AG169" i="9"/>
  <c r="AH169" i="9"/>
  <c r="AI169" i="9"/>
  <c r="AJ169" i="9"/>
  <c r="AK169" i="9"/>
  <c r="AL169" i="9"/>
  <c r="I169" i="9"/>
  <c r="E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I84" i="9"/>
  <c r="E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I22" i="9"/>
  <c r="E170" i="9"/>
  <c r="K170" i="9"/>
  <c r="L170" i="9"/>
  <c r="M170" i="9"/>
  <c r="N170" i="9"/>
  <c r="O170" i="9"/>
  <c r="P170" i="9"/>
  <c r="Q170" i="9"/>
  <c r="R170" i="9"/>
  <c r="S170" i="9"/>
  <c r="T170" i="9"/>
  <c r="U170" i="9"/>
  <c r="V170" i="9"/>
  <c r="W170" i="9"/>
  <c r="X170" i="9"/>
  <c r="Y170" i="9"/>
  <c r="Z170" i="9"/>
  <c r="AA170" i="9"/>
  <c r="AB170" i="9"/>
  <c r="AC170" i="9"/>
  <c r="AD170" i="9"/>
  <c r="AE170" i="9"/>
  <c r="AF170" i="9"/>
  <c r="AG170" i="9"/>
  <c r="AH170" i="9"/>
  <c r="AI170" i="9"/>
  <c r="AJ170" i="9"/>
  <c r="AK170" i="9"/>
  <c r="AL170" i="9"/>
  <c r="I170" i="9"/>
  <c r="E171" i="9"/>
  <c r="K171" i="9"/>
  <c r="L171" i="9"/>
  <c r="M171" i="9"/>
  <c r="N171" i="9"/>
  <c r="O171" i="9"/>
  <c r="P171" i="9"/>
  <c r="Q171" i="9"/>
  <c r="R171" i="9"/>
  <c r="S171" i="9"/>
  <c r="T171" i="9"/>
  <c r="U171" i="9"/>
  <c r="V171" i="9"/>
  <c r="W171" i="9"/>
  <c r="X171" i="9"/>
  <c r="Y171" i="9"/>
  <c r="Z171" i="9"/>
  <c r="AA171" i="9"/>
  <c r="AB171" i="9"/>
  <c r="AC171" i="9"/>
  <c r="AD171" i="9"/>
  <c r="AE171" i="9"/>
  <c r="AF171" i="9"/>
  <c r="AG171" i="9"/>
  <c r="AH171" i="9"/>
  <c r="AI171" i="9"/>
  <c r="AJ171" i="9"/>
  <c r="AK171" i="9"/>
  <c r="AL171" i="9"/>
  <c r="I171" i="9"/>
  <c r="E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I25" i="9"/>
  <c r="E172" i="9"/>
  <c r="K172" i="9"/>
  <c r="L172" i="9"/>
  <c r="M172" i="9"/>
  <c r="N172" i="9"/>
  <c r="O172" i="9"/>
  <c r="P172" i="9"/>
  <c r="Q172" i="9"/>
  <c r="R172" i="9"/>
  <c r="S172" i="9"/>
  <c r="T172" i="9"/>
  <c r="U172" i="9"/>
  <c r="V172" i="9"/>
  <c r="W172" i="9"/>
  <c r="X172" i="9"/>
  <c r="Y172" i="9"/>
  <c r="Z172" i="9"/>
  <c r="AA172" i="9"/>
  <c r="AB172" i="9"/>
  <c r="AC172" i="9"/>
  <c r="AD172" i="9"/>
  <c r="AE172" i="9"/>
  <c r="AF172" i="9"/>
  <c r="AG172" i="9"/>
  <c r="AH172" i="9"/>
  <c r="AI172" i="9"/>
  <c r="AJ172" i="9"/>
  <c r="AK172" i="9"/>
  <c r="AL172" i="9"/>
  <c r="I172" i="9"/>
  <c r="E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I44" i="9"/>
  <c r="E173" i="9"/>
  <c r="K173" i="9"/>
  <c r="L173" i="9"/>
  <c r="M173" i="9"/>
  <c r="N173" i="9"/>
  <c r="O173" i="9"/>
  <c r="P173" i="9"/>
  <c r="Q173" i="9"/>
  <c r="R173" i="9"/>
  <c r="S173" i="9"/>
  <c r="T173" i="9"/>
  <c r="U173" i="9"/>
  <c r="V173" i="9"/>
  <c r="W173" i="9"/>
  <c r="X173" i="9"/>
  <c r="Y173" i="9"/>
  <c r="Z173" i="9"/>
  <c r="AA173" i="9"/>
  <c r="AB173" i="9"/>
  <c r="AC173" i="9"/>
  <c r="AD173" i="9"/>
  <c r="AE173" i="9"/>
  <c r="AF173" i="9"/>
  <c r="AG173" i="9"/>
  <c r="AH173" i="9"/>
  <c r="AI173" i="9"/>
  <c r="AJ173" i="9"/>
  <c r="AK173" i="9"/>
  <c r="AL173" i="9"/>
  <c r="I173" i="9"/>
  <c r="E174" i="9"/>
  <c r="K174" i="9"/>
  <c r="L174" i="9"/>
  <c r="M174" i="9"/>
  <c r="N174" i="9"/>
  <c r="O174" i="9"/>
  <c r="P174" i="9"/>
  <c r="Q174" i="9"/>
  <c r="R174" i="9"/>
  <c r="S174" i="9"/>
  <c r="T174" i="9"/>
  <c r="U174" i="9"/>
  <c r="V174" i="9"/>
  <c r="W174" i="9"/>
  <c r="X174" i="9"/>
  <c r="Y174" i="9"/>
  <c r="Z174" i="9"/>
  <c r="AA174" i="9"/>
  <c r="AB174" i="9"/>
  <c r="AC174" i="9"/>
  <c r="AD174" i="9"/>
  <c r="AE174" i="9"/>
  <c r="AF174" i="9"/>
  <c r="AG174" i="9"/>
  <c r="AH174" i="9"/>
  <c r="AI174" i="9"/>
  <c r="AJ174" i="9"/>
  <c r="AK174" i="9"/>
  <c r="AL174" i="9"/>
  <c r="I174" i="9"/>
  <c r="E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I67" i="9"/>
  <c r="E175" i="9"/>
  <c r="K175" i="9"/>
  <c r="L175" i="9"/>
  <c r="M175" i="9"/>
  <c r="N175" i="9"/>
  <c r="O175" i="9"/>
  <c r="P175" i="9"/>
  <c r="Q175" i="9"/>
  <c r="R175" i="9"/>
  <c r="S175" i="9"/>
  <c r="T175" i="9"/>
  <c r="U175" i="9"/>
  <c r="V175" i="9"/>
  <c r="W175" i="9"/>
  <c r="X175" i="9"/>
  <c r="Y175" i="9"/>
  <c r="Z175" i="9"/>
  <c r="AA175" i="9"/>
  <c r="AB175" i="9"/>
  <c r="AC175" i="9"/>
  <c r="AD175" i="9"/>
  <c r="AE175" i="9"/>
  <c r="AF175" i="9"/>
  <c r="AG175" i="9"/>
  <c r="AH175" i="9"/>
  <c r="AI175" i="9"/>
  <c r="AJ175" i="9"/>
  <c r="AK175" i="9"/>
  <c r="AL175" i="9"/>
  <c r="I175" i="9"/>
  <c r="E176" i="9"/>
  <c r="K176" i="9"/>
  <c r="L176" i="9"/>
  <c r="M176" i="9"/>
  <c r="N176" i="9"/>
  <c r="O176" i="9"/>
  <c r="P176" i="9"/>
  <c r="Q176" i="9"/>
  <c r="R176" i="9"/>
  <c r="S176" i="9"/>
  <c r="T176" i="9"/>
  <c r="U176" i="9"/>
  <c r="V176" i="9"/>
  <c r="W176" i="9"/>
  <c r="X176" i="9"/>
  <c r="Y176" i="9"/>
  <c r="Z176" i="9"/>
  <c r="AA176" i="9"/>
  <c r="AB176" i="9"/>
  <c r="AC176" i="9"/>
  <c r="AD176" i="9"/>
  <c r="AE176" i="9"/>
  <c r="AF176" i="9"/>
  <c r="AG176" i="9"/>
  <c r="AH176" i="9"/>
  <c r="AI176" i="9"/>
  <c r="AJ176" i="9"/>
  <c r="AK176" i="9"/>
  <c r="AL176" i="9"/>
  <c r="I176" i="9"/>
  <c r="E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I9" i="9"/>
  <c r="E177" i="9"/>
  <c r="K177" i="9"/>
  <c r="L177" i="9"/>
  <c r="M177" i="9"/>
  <c r="N177" i="9"/>
  <c r="O177" i="9"/>
  <c r="P177" i="9"/>
  <c r="Q177" i="9"/>
  <c r="R177" i="9"/>
  <c r="S177" i="9"/>
  <c r="T177" i="9"/>
  <c r="U177" i="9"/>
  <c r="V177" i="9"/>
  <c r="W177" i="9"/>
  <c r="X177" i="9"/>
  <c r="Y177" i="9"/>
  <c r="Z177" i="9"/>
  <c r="AA177" i="9"/>
  <c r="AB177" i="9"/>
  <c r="AC177" i="9"/>
  <c r="AD177" i="9"/>
  <c r="AE177" i="9"/>
  <c r="AF177" i="9"/>
  <c r="AG177" i="9"/>
  <c r="AH177" i="9"/>
  <c r="AI177" i="9"/>
  <c r="AJ177" i="9"/>
  <c r="AK177" i="9"/>
  <c r="AL177" i="9"/>
  <c r="I177" i="9"/>
  <c r="E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I68" i="9"/>
  <c r="E178" i="9"/>
  <c r="K178" i="9"/>
  <c r="L178" i="9"/>
  <c r="M178" i="9"/>
  <c r="N178" i="9"/>
  <c r="O178" i="9"/>
  <c r="P178" i="9"/>
  <c r="Q178" i="9"/>
  <c r="R178" i="9"/>
  <c r="S178" i="9"/>
  <c r="T178" i="9"/>
  <c r="U178" i="9"/>
  <c r="V178" i="9"/>
  <c r="W178" i="9"/>
  <c r="X178" i="9"/>
  <c r="Y178" i="9"/>
  <c r="Z178" i="9"/>
  <c r="AA178" i="9"/>
  <c r="AB178" i="9"/>
  <c r="AC178" i="9"/>
  <c r="AD178" i="9"/>
  <c r="AE178" i="9"/>
  <c r="AF178" i="9"/>
  <c r="AG178" i="9"/>
  <c r="AH178" i="9"/>
  <c r="AI178" i="9"/>
  <c r="AJ178" i="9"/>
  <c r="AK178" i="9"/>
  <c r="AL178" i="9"/>
  <c r="I178" i="9"/>
  <c r="E179" i="9"/>
  <c r="K179" i="9"/>
  <c r="L179" i="9"/>
  <c r="M179" i="9"/>
  <c r="N179" i="9"/>
  <c r="O179" i="9"/>
  <c r="P179" i="9"/>
  <c r="Q179" i="9"/>
  <c r="R179" i="9"/>
  <c r="S179" i="9"/>
  <c r="T179" i="9"/>
  <c r="U179" i="9"/>
  <c r="V179" i="9"/>
  <c r="W179" i="9"/>
  <c r="X179" i="9"/>
  <c r="Y179" i="9"/>
  <c r="Z179" i="9"/>
  <c r="AA179" i="9"/>
  <c r="AB179" i="9"/>
  <c r="AC179" i="9"/>
  <c r="AD179" i="9"/>
  <c r="AE179" i="9"/>
  <c r="AF179" i="9"/>
  <c r="AG179" i="9"/>
  <c r="AH179" i="9"/>
  <c r="AI179" i="9"/>
  <c r="AJ179" i="9"/>
  <c r="AK179" i="9"/>
  <c r="AL179" i="9"/>
  <c r="I179" i="9"/>
  <c r="E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I89" i="9"/>
  <c r="E180" i="9"/>
  <c r="K180" i="9"/>
  <c r="L180" i="9"/>
  <c r="M180" i="9"/>
  <c r="N180" i="9"/>
  <c r="O180" i="9"/>
  <c r="P180" i="9"/>
  <c r="Q180" i="9"/>
  <c r="R180" i="9"/>
  <c r="S180" i="9"/>
  <c r="T180" i="9"/>
  <c r="U180" i="9"/>
  <c r="V180" i="9"/>
  <c r="W180" i="9"/>
  <c r="X180" i="9"/>
  <c r="Y180" i="9"/>
  <c r="Z180" i="9"/>
  <c r="AA180" i="9"/>
  <c r="AB180" i="9"/>
  <c r="AC180" i="9"/>
  <c r="AD180" i="9"/>
  <c r="AE180" i="9"/>
  <c r="AF180" i="9"/>
  <c r="AG180" i="9"/>
  <c r="AH180" i="9"/>
  <c r="AI180" i="9"/>
  <c r="AJ180" i="9"/>
  <c r="AK180" i="9"/>
  <c r="AL180" i="9"/>
  <c r="I180" i="9"/>
  <c r="E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I21" i="9"/>
  <c r="E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I30" i="9"/>
  <c r="E181" i="9"/>
  <c r="K181" i="9"/>
  <c r="L181" i="9"/>
  <c r="M181" i="9"/>
  <c r="N181" i="9"/>
  <c r="O181" i="9"/>
  <c r="P181" i="9"/>
  <c r="Q181" i="9"/>
  <c r="R181" i="9"/>
  <c r="S181" i="9"/>
  <c r="T181" i="9"/>
  <c r="U181" i="9"/>
  <c r="V181" i="9"/>
  <c r="W181" i="9"/>
  <c r="X181" i="9"/>
  <c r="Y181" i="9"/>
  <c r="Z181" i="9"/>
  <c r="AA181" i="9"/>
  <c r="AB181" i="9"/>
  <c r="AC181" i="9"/>
  <c r="AD181" i="9"/>
  <c r="AE181" i="9"/>
  <c r="AF181" i="9"/>
  <c r="AG181" i="9"/>
  <c r="AH181" i="9"/>
  <c r="AI181" i="9"/>
  <c r="AJ181" i="9"/>
  <c r="AK181" i="9"/>
  <c r="AL181" i="9"/>
  <c r="I181" i="9"/>
  <c r="E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I31" i="9"/>
  <c r="E182" i="9"/>
  <c r="K182" i="9"/>
  <c r="L182" i="9"/>
  <c r="M182" i="9"/>
  <c r="N182" i="9"/>
  <c r="O182" i="9"/>
  <c r="P182" i="9"/>
  <c r="Q182" i="9"/>
  <c r="R182" i="9"/>
  <c r="S182" i="9"/>
  <c r="T182" i="9"/>
  <c r="U182" i="9"/>
  <c r="V182" i="9"/>
  <c r="W182" i="9"/>
  <c r="X182" i="9"/>
  <c r="Y182" i="9"/>
  <c r="Z182" i="9"/>
  <c r="AA182" i="9"/>
  <c r="AB182" i="9"/>
  <c r="AC182" i="9"/>
  <c r="AD182" i="9"/>
  <c r="AE182" i="9"/>
  <c r="AF182" i="9"/>
  <c r="AG182" i="9"/>
  <c r="AH182" i="9"/>
  <c r="AI182" i="9"/>
  <c r="AJ182" i="9"/>
  <c r="AK182" i="9"/>
  <c r="AL182" i="9"/>
  <c r="I182" i="9"/>
  <c r="E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I16" i="9"/>
  <c r="E183" i="9"/>
  <c r="K183" i="9"/>
  <c r="L183" i="9"/>
  <c r="M183" i="9"/>
  <c r="N183" i="9"/>
  <c r="O183" i="9"/>
  <c r="P183" i="9"/>
  <c r="Q183" i="9"/>
  <c r="R183" i="9"/>
  <c r="S183" i="9"/>
  <c r="T183" i="9"/>
  <c r="U183" i="9"/>
  <c r="V183" i="9"/>
  <c r="W183" i="9"/>
  <c r="X183" i="9"/>
  <c r="Y183" i="9"/>
  <c r="Z183" i="9"/>
  <c r="AA183" i="9"/>
  <c r="AB183" i="9"/>
  <c r="AC183" i="9"/>
  <c r="AD183" i="9"/>
  <c r="AE183" i="9"/>
  <c r="AF183" i="9"/>
  <c r="AG183" i="9"/>
  <c r="AH183" i="9"/>
  <c r="AI183" i="9"/>
  <c r="AJ183" i="9"/>
  <c r="AK183" i="9"/>
  <c r="AL183" i="9"/>
  <c r="I183" i="9"/>
  <c r="E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I79" i="9"/>
  <c r="E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I69" i="9"/>
  <c r="E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I60" i="9"/>
  <c r="E184" i="9"/>
  <c r="K184" i="9"/>
  <c r="L184" i="9"/>
  <c r="M184" i="9"/>
  <c r="N184" i="9"/>
  <c r="O184" i="9"/>
  <c r="P184" i="9"/>
  <c r="Q184" i="9"/>
  <c r="R184" i="9"/>
  <c r="S184" i="9"/>
  <c r="T184" i="9"/>
  <c r="U184" i="9"/>
  <c r="V184" i="9"/>
  <c r="W184" i="9"/>
  <c r="X184" i="9"/>
  <c r="Y184" i="9"/>
  <c r="Z184" i="9"/>
  <c r="AA184" i="9"/>
  <c r="AB184" i="9"/>
  <c r="AC184" i="9"/>
  <c r="AD184" i="9"/>
  <c r="AE184" i="9"/>
  <c r="AF184" i="9"/>
  <c r="AG184" i="9"/>
  <c r="AH184" i="9"/>
  <c r="AI184" i="9"/>
  <c r="AJ184" i="9"/>
  <c r="AK184" i="9"/>
  <c r="AL184" i="9"/>
  <c r="I184" i="9"/>
  <c r="E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I57" i="9"/>
  <c r="E185" i="9"/>
  <c r="K185" i="9"/>
  <c r="L185" i="9"/>
  <c r="M185" i="9"/>
  <c r="N185" i="9"/>
  <c r="O185" i="9"/>
  <c r="P185" i="9"/>
  <c r="Q185" i="9"/>
  <c r="R185" i="9"/>
  <c r="S185" i="9"/>
  <c r="T185" i="9"/>
  <c r="U185" i="9"/>
  <c r="V185" i="9"/>
  <c r="W185" i="9"/>
  <c r="X185" i="9"/>
  <c r="Y185" i="9"/>
  <c r="Z185" i="9"/>
  <c r="AA185" i="9"/>
  <c r="AB185" i="9"/>
  <c r="AC185" i="9"/>
  <c r="AD185" i="9"/>
  <c r="AE185" i="9"/>
  <c r="AF185" i="9"/>
  <c r="AG185" i="9"/>
  <c r="AH185" i="9"/>
  <c r="AI185" i="9"/>
  <c r="AJ185" i="9"/>
  <c r="AK185" i="9"/>
  <c r="AL185" i="9"/>
  <c r="I185" i="9"/>
  <c r="E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I32" i="9"/>
  <c r="E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I33" i="9"/>
  <c r="E186" i="9"/>
  <c r="K186" i="9"/>
  <c r="L186" i="9"/>
  <c r="M186" i="9"/>
  <c r="N186" i="9"/>
  <c r="O186" i="9"/>
  <c r="P186" i="9"/>
  <c r="Q186" i="9"/>
  <c r="R186" i="9"/>
  <c r="S186" i="9"/>
  <c r="T186" i="9"/>
  <c r="U186" i="9"/>
  <c r="V186" i="9"/>
  <c r="W186" i="9"/>
  <c r="X186" i="9"/>
  <c r="Y186" i="9"/>
  <c r="Z186" i="9"/>
  <c r="AA186" i="9"/>
  <c r="AB186" i="9"/>
  <c r="AC186" i="9"/>
  <c r="AD186" i="9"/>
  <c r="AE186" i="9"/>
  <c r="AF186" i="9"/>
  <c r="AG186" i="9"/>
  <c r="AH186" i="9"/>
  <c r="AI186" i="9"/>
  <c r="AJ186" i="9"/>
  <c r="AK186" i="9"/>
  <c r="AL186" i="9"/>
  <c r="I186" i="9"/>
  <c r="E187" i="9"/>
  <c r="K187" i="9"/>
  <c r="L187" i="9"/>
  <c r="M187" i="9"/>
  <c r="N187" i="9"/>
  <c r="O187" i="9"/>
  <c r="P187" i="9"/>
  <c r="Q187" i="9"/>
  <c r="R187" i="9"/>
  <c r="S187" i="9"/>
  <c r="T187" i="9"/>
  <c r="U187" i="9"/>
  <c r="V187" i="9"/>
  <c r="W187" i="9"/>
  <c r="X187" i="9"/>
  <c r="Y187" i="9"/>
  <c r="Z187" i="9"/>
  <c r="AA187" i="9"/>
  <c r="AB187" i="9"/>
  <c r="AC187" i="9"/>
  <c r="AD187" i="9"/>
  <c r="AE187" i="9"/>
  <c r="AF187" i="9"/>
  <c r="AG187" i="9"/>
  <c r="AH187" i="9"/>
  <c r="AI187" i="9"/>
  <c r="AJ187" i="9"/>
  <c r="AK187" i="9"/>
  <c r="AL187" i="9"/>
  <c r="I187" i="9"/>
  <c r="E188" i="9"/>
  <c r="K188" i="9"/>
  <c r="L188" i="9"/>
  <c r="M188" i="9"/>
  <c r="N188" i="9"/>
  <c r="O188" i="9"/>
  <c r="P188" i="9"/>
  <c r="Q188" i="9"/>
  <c r="R188" i="9"/>
  <c r="S188" i="9"/>
  <c r="T188" i="9"/>
  <c r="U188" i="9"/>
  <c r="V188" i="9"/>
  <c r="W188" i="9"/>
  <c r="X188" i="9"/>
  <c r="Y188" i="9"/>
  <c r="Z188" i="9"/>
  <c r="AA188" i="9"/>
  <c r="AB188" i="9"/>
  <c r="AC188" i="9"/>
  <c r="AD188" i="9"/>
  <c r="AE188" i="9"/>
  <c r="AF188" i="9"/>
  <c r="AG188" i="9"/>
  <c r="AH188" i="9"/>
  <c r="AI188" i="9"/>
  <c r="AJ188" i="9"/>
  <c r="AK188" i="9"/>
  <c r="AL188" i="9"/>
  <c r="I188" i="9"/>
  <c r="E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I8" i="9"/>
  <c r="E189" i="9"/>
  <c r="K189" i="9"/>
  <c r="L189" i="9"/>
  <c r="M189" i="9"/>
  <c r="N189" i="9"/>
  <c r="O189" i="9"/>
  <c r="P189" i="9"/>
  <c r="Q189" i="9"/>
  <c r="R189" i="9"/>
  <c r="S189" i="9"/>
  <c r="T189" i="9"/>
  <c r="U189" i="9"/>
  <c r="V189" i="9"/>
  <c r="W189" i="9"/>
  <c r="X189" i="9"/>
  <c r="Y189" i="9"/>
  <c r="Z189" i="9"/>
  <c r="AA189" i="9"/>
  <c r="AB189" i="9"/>
  <c r="AC189" i="9"/>
  <c r="AD189" i="9"/>
  <c r="AE189" i="9"/>
  <c r="AF189" i="9"/>
  <c r="AG189" i="9"/>
  <c r="AH189" i="9"/>
  <c r="AI189" i="9"/>
  <c r="AJ189" i="9"/>
  <c r="AK189" i="9"/>
  <c r="AL189" i="9"/>
  <c r="I189" i="9"/>
  <c r="E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I63" i="9"/>
  <c r="A88" i="9"/>
  <c r="AX106" i="2"/>
  <c r="A106" i="2"/>
  <c r="H79" i="9"/>
  <c r="A79" i="9"/>
  <c r="A69" i="9"/>
  <c r="H69" i="9"/>
  <c r="AO69" i="9"/>
  <c r="AO90" i="9"/>
  <c r="AO50" i="9"/>
  <c r="AO92" i="9"/>
  <c r="AO34" i="9"/>
  <c r="AO93" i="9"/>
  <c r="AO94" i="9"/>
  <c r="AO64" i="9"/>
  <c r="AO95" i="9"/>
  <c r="AO96" i="9"/>
  <c r="AO29" i="9"/>
  <c r="AO97" i="9"/>
  <c r="AO98" i="9"/>
  <c r="AO40" i="9"/>
  <c r="AO80" i="9"/>
  <c r="AO65" i="9"/>
  <c r="AO99" i="9"/>
  <c r="AO100" i="9"/>
  <c r="AO38" i="9"/>
  <c r="AO26" i="9"/>
  <c r="AO101" i="9"/>
  <c r="AO102" i="9"/>
  <c r="AO103" i="9"/>
  <c r="AO51" i="9"/>
  <c r="AO104" i="9"/>
  <c r="AO105" i="9"/>
  <c r="AO106" i="9"/>
  <c r="AO75" i="9"/>
  <c r="AO107" i="9"/>
  <c r="AO108" i="9"/>
  <c r="AO52" i="9"/>
  <c r="AO109" i="9"/>
  <c r="AO110" i="9"/>
  <c r="AO111" i="9"/>
  <c r="AO112" i="9"/>
  <c r="AO81" i="9"/>
  <c r="AO113" i="9"/>
  <c r="AO19" i="9"/>
  <c r="AO114" i="9"/>
  <c r="AO115" i="9"/>
  <c r="AO15" i="9"/>
  <c r="AO116" i="9"/>
  <c r="AO11" i="9"/>
  <c r="AO117" i="9"/>
  <c r="AO118" i="9"/>
  <c r="AO119" i="9"/>
  <c r="AO23" i="9"/>
  <c r="AO58" i="9"/>
  <c r="AO120" i="9"/>
  <c r="AO121" i="9"/>
  <c r="AO122" i="9"/>
  <c r="AO123" i="9"/>
  <c r="AO17" i="9"/>
  <c r="AO124" i="9"/>
  <c r="AO12" i="9"/>
  <c r="AO125" i="9"/>
  <c r="AO126" i="9"/>
  <c r="AO127" i="9"/>
  <c r="AO128" i="9"/>
  <c r="AO129" i="9"/>
  <c r="AO130" i="9"/>
  <c r="AO131" i="9"/>
  <c r="AO47" i="9"/>
  <c r="AO132" i="9"/>
  <c r="AO82" i="9"/>
  <c r="AO133" i="9"/>
  <c r="AO134" i="9"/>
  <c r="AO36" i="9"/>
  <c r="AO135" i="9"/>
  <c r="AO136" i="9"/>
  <c r="AO137" i="9"/>
  <c r="AO42" i="9"/>
  <c r="AO20" i="9"/>
  <c r="AO138" i="9"/>
  <c r="AO139" i="9"/>
  <c r="AO53" i="9"/>
  <c r="AO140" i="9"/>
  <c r="AO7" i="9"/>
  <c r="AO141" i="9"/>
  <c r="AO142" i="9"/>
  <c r="AO143" i="9"/>
  <c r="AO144" i="9"/>
  <c r="AO145" i="9"/>
  <c r="AO48" i="9"/>
  <c r="AO24" i="9"/>
  <c r="AO146" i="9"/>
  <c r="AO43" i="9"/>
  <c r="AO59" i="9"/>
  <c r="AO147" i="9"/>
  <c r="AO148" i="9"/>
  <c r="AO62" i="9"/>
  <c r="AO6" i="9"/>
  <c r="AO149" i="9"/>
  <c r="AO28" i="9"/>
  <c r="AO150" i="9"/>
  <c r="AO41" i="9"/>
  <c r="AO151" i="9"/>
  <c r="AO35" i="9"/>
  <c r="AO152" i="9"/>
  <c r="AO153" i="9"/>
  <c r="AO154" i="9"/>
  <c r="AO155" i="9"/>
  <c r="AO156" i="9"/>
  <c r="AO157" i="9"/>
  <c r="AO158" i="9"/>
  <c r="AO159" i="9"/>
  <c r="AO160" i="9"/>
  <c r="AO13" i="9"/>
  <c r="AO55" i="9"/>
  <c r="AO10" i="9"/>
  <c r="AO161" i="9"/>
  <c r="AO162" i="9"/>
  <c r="AO163" i="9"/>
  <c r="AO164" i="9"/>
  <c r="AO18" i="9"/>
  <c r="AO165" i="9"/>
  <c r="AO61" i="9"/>
  <c r="AO166" i="9"/>
  <c r="AO46" i="9"/>
  <c r="AO167" i="9"/>
  <c r="AO14" i="9"/>
  <c r="AO168" i="9"/>
  <c r="AO169" i="9"/>
  <c r="AO22" i="9"/>
  <c r="AO170" i="9"/>
  <c r="AO171" i="9"/>
  <c r="AO25" i="9"/>
  <c r="AO172" i="9"/>
  <c r="AO44" i="9"/>
  <c r="AO173" i="9"/>
  <c r="AO174" i="9"/>
  <c r="AO175" i="9"/>
  <c r="AO176" i="9"/>
  <c r="AO9" i="9"/>
  <c r="AO177" i="9"/>
  <c r="AO178" i="9"/>
  <c r="AO179" i="9"/>
  <c r="AO180" i="9"/>
  <c r="AO21" i="9"/>
  <c r="AO30" i="9"/>
  <c r="AO181" i="9"/>
  <c r="AO31" i="9"/>
  <c r="AO182" i="9"/>
  <c r="AO16" i="9"/>
  <c r="AO183" i="9"/>
  <c r="AO60" i="9"/>
  <c r="AO184" i="9"/>
  <c r="AO57" i="9"/>
  <c r="AO185" i="9"/>
  <c r="AO33" i="9"/>
  <c r="AO186" i="9"/>
  <c r="AO187" i="9"/>
  <c r="AO188" i="9"/>
  <c r="AO8" i="9"/>
  <c r="AO189" i="9"/>
  <c r="AN69" i="9"/>
  <c r="AX92" i="2"/>
  <c r="A92" i="2"/>
  <c r="H72" i="9"/>
  <c r="A72" i="9"/>
  <c r="AX75" i="2"/>
  <c r="A75" i="2"/>
  <c r="H70" i="9"/>
  <c r="A70" i="9"/>
  <c r="AX79" i="2"/>
  <c r="A79" i="2"/>
  <c r="H78" i="9"/>
  <c r="A78" i="9"/>
  <c r="AX91" i="2"/>
  <c r="A91" i="2"/>
  <c r="H74" i="9"/>
  <c r="A74" i="9"/>
  <c r="AX85" i="2"/>
  <c r="A85" i="2"/>
  <c r="E98" i="1"/>
  <c r="E52" i="1"/>
  <c r="E108" i="1"/>
  <c r="E43" i="1"/>
  <c r="H98" i="1"/>
  <c r="J98" i="1"/>
  <c r="K98" i="1"/>
  <c r="H52" i="1"/>
  <c r="J52" i="1"/>
  <c r="K52" i="1"/>
  <c r="H108" i="1"/>
  <c r="J108" i="1"/>
  <c r="K108" i="1"/>
  <c r="H43" i="1"/>
  <c r="J43" i="1"/>
  <c r="K43" i="1"/>
  <c r="E99" i="1"/>
  <c r="H99" i="1"/>
  <c r="J99" i="1"/>
  <c r="K99" i="1"/>
  <c r="E73" i="1"/>
  <c r="H73" i="1"/>
  <c r="J73" i="1"/>
  <c r="K73" i="1"/>
  <c r="E109" i="1"/>
  <c r="H109" i="1"/>
  <c r="J109" i="1"/>
  <c r="K109" i="1"/>
  <c r="E47" i="1"/>
  <c r="H47" i="1"/>
  <c r="J47" i="1"/>
  <c r="K47" i="1"/>
  <c r="E15" i="1"/>
  <c r="H15" i="1"/>
  <c r="J15" i="1"/>
  <c r="K15" i="1"/>
  <c r="E110" i="1"/>
  <c r="H110" i="1"/>
  <c r="J110" i="1"/>
  <c r="K110" i="1"/>
  <c r="E57" i="1"/>
  <c r="H57" i="1"/>
  <c r="J57" i="1"/>
  <c r="K57" i="1"/>
  <c r="E38" i="1"/>
  <c r="H38" i="1"/>
  <c r="J38" i="1"/>
  <c r="K38" i="1"/>
  <c r="E61" i="1"/>
  <c r="H61" i="1"/>
  <c r="J61" i="1"/>
  <c r="K61" i="1"/>
  <c r="E26" i="1"/>
  <c r="H26" i="1"/>
  <c r="J26" i="1"/>
  <c r="K26" i="1"/>
  <c r="E111" i="1"/>
  <c r="H111" i="1"/>
  <c r="J111" i="1"/>
  <c r="K111" i="1"/>
  <c r="E112" i="1"/>
  <c r="H112" i="1"/>
  <c r="J112" i="1"/>
  <c r="K112" i="1"/>
  <c r="E6" i="1"/>
  <c r="H6" i="1"/>
  <c r="J6" i="1"/>
  <c r="K6" i="1"/>
  <c r="E16" i="1"/>
  <c r="H16" i="1"/>
  <c r="J16" i="1"/>
  <c r="K16" i="1"/>
  <c r="E50" i="1"/>
  <c r="H50" i="1"/>
  <c r="J50" i="1"/>
  <c r="K50" i="1"/>
  <c r="E75" i="1"/>
  <c r="H75" i="1"/>
  <c r="J75" i="1"/>
  <c r="K75" i="1"/>
  <c r="E113" i="1"/>
  <c r="H113" i="1"/>
  <c r="J113" i="1"/>
  <c r="K113" i="1"/>
  <c r="E53" i="1"/>
  <c r="H53" i="1"/>
  <c r="J53" i="1"/>
  <c r="K53" i="1"/>
  <c r="E114" i="1"/>
  <c r="H114" i="1"/>
  <c r="J114" i="1"/>
  <c r="K114" i="1"/>
  <c r="E54" i="1"/>
  <c r="H54" i="1"/>
  <c r="J54" i="1"/>
  <c r="K54" i="1"/>
  <c r="E115" i="1"/>
  <c r="H115" i="1"/>
  <c r="J115" i="1"/>
  <c r="K115" i="1"/>
  <c r="E78" i="1"/>
  <c r="H78" i="1"/>
  <c r="J78" i="1"/>
  <c r="K78" i="1"/>
  <c r="E116" i="1"/>
  <c r="H116" i="1"/>
  <c r="J116" i="1"/>
  <c r="K116" i="1"/>
  <c r="E104" i="1"/>
  <c r="H104" i="1"/>
  <c r="J104" i="1"/>
  <c r="K104" i="1"/>
  <c r="E106" i="1"/>
  <c r="H106" i="1"/>
  <c r="J106" i="1"/>
  <c r="K106" i="1"/>
  <c r="E48" i="1"/>
  <c r="H48" i="1"/>
  <c r="J48" i="1"/>
  <c r="K48" i="1"/>
  <c r="E117" i="1"/>
  <c r="H117" i="1"/>
  <c r="J117" i="1"/>
  <c r="K117" i="1"/>
  <c r="E74" i="1"/>
  <c r="H74" i="1"/>
  <c r="J74" i="1"/>
  <c r="K74" i="1"/>
  <c r="E95" i="1"/>
  <c r="H95" i="1"/>
  <c r="J95" i="1"/>
  <c r="K95" i="1"/>
  <c r="E84" i="1"/>
  <c r="H84" i="1"/>
  <c r="J84" i="1"/>
  <c r="K84" i="1"/>
  <c r="E22" i="1"/>
  <c r="H22" i="1"/>
  <c r="J22" i="1"/>
  <c r="K22" i="1"/>
  <c r="E118" i="1"/>
  <c r="H118" i="1"/>
  <c r="J118" i="1"/>
  <c r="K118" i="1"/>
  <c r="E119" i="1"/>
  <c r="H119" i="1"/>
  <c r="J119" i="1"/>
  <c r="K119" i="1"/>
  <c r="E120" i="1"/>
  <c r="H120" i="1"/>
  <c r="J120" i="1"/>
  <c r="K120" i="1"/>
  <c r="E121" i="1"/>
  <c r="H121" i="1"/>
  <c r="J121" i="1"/>
  <c r="K121" i="1"/>
  <c r="E122" i="1"/>
  <c r="H122" i="1"/>
  <c r="J122" i="1"/>
  <c r="K122" i="1"/>
  <c r="E100" i="1"/>
  <c r="H100" i="1"/>
  <c r="J100" i="1"/>
  <c r="K100" i="1"/>
  <c r="E55" i="1"/>
  <c r="H55" i="1"/>
  <c r="J55" i="1"/>
  <c r="K55" i="1"/>
  <c r="E123" i="1"/>
  <c r="H123" i="1"/>
  <c r="J123" i="1"/>
  <c r="K123" i="1"/>
  <c r="E124" i="1"/>
  <c r="H124" i="1"/>
  <c r="J124" i="1"/>
  <c r="K124" i="1"/>
  <c r="E34" i="1"/>
  <c r="H34" i="1"/>
  <c r="J34" i="1"/>
  <c r="K34" i="1"/>
  <c r="E125" i="1"/>
  <c r="H125" i="1"/>
  <c r="J125" i="1"/>
  <c r="K125" i="1"/>
  <c r="E126" i="1"/>
  <c r="H126" i="1"/>
  <c r="J126" i="1"/>
  <c r="K126" i="1"/>
  <c r="E76" i="1"/>
  <c r="H76" i="1"/>
  <c r="J76" i="1"/>
  <c r="K76" i="1"/>
  <c r="E85" i="1"/>
  <c r="H85" i="1"/>
  <c r="J85" i="1"/>
  <c r="K85" i="1"/>
  <c r="E51" i="1"/>
  <c r="H51" i="1"/>
  <c r="J51" i="1"/>
  <c r="K51" i="1"/>
  <c r="E127" i="1"/>
  <c r="H127" i="1"/>
  <c r="J127" i="1"/>
  <c r="K127" i="1"/>
  <c r="E128" i="1"/>
  <c r="H128" i="1"/>
  <c r="J128" i="1"/>
  <c r="K128" i="1"/>
  <c r="E64" i="1"/>
  <c r="H64" i="1"/>
  <c r="J64" i="1"/>
  <c r="K64" i="1"/>
  <c r="E129" i="1"/>
  <c r="H129" i="1"/>
  <c r="J129" i="1"/>
  <c r="K129" i="1"/>
  <c r="E130" i="1"/>
  <c r="H130" i="1"/>
  <c r="J130" i="1"/>
  <c r="K130" i="1"/>
  <c r="E29" i="1"/>
  <c r="H29" i="1"/>
  <c r="J29" i="1"/>
  <c r="K29" i="1"/>
  <c r="E82" i="1"/>
  <c r="H82" i="1"/>
  <c r="J82" i="1"/>
  <c r="K82" i="1"/>
  <c r="E131" i="1"/>
  <c r="H131" i="1"/>
  <c r="J131" i="1"/>
  <c r="K131" i="1"/>
  <c r="E66" i="1"/>
  <c r="H66" i="1"/>
  <c r="J66" i="1"/>
  <c r="K66" i="1"/>
  <c r="E132" i="1"/>
  <c r="H132" i="1"/>
  <c r="J132" i="1"/>
  <c r="K132" i="1"/>
  <c r="E65" i="1"/>
  <c r="H65" i="1"/>
  <c r="J65" i="1"/>
  <c r="K65" i="1"/>
  <c r="E17" i="1"/>
  <c r="H17" i="1"/>
  <c r="J17" i="1"/>
  <c r="K17" i="1"/>
  <c r="E18" i="1"/>
  <c r="H18" i="1"/>
  <c r="J18" i="1"/>
  <c r="K18" i="1"/>
  <c r="E133" i="1"/>
  <c r="H133" i="1"/>
  <c r="J133" i="1"/>
  <c r="K133" i="1"/>
  <c r="E134" i="1"/>
  <c r="H134" i="1"/>
  <c r="J134" i="1"/>
  <c r="K134" i="1"/>
  <c r="E56" i="1"/>
  <c r="H56" i="1"/>
  <c r="J56" i="1"/>
  <c r="K56" i="1"/>
  <c r="E135" i="1"/>
  <c r="H135" i="1"/>
  <c r="J135" i="1"/>
  <c r="K135" i="1"/>
  <c r="E69" i="1"/>
  <c r="H69" i="1"/>
  <c r="J69" i="1"/>
  <c r="K69" i="1"/>
  <c r="E136" i="1"/>
  <c r="H136" i="1"/>
  <c r="J136" i="1"/>
  <c r="K136" i="1"/>
  <c r="E137" i="1"/>
  <c r="H137" i="1"/>
  <c r="J137" i="1"/>
  <c r="K137" i="1"/>
  <c r="E62" i="1"/>
  <c r="H62" i="1"/>
  <c r="J62" i="1"/>
  <c r="K62" i="1"/>
  <c r="E30" i="1"/>
  <c r="H30" i="1"/>
  <c r="J30" i="1"/>
  <c r="K30" i="1"/>
  <c r="E138" i="1"/>
  <c r="H138" i="1"/>
  <c r="J138" i="1"/>
  <c r="K138" i="1"/>
  <c r="E139" i="1"/>
  <c r="H139" i="1"/>
  <c r="J139" i="1"/>
  <c r="K139" i="1"/>
  <c r="E140" i="1"/>
  <c r="H140" i="1"/>
  <c r="J140" i="1"/>
  <c r="K140" i="1"/>
  <c r="E141" i="1"/>
  <c r="H141" i="1"/>
  <c r="J141" i="1"/>
  <c r="K141" i="1"/>
  <c r="E67" i="1"/>
  <c r="H67" i="1"/>
  <c r="J67" i="1"/>
  <c r="K67" i="1"/>
  <c r="E11" i="1"/>
  <c r="H11" i="1"/>
  <c r="J11" i="1"/>
  <c r="K11" i="1"/>
  <c r="E142" i="1"/>
  <c r="H142" i="1"/>
  <c r="J142" i="1"/>
  <c r="K142" i="1"/>
  <c r="E143" i="1"/>
  <c r="H143" i="1"/>
  <c r="J143" i="1"/>
  <c r="K143" i="1"/>
  <c r="E144" i="1"/>
  <c r="H144" i="1"/>
  <c r="J144" i="1"/>
  <c r="K144" i="1"/>
  <c r="E39" i="1"/>
  <c r="H39" i="1"/>
  <c r="J39" i="1"/>
  <c r="K39" i="1"/>
  <c r="E70" i="1"/>
  <c r="H70" i="1"/>
  <c r="J70" i="1"/>
  <c r="K70" i="1"/>
  <c r="E107" i="1"/>
  <c r="H107" i="1"/>
  <c r="J107" i="1"/>
  <c r="K107" i="1"/>
  <c r="E145" i="1"/>
  <c r="H145" i="1"/>
  <c r="J145" i="1"/>
  <c r="K145" i="1"/>
  <c r="E58" i="1"/>
  <c r="H58" i="1"/>
  <c r="J58" i="1"/>
  <c r="K58" i="1"/>
  <c r="E36" i="1"/>
  <c r="H36" i="1"/>
  <c r="J36" i="1"/>
  <c r="K36" i="1"/>
  <c r="E146" i="1"/>
  <c r="H146" i="1"/>
  <c r="J146" i="1"/>
  <c r="K146" i="1"/>
  <c r="E14" i="1"/>
  <c r="H14" i="1"/>
  <c r="J14" i="1"/>
  <c r="K14" i="1"/>
  <c r="E59" i="1"/>
  <c r="H59" i="1"/>
  <c r="J59" i="1"/>
  <c r="K59" i="1"/>
  <c r="E63" i="1"/>
  <c r="H63" i="1"/>
  <c r="J63" i="1"/>
  <c r="K63" i="1"/>
  <c r="E86" i="1"/>
  <c r="H86" i="1"/>
  <c r="J86" i="1"/>
  <c r="K86" i="1"/>
  <c r="E147" i="1"/>
  <c r="H147" i="1"/>
  <c r="J147" i="1"/>
  <c r="K147" i="1"/>
  <c r="E148" i="1"/>
  <c r="H148" i="1"/>
  <c r="J148" i="1"/>
  <c r="K148" i="1"/>
  <c r="E27" i="1"/>
  <c r="H27" i="1"/>
  <c r="J27" i="1"/>
  <c r="K27" i="1"/>
  <c r="E149" i="1"/>
  <c r="H149" i="1"/>
  <c r="J149" i="1"/>
  <c r="K149" i="1"/>
  <c r="E80" i="1"/>
  <c r="H80" i="1"/>
  <c r="J80" i="1"/>
  <c r="K80" i="1"/>
  <c r="E60" i="1"/>
  <c r="H60" i="1"/>
  <c r="J60" i="1"/>
  <c r="K60" i="1"/>
  <c r="E150" i="1"/>
  <c r="H150" i="1"/>
  <c r="J150" i="1"/>
  <c r="K150" i="1"/>
  <c r="E151" i="1"/>
  <c r="H151" i="1"/>
  <c r="J151" i="1"/>
  <c r="K151" i="1"/>
  <c r="E152" i="1"/>
  <c r="H152" i="1"/>
  <c r="J152" i="1"/>
  <c r="K152" i="1"/>
  <c r="E44" i="1"/>
  <c r="H44" i="1"/>
  <c r="J44" i="1"/>
  <c r="K44" i="1"/>
  <c r="E25" i="1"/>
  <c r="H25" i="1"/>
  <c r="J25" i="1"/>
  <c r="K25" i="1"/>
  <c r="E31" i="1"/>
  <c r="H31" i="1"/>
  <c r="J31" i="1"/>
  <c r="K31" i="1"/>
  <c r="E9" i="1"/>
  <c r="H9" i="1"/>
  <c r="J9" i="1"/>
  <c r="K9" i="1"/>
  <c r="E153" i="1"/>
  <c r="H153" i="1"/>
  <c r="J153" i="1"/>
  <c r="K153" i="1"/>
  <c r="E12" i="1"/>
  <c r="H12" i="1"/>
  <c r="J12" i="1"/>
  <c r="K12" i="1"/>
  <c r="E10" i="1"/>
  <c r="H10" i="1"/>
  <c r="J10" i="1"/>
  <c r="K10" i="1"/>
  <c r="E19" i="1"/>
  <c r="H19" i="1"/>
  <c r="J19" i="1"/>
  <c r="K19" i="1"/>
  <c r="E154" i="1"/>
  <c r="H154" i="1"/>
  <c r="J154" i="1"/>
  <c r="K154" i="1"/>
  <c r="E155" i="1"/>
  <c r="H155" i="1"/>
  <c r="J155" i="1"/>
  <c r="K155" i="1"/>
  <c r="E93" i="1"/>
  <c r="H93" i="1"/>
  <c r="J93" i="1"/>
  <c r="K93" i="1"/>
  <c r="E88" i="1"/>
  <c r="H88" i="1"/>
  <c r="J88" i="1"/>
  <c r="K88" i="1"/>
  <c r="E156" i="1"/>
  <c r="H156" i="1"/>
  <c r="J156" i="1"/>
  <c r="K156" i="1"/>
  <c r="E32" i="1"/>
  <c r="H32" i="1"/>
  <c r="J32" i="1"/>
  <c r="K32" i="1"/>
  <c r="E157" i="1"/>
  <c r="H157" i="1"/>
  <c r="J157" i="1"/>
  <c r="K157" i="1"/>
  <c r="E158" i="1"/>
  <c r="H158" i="1"/>
  <c r="J158" i="1"/>
  <c r="K158" i="1"/>
  <c r="E159" i="1"/>
  <c r="H159" i="1"/>
  <c r="J159" i="1"/>
  <c r="K159" i="1"/>
  <c r="E160" i="1"/>
  <c r="H160" i="1"/>
  <c r="J160" i="1"/>
  <c r="K160" i="1"/>
  <c r="E77" i="1"/>
  <c r="H77" i="1"/>
  <c r="J77" i="1"/>
  <c r="K77" i="1"/>
  <c r="E21" i="1"/>
  <c r="H21" i="1"/>
  <c r="J21" i="1"/>
  <c r="K21" i="1"/>
  <c r="E8" i="1"/>
  <c r="H8" i="1"/>
  <c r="J8" i="1"/>
  <c r="K8" i="1"/>
  <c r="E87" i="1"/>
  <c r="H87" i="1"/>
  <c r="J87" i="1"/>
  <c r="K87" i="1"/>
  <c r="E161" i="1"/>
  <c r="H161" i="1"/>
  <c r="J161" i="1"/>
  <c r="K161" i="1"/>
  <c r="E162" i="1"/>
  <c r="H162" i="1"/>
  <c r="J162" i="1"/>
  <c r="K162" i="1"/>
  <c r="E23" i="1"/>
  <c r="H23" i="1"/>
  <c r="J23" i="1"/>
  <c r="K23" i="1"/>
  <c r="E49" i="1"/>
  <c r="H49" i="1"/>
  <c r="J49" i="1"/>
  <c r="K49" i="1"/>
  <c r="E41" i="1"/>
  <c r="H41" i="1"/>
  <c r="J41" i="1"/>
  <c r="K41" i="1"/>
  <c r="E163" i="1"/>
  <c r="H163" i="1"/>
  <c r="J163" i="1"/>
  <c r="K163" i="1"/>
  <c r="E33" i="1"/>
  <c r="H33" i="1"/>
  <c r="J33" i="1"/>
  <c r="K33" i="1"/>
  <c r="E20" i="1"/>
  <c r="H20" i="1"/>
  <c r="J20" i="1"/>
  <c r="K20" i="1"/>
  <c r="E164" i="1"/>
  <c r="H164" i="1"/>
  <c r="J164" i="1"/>
  <c r="K164" i="1"/>
  <c r="E165" i="1"/>
  <c r="H165" i="1"/>
  <c r="J165" i="1"/>
  <c r="K165" i="1"/>
  <c r="E166" i="1"/>
  <c r="H166" i="1"/>
  <c r="J166" i="1"/>
  <c r="K166" i="1"/>
  <c r="E167" i="1"/>
  <c r="H167" i="1"/>
  <c r="J167" i="1"/>
  <c r="K167" i="1"/>
  <c r="E105" i="1"/>
  <c r="H105" i="1"/>
  <c r="J105" i="1"/>
  <c r="K105" i="1"/>
  <c r="E168" i="1"/>
  <c r="H168" i="1"/>
  <c r="J168" i="1"/>
  <c r="K168" i="1"/>
  <c r="E169" i="1"/>
  <c r="H169" i="1"/>
  <c r="J169" i="1"/>
  <c r="K169" i="1"/>
  <c r="E71" i="1"/>
  <c r="H71" i="1"/>
  <c r="J71" i="1"/>
  <c r="K71" i="1"/>
  <c r="E37" i="1"/>
  <c r="H37" i="1"/>
  <c r="J37" i="1"/>
  <c r="K37" i="1"/>
  <c r="E45" i="1"/>
  <c r="H45" i="1"/>
  <c r="J45" i="1"/>
  <c r="K45" i="1"/>
  <c r="E170" i="1"/>
  <c r="H170" i="1"/>
  <c r="J170" i="1"/>
  <c r="K170" i="1"/>
  <c r="E171" i="1"/>
  <c r="H171" i="1"/>
  <c r="J171" i="1"/>
  <c r="K171" i="1"/>
  <c r="E7" i="1"/>
  <c r="H7" i="1"/>
  <c r="J7" i="1"/>
  <c r="K7" i="1"/>
  <c r="E172" i="1"/>
  <c r="H172" i="1"/>
  <c r="J172" i="1"/>
  <c r="K172" i="1"/>
  <c r="E72" i="1"/>
  <c r="H72" i="1"/>
  <c r="J72" i="1"/>
  <c r="K72" i="1"/>
  <c r="E68" i="1"/>
  <c r="H68" i="1"/>
  <c r="J68" i="1"/>
  <c r="K68" i="1"/>
  <c r="E173" i="1"/>
  <c r="H173" i="1"/>
  <c r="J173" i="1"/>
  <c r="K173" i="1"/>
  <c r="E13" i="1"/>
  <c r="H13" i="1"/>
  <c r="J13" i="1"/>
  <c r="K13" i="1"/>
  <c r="E83" i="1"/>
  <c r="H83" i="1"/>
  <c r="J83" i="1"/>
  <c r="K83" i="1"/>
  <c r="E42" i="1"/>
  <c r="H42" i="1"/>
  <c r="J42" i="1"/>
  <c r="K42" i="1"/>
  <c r="E46" i="1"/>
  <c r="H46" i="1"/>
  <c r="J46" i="1"/>
  <c r="K46" i="1"/>
  <c r="E174" i="1"/>
  <c r="H174" i="1"/>
  <c r="J174" i="1"/>
  <c r="K174" i="1"/>
  <c r="E175" i="1"/>
  <c r="H175" i="1"/>
  <c r="J175" i="1"/>
  <c r="K175" i="1"/>
  <c r="E176" i="1"/>
  <c r="H176" i="1"/>
  <c r="J176" i="1"/>
  <c r="K176" i="1"/>
  <c r="E24" i="1"/>
  <c r="H24" i="1"/>
  <c r="J24" i="1"/>
  <c r="K24" i="1"/>
  <c r="E177" i="1"/>
  <c r="H177" i="1"/>
  <c r="J177" i="1"/>
  <c r="K177" i="1"/>
  <c r="E178" i="1"/>
  <c r="H178" i="1"/>
  <c r="J178" i="1"/>
  <c r="K178" i="1"/>
  <c r="E179" i="1"/>
  <c r="H179" i="1"/>
  <c r="J179" i="1"/>
  <c r="K179" i="1"/>
  <c r="E180" i="1"/>
  <c r="H180" i="1"/>
  <c r="J180" i="1"/>
  <c r="K180" i="1"/>
  <c r="E40" i="1"/>
  <c r="H40" i="1"/>
  <c r="J40" i="1"/>
  <c r="K40" i="1"/>
  <c r="E181" i="1"/>
  <c r="H181" i="1"/>
  <c r="J181" i="1"/>
  <c r="K181" i="1"/>
  <c r="E28" i="1"/>
  <c r="H28" i="1"/>
  <c r="J28" i="1"/>
  <c r="K28" i="1"/>
  <c r="E182" i="1"/>
  <c r="H182" i="1"/>
  <c r="J182" i="1"/>
  <c r="K182" i="1"/>
  <c r="E183" i="1"/>
  <c r="H183" i="1"/>
  <c r="J183" i="1"/>
  <c r="K183" i="1"/>
  <c r="E184" i="1"/>
  <c r="H184" i="1"/>
  <c r="J184" i="1"/>
  <c r="K184" i="1"/>
  <c r="E91" i="1"/>
  <c r="H91" i="1"/>
  <c r="J91" i="1"/>
  <c r="K91" i="1"/>
  <c r="E185" i="1"/>
  <c r="H185" i="1"/>
  <c r="J185" i="1"/>
  <c r="K185" i="1"/>
  <c r="E186" i="1"/>
  <c r="H186" i="1"/>
  <c r="J186" i="1"/>
  <c r="K186" i="1"/>
  <c r="E92" i="1"/>
  <c r="H92" i="1"/>
  <c r="J92" i="1"/>
  <c r="K92" i="1"/>
  <c r="E187" i="1"/>
  <c r="H187" i="1"/>
  <c r="J187" i="1"/>
  <c r="K187" i="1"/>
  <c r="E35" i="1"/>
  <c r="H35" i="1"/>
  <c r="J35" i="1"/>
  <c r="K35" i="1"/>
  <c r="E102" i="1"/>
  <c r="H102" i="1"/>
  <c r="J102" i="1"/>
  <c r="K102" i="1"/>
  <c r="M189" i="1"/>
  <c r="O189" i="1"/>
  <c r="Q189" i="1"/>
  <c r="S189" i="1"/>
  <c r="U189" i="1"/>
  <c r="W189" i="1"/>
  <c r="Y189" i="1"/>
  <c r="AA189" i="1"/>
  <c r="AC189" i="1"/>
  <c r="AE189" i="1"/>
  <c r="AG189" i="1"/>
  <c r="AI189" i="1"/>
  <c r="AK189" i="1"/>
  <c r="AM189" i="1"/>
  <c r="M190" i="1"/>
  <c r="O190" i="1"/>
  <c r="Q190" i="1"/>
  <c r="S190" i="1"/>
  <c r="U190" i="1"/>
  <c r="W190" i="1"/>
  <c r="Y190" i="1"/>
  <c r="AA190" i="1"/>
  <c r="AC190" i="1"/>
  <c r="AE190" i="1"/>
  <c r="AG190" i="1"/>
  <c r="AI190" i="1"/>
  <c r="AK190" i="1"/>
  <c r="AM190" i="1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80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80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80" i="8"/>
  <c r="E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AD87" i="8"/>
  <c r="AE87" i="8"/>
  <c r="AF87" i="8"/>
  <c r="AH87" i="8"/>
  <c r="AJ87" i="8"/>
  <c r="AL87" i="8"/>
  <c r="I87" i="8"/>
  <c r="H87" i="8"/>
  <c r="E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H42" i="8"/>
  <c r="AJ42" i="8"/>
  <c r="AL42" i="8"/>
  <c r="L42" i="8"/>
  <c r="I42" i="8"/>
  <c r="E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H94" i="8"/>
  <c r="AJ94" i="8"/>
  <c r="AL94" i="8"/>
  <c r="L94" i="8"/>
  <c r="I94" i="8"/>
  <c r="E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H33" i="8"/>
  <c r="AJ33" i="8"/>
  <c r="AL33" i="8"/>
  <c r="I33" i="8"/>
  <c r="E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AD86" i="8"/>
  <c r="AE86" i="8"/>
  <c r="AF86" i="8"/>
  <c r="AH86" i="8"/>
  <c r="AJ86" i="8"/>
  <c r="AL86" i="8"/>
  <c r="I86" i="8"/>
  <c r="E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H67" i="8"/>
  <c r="AJ67" i="8"/>
  <c r="AL67" i="8"/>
  <c r="I67" i="8"/>
  <c r="E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AD95" i="8"/>
  <c r="AE95" i="8"/>
  <c r="AF95" i="8"/>
  <c r="AH95" i="8"/>
  <c r="AJ95" i="8"/>
  <c r="AL95" i="8"/>
  <c r="I95" i="8"/>
  <c r="E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H34" i="8"/>
  <c r="AJ34" i="8"/>
  <c r="AL34" i="8"/>
  <c r="I34" i="8"/>
  <c r="E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H96" i="8"/>
  <c r="AJ96" i="8"/>
  <c r="AL96" i="8"/>
  <c r="I96" i="8"/>
  <c r="E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AD97" i="8"/>
  <c r="AE97" i="8"/>
  <c r="AF97" i="8"/>
  <c r="AH97" i="8"/>
  <c r="AJ97" i="8"/>
  <c r="AL97" i="8"/>
  <c r="I97" i="8"/>
  <c r="E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H51" i="8"/>
  <c r="AJ51" i="8"/>
  <c r="AL51" i="8"/>
  <c r="I51" i="8"/>
  <c r="E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H98" i="8"/>
  <c r="AJ98" i="8"/>
  <c r="AL98" i="8"/>
  <c r="I98" i="8"/>
  <c r="E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H55" i="8"/>
  <c r="AJ55" i="8"/>
  <c r="AL55" i="8"/>
  <c r="I55" i="8"/>
  <c r="E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H28" i="8"/>
  <c r="AJ28" i="8"/>
  <c r="AL28" i="8"/>
  <c r="I28" i="8"/>
  <c r="E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H99" i="8"/>
  <c r="AJ99" i="8"/>
  <c r="AL99" i="8"/>
  <c r="I99" i="8"/>
  <c r="E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H100" i="8"/>
  <c r="AJ100" i="8"/>
  <c r="AL100" i="8"/>
  <c r="I100" i="8"/>
  <c r="E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H6" i="8"/>
  <c r="AJ6" i="8"/>
  <c r="AL6" i="8"/>
  <c r="I6" i="8"/>
  <c r="E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H14" i="8"/>
  <c r="AJ14" i="8"/>
  <c r="AL14" i="8"/>
  <c r="I14" i="8"/>
  <c r="E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H43" i="8"/>
  <c r="AJ43" i="8"/>
  <c r="AL43" i="8"/>
  <c r="I43" i="8"/>
  <c r="E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H101" i="8"/>
  <c r="AJ101" i="8"/>
  <c r="AL101" i="8"/>
  <c r="I101" i="8"/>
  <c r="E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H102" i="8"/>
  <c r="AJ102" i="8"/>
  <c r="AL102" i="8"/>
  <c r="I102" i="8"/>
  <c r="E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AA103" i="8"/>
  <c r="AB103" i="8"/>
  <c r="AC103" i="8"/>
  <c r="AD103" i="8"/>
  <c r="AE103" i="8"/>
  <c r="AF103" i="8"/>
  <c r="AH103" i="8"/>
  <c r="AJ103" i="8"/>
  <c r="AL103" i="8"/>
  <c r="I103" i="8"/>
  <c r="E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H104" i="8"/>
  <c r="AJ104" i="8"/>
  <c r="AL104" i="8"/>
  <c r="I104" i="8"/>
  <c r="E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H45" i="8"/>
  <c r="AJ45" i="8"/>
  <c r="AL45" i="8"/>
  <c r="I45" i="8"/>
  <c r="E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H105" i="8"/>
  <c r="AJ105" i="8"/>
  <c r="AL105" i="8"/>
  <c r="I105" i="8"/>
  <c r="E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H72" i="8"/>
  <c r="AJ72" i="8"/>
  <c r="AL72" i="8"/>
  <c r="I72" i="8"/>
  <c r="E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Z106" i="8"/>
  <c r="AA106" i="8"/>
  <c r="AB106" i="8"/>
  <c r="AC106" i="8"/>
  <c r="AD106" i="8"/>
  <c r="AE106" i="8"/>
  <c r="AF106" i="8"/>
  <c r="AH106" i="8"/>
  <c r="AJ106" i="8"/>
  <c r="AL106" i="8"/>
  <c r="I106" i="8"/>
  <c r="E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AD90" i="8"/>
  <c r="AE90" i="8"/>
  <c r="AF90" i="8"/>
  <c r="AH90" i="8"/>
  <c r="AJ90" i="8"/>
  <c r="AL90" i="8"/>
  <c r="I90" i="8"/>
  <c r="E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H91" i="8"/>
  <c r="AJ91" i="8"/>
  <c r="AL91" i="8"/>
  <c r="I91" i="8"/>
  <c r="E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H49" i="8"/>
  <c r="AJ49" i="8"/>
  <c r="AL49" i="8"/>
  <c r="I49" i="8"/>
  <c r="E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Z107" i="8"/>
  <c r="AA107" i="8"/>
  <c r="AB107" i="8"/>
  <c r="AC107" i="8"/>
  <c r="AD107" i="8"/>
  <c r="AE107" i="8"/>
  <c r="AF107" i="8"/>
  <c r="AH107" i="8"/>
  <c r="AJ107" i="8"/>
  <c r="AL107" i="8"/>
  <c r="I107" i="8"/>
  <c r="E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H68" i="8"/>
  <c r="AJ68" i="8"/>
  <c r="AL68" i="8"/>
  <c r="I68" i="8"/>
  <c r="E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H84" i="8"/>
  <c r="AJ84" i="8"/>
  <c r="AL84" i="8"/>
  <c r="I84" i="8"/>
  <c r="E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H76" i="8"/>
  <c r="AJ76" i="8"/>
  <c r="AL76" i="8"/>
  <c r="I76" i="8"/>
  <c r="E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H20" i="8"/>
  <c r="AJ20" i="8"/>
  <c r="AL20" i="8"/>
  <c r="I20" i="8"/>
  <c r="E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Z108" i="8"/>
  <c r="AA108" i="8"/>
  <c r="AB108" i="8"/>
  <c r="AC108" i="8"/>
  <c r="AD108" i="8"/>
  <c r="AE108" i="8"/>
  <c r="AF108" i="8"/>
  <c r="AH108" i="8"/>
  <c r="AJ108" i="8"/>
  <c r="AL108" i="8"/>
  <c r="I108" i="8"/>
  <c r="E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Z109" i="8"/>
  <c r="AA109" i="8"/>
  <c r="AB109" i="8"/>
  <c r="AC109" i="8"/>
  <c r="AD109" i="8"/>
  <c r="AE109" i="8"/>
  <c r="AF109" i="8"/>
  <c r="AH109" i="8"/>
  <c r="AJ109" i="8"/>
  <c r="AL109" i="8"/>
  <c r="I109" i="8"/>
  <c r="E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Z110" i="8"/>
  <c r="AA110" i="8"/>
  <c r="AB110" i="8"/>
  <c r="AC110" i="8"/>
  <c r="AD110" i="8"/>
  <c r="AE110" i="8"/>
  <c r="AF110" i="8"/>
  <c r="AH110" i="8"/>
  <c r="AJ110" i="8"/>
  <c r="AL110" i="8"/>
  <c r="I110" i="8"/>
  <c r="E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Z111" i="8"/>
  <c r="AA111" i="8"/>
  <c r="AB111" i="8"/>
  <c r="AC111" i="8"/>
  <c r="AD111" i="8"/>
  <c r="AE111" i="8"/>
  <c r="AF111" i="8"/>
  <c r="AH111" i="8"/>
  <c r="AJ111" i="8"/>
  <c r="AL111" i="8"/>
  <c r="I111" i="8"/>
  <c r="E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Z112" i="8"/>
  <c r="AA112" i="8"/>
  <c r="AB112" i="8"/>
  <c r="AC112" i="8"/>
  <c r="AD112" i="8"/>
  <c r="AE112" i="8"/>
  <c r="AF112" i="8"/>
  <c r="AH112" i="8"/>
  <c r="AJ112" i="8"/>
  <c r="AL112" i="8"/>
  <c r="I112" i="8"/>
  <c r="E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AD88" i="8"/>
  <c r="AE88" i="8"/>
  <c r="AF88" i="8"/>
  <c r="AH88" i="8"/>
  <c r="AJ88" i="8"/>
  <c r="AL88" i="8"/>
  <c r="I88" i="8"/>
  <c r="E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H47" i="8"/>
  <c r="AJ47" i="8"/>
  <c r="AL47" i="8"/>
  <c r="I47" i="8"/>
  <c r="E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Z113" i="8"/>
  <c r="AA113" i="8"/>
  <c r="AB113" i="8"/>
  <c r="AC113" i="8"/>
  <c r="AD113" i="8"/>
  <c r="AE113" i="8"/>
  <c r="AF113" i="8"/>
  <c r="AH113" i="8"/>
  <c r="AJ113" i="8"/>
  <c r="AL113" i="8"/>
  <c r="I113" i="8"/>
  <c r="E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Z114" i="8"/>
  <c r="AA114" i="8"/>
  <c r="AB114" i="8"/>
  <c r="AC114" i="8"/>
  <c r="AD114" i="8"/>
  <c r="AE114" i="8"/>
  <c r="AF114" i="8"/>
  <c r="AH114" i="8"/>
  <c r="AJ114" i="8"/>
  <c r="AL114" i="8"/>
  <c r="I114" i="8"/>
  <c r="E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H25" i="8"/>
  <c r="AJ25" i="8"/>
  <c r="AL25" i="8"/>
  <c r="I25" i="8"/>
  <c r="E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Z115" i="8"/>
  <c r="AA115" i="8"/>
  <c r="AB115" i="8"/>
  <c r="AC115" i="8"/>
  <c r="AD115" i="8"/>
  <c r="AE115" i="8"/>
  <c r="AF115" i="8"/>
  <c r="AH115" i="8"/>
  <c r="AJ115" i="8"/>
  <c r="AL115" i="8"/>
  <c r="I115" i="8"/>
  <c r="E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Z116" i="8"/>
  <c r="AA116" i="8"/>
  <c r="AB116" i="8"/>
  <c r="AC116" i="8"/>
  <c r="AD116" i="8"/>
  <c r="AE116" i="8"/>
  <c r="AF116" i="8"/>
  <c r="AH116" i="8"/>
  <c r="AJ116" i="8"/>
  <c r="AL116" i="8"/>
  <c r="I116" i="8"/>
  <c r="E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H70" i="8"/>
  <c r="AJ70" i="8"/>
  <c r="AL70" i="8"/>
  <c r="I70" i="8"/>
  <c r="E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H39" i="8"/>
  <c r="AJ39" i="8"/>
  <c r="AL39" i="8"/>
  <c r="I39" i="8"/>
  <c r="E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Z117" i="8"/>
  <c r="AA117" i="8"/>
  <c r="AB117" i="8"/>
  <c r="AC117" i="8"/>
  <c r="AD117" i="8"/>
  <c r="AE117" i="8"/>
  <c r="AF117" i="8"/>
  <c r="AH117" i="8"/>
  <c r="AJ117" i="8"/>
  <c r="AL117" i="8"/>
  <c r="I117" i="8"/>
  <c r="E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AE77" i="8"/>
  <c r="AF77" i="8"/>
  <c r="AH77" i="8"/>
  <c r="AJ77" i="8"/>
  <c r="AL77" i="8"/>
  <c r="I77" i="8"/>
  <c r="E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Z118" i="8"/>
  <c r="AA118" i="8"/>
  <c r="AB118" i="8"/>
  <c r="AC118" i="8"/>
  <c r="AD118" i="8"/>
  <c r="AE118" i="8"/>
  <c r="AF118" i="8"/>
  <c r="AH118" i="8"/>
  <c r="AJ118" i="8"/>
  <c r="AL118" i="8"/>
  <c r="I118" i="8"/>
  <c r="E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H58" i="8"/>
  <c r="AJ58" i="8"/>
  <c r="AL58" i="8"/>
  <c r="I58" i="8"/>
  <c r="E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Z119" i="8"/>
  <c r="AA119" i="8"/>
  <c r="AB119" i="8"/>
  <c r="AC119" i="8"/>
  <c r="AD119" i="8"/>
  <c r="AE119" i="8"/>
  <c r="AF119" i="8"/>
  <c r="AH119" i="8"/>
  <c r="AJ119" i="8"/>
  <c r="AL119" i="8"/>
  <c r="I119" i="8"/>
  <c r="E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AC120" i="8"/>
  <c r="AD120" i="8"/>
  <c r="AE120" i="8"/>
  <c r="AF120" i="8"/>
  <c r="AH120" i="8"/>
  <c r="AJ120" i="8"/>
  <c r="AL120" i="8"/>
  <c r="I120" i="8"/>
  <c r="E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H32" i="8"/>
  <c r="AJ32" i="8"/>
  <c r="AL32" i="8"/>
  <c r="I32" i="8"/>
  <c r="E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H74" i="8"/>
  <c r="AJ74" i="8"/>
  <c r="AL74" i="8"/>
  <c r="I74" i="8"/>
  <c r="E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Z121" i="8"/>
  <c r="AA121" i="8"/>
  <c r="AB121" i="8"/>
  <c r="AC121" i="8"/>
  <c r="AD121" i="8"/>
  <c r="AE121" i="8"/>
  <c r="AF121" i="8"/>
  <c r="AH121" i="8"/>
  <c r="AJ121" i="8"/>
  <c r="AL121" i="8"/>
  <c r="I121" i="8"/>
  <c r="E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H60" i="8"/>
  <c r="AJ60" i="8"/>
  <c r="AL60" i="8"/>
  <c r="I60" i="8"/>
  <c r="E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Z122" i="8"/>
  <c r="AA122" i="8"/>
  <c r="AB122" i="8"/>
  <c r="AC122" i="8"/>
  <c r="AD122" i="8"/>
  <c r="AE122" i="8"/>
  <c r="AF122" i="8"/>
  <c r="AH122" i="8"/>
  <c r="AJ122" i="8"/>
  <c r="AL122" i="8"/>
  <c r="I122" i="8"/>
  <c r="E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H59" i="8"/>
  <c r="AJ59" i="8"/>
  <c r="AL59" i="8"/>
  <c r="I59" i="8"/>
  <c r="E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Z123" i="8"/>
  <c r="AA123" i="8"/>
  <c r="AB123" i="8"/>
  <c r="AC123" i="8"/>
  <c r="AD123" i="8"/>
  <c r="AE123" i="8"/>
  <c r="AF123" i="8"/>
  <c r="AH123" i="8"/>
  <c r="AJ123" i="8"/>
  <c r="AL123" i="8"/>
  <c r="I123" i="8"/>
  <c r="E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H15" i="8"/>
  <c r="AJ15" i="8"/>
  <c r="AL15" i="8"/>
  <c r="I15" i="8"/>
  <c r="E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H124" i="8"/>
  <c r="AJ124" i="8"/>
  <c r="AL124" i="8"/>
  <c r="I124" i="8"/>
  <c r="E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Z125" i="8"/>
  <c r="AA125" i="8"/>
  <c r="AB125" i="8"/>
  <c r="AC125" i="8"/>
  <c r="AD125" i="8"/>
  <c r="AE125" i="8"/>
  <c r="AF125" i="8"/>
  <c r="AH125" i="8"/>
  <c r="AJ125" i="8"/>
  <c r="AL125" i="8"/>
  <c r="I125" i="8"/>
  <c r="E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H48" i="8"/>
  <c r="AJ48" i="8"/>
  <c r="AL48" i="8"/>
  <c r="I48" i="8"/>
  <c r="E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Z126" i="8"/>
  <c r="AA126" i="8"/>
  <c r="AB126" i="8"/>
  <c r="AC126" i="8"/>
  <c r="AD126" i="8"/>
  <c r="AE126" i="8"/>
  <c r="AF126" i="8"/>
  <c r="AH126" i="8"/>
  <c r="AJ126" i="8"/>
  <c r="AL126" i="8"/>
  <c r="I126" i="8"/>
  <c r="E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H64" i="8"/>
  <c r="AJ64" i="8"/>
  <c r="AL64" i="8"/>
  <c r="I64" i="8"/>
  <c r="E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Z127" i="8"/>
  <c r="AA127" i="8"/>
  <c r="AB127" i="8"/>
  <c r="AC127" i="8"/>
  <c r="AD127" i="8"/>
  <c r="AE127" i="8"/>
  <c r="AF127" i="8"/>
  <c r="AH127" i="8"/>
  <c r="AJ127" i="8"/>
  <c r="AL127" i="8"/>
  <c r="I127" i="8"/>
  <c r="E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Z128" i="8"/>
  <c r="AA128" i="8"/>
  <c r="AB128" i="8"/>
  <c r="AC128" i="8"/>
  <c r="AD128" i="8"/>
  <c r="AE128" i="8"/>
  <c r="AF128" i="8"/>
  <c r="AH128" i="8"/>
  <c r="AJ128" i="8"/>
  <c r="AL128" i="8"/>
  <c r="I128" i="8"/>
  <c r="E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H56" i="8"/>
  <c r="AJ56" i="8"/>
  <c r="AL56" i="8"/>
  <c r="I56" i="8"/>
  <c r="E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H46" i="8"/>
  <c r="AJ46" i="8"/>
  <c r="AL46" i="8"/>
  <c r="I46" i="8"/>
  <c r="E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H129" i="8"/>
  <c r="AJ129" i="8"/>
  <c r="AL129" i="8"/>
  <c r="I129" i="8"/>
  <c r="E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Z130" i="8"/>
  <c r="AA130" i="8"/>
  <c r="AB130" i="8"/>
  <c r="AC130" i="8"/>
  <c r="AD130" i="8"/>
  <c r="AE130" i="8"/>
  <c r="AF130" i="8"/>
  <c r="AH130" i="8"/>
  <c r="AJ130" i="8"/>
  <c r="AL130" i="8"/>
  <c r="I130" i="8"/>
  <c r="E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Z131" i="8"/>
  <c r="AA131" i="8"/>
  <c r="AB131" i="8"/>
  <c r="AC131" i="8"/>
  <c r="AD131" i="8"/>
  <c r="AE131" i="8"/>
  <c r="AF131" i="8"/>
  <c r="AH131" i="8"/>
  <c r="AJ131" i="8"/>
  <c r="AL131" i="8"/>
  <c r="I131" i="8"/>
  <c r="E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Z132" i="8"/>
  <c r="AA132" i="8"/>
  <c r="AB132" i="8"/>
  <c r="AC132" i="8"/>
  <c r="AD132" i="8"/>
  <c r="AE132" i="8"/>
  <c r="AF132" i="8"/>
  <c r="AH132" i="8"/>
  <c r="AJ132" i="8"/>
  <c r="AL132" i="8"/>
  <c r="I132" i="8"/>
  <c r="E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H62" i="8"/>
  <c r="AJ62" i="8"/>
  <c r="AL62" i="8"/>
  <c r="I62" i="8"/>
  <c r="E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H8" i="8"/>
  <c r="AJ8" i="8"/>
  <c r="AL8" i="8"/>
  <c r="I8" i="8"/>
  <c r="E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Z133" i="8"/>
  <c r="AA133" i="8"/>
  <c r="AB133" i="8"/>
  <c r="AC133" i="8"/>
  <c r="AD133" i="8"/>
  <c r="AE133" i="8"/>
  <c r="AF133" i="8"/>
  <c r="AH133" i="8"/>
  <c r="AJ133" i="8"/>
  <c r="AL133" i="8"/>
  <c r="I133" i="8"/>
  <c r="E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Z134" i="8"/>
  <c r="AA134" i="8"/>
  <c r="AB134" i="8"/>
  <c r="AC134" i="8"/>
  <c r="AD134" i="8"/>
  <c r="AE134" i="8"/>
  <c r="AF134" i="8"/>
  <c r="AH134" i="8"/>
  <c r="AJ134" i="8"/>
  <c r="AL134" i="8"/>
  <c r="I134" i="8"/>
  <c r="E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Z135" i="8"/>
  <c r="AA135" i="8"/>
  <c r="AB135" i="8"/>
  <c r="AC135" i="8"/>
  <c r="AD135" i="8"/>
  <c r="AE135" i="8"/>
  <c r="AF135" i="8"/>
  <c r="AH135" i="8"/>
  <c r="AJ135" i="8"/>
  <c r="AL135" i="8"/>
  <c r="I135" i="8"/>
  <c r="E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H29" i="8"/>
  <c r="AJ29" i="8"/>
  <c r="AL29" i="8"/>
  <c r="I29" i="8"/>
  <c r="E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H69" i="8"/>
  <c r="AJ69" i="8"/>
  <c r="AL69" i="8"/>
  <c r="I69" i="8"/>
  <c r="E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AD92" i="8"/>
  <c r="AE92" i="8"/>
  <c r="AF92" i="8"/>
  <c r="AH92" i="8"/>
  <c r="AJ92" i="8"/>
  <c r="AL92" i="8"/>
  <c r="I92" i="8"/>
  <c r="E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Z136" i="8"/>
  <c r="AA136" i="8"/>
  <c r="AB136" i="8"/>
  <c r="AC136" i="8"/>
  <c r="AD136" i="8"/>
  <c r="AE136" i="8"/>
  <c r="AF136" i="8"/>
  <c r="AH136" i="8"/>
  <c r="AJ136" i="8"/>
  <c r="AL136" i="8"/>
  <c r="I136" i="8"/>
  <c r="E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H52" i="8"/>
  <c r="AJ52" i="8"/>
  <c r="AL52" i="8"/>
  <c r="I52" i="8"/>
  <c r="E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H27" i="8"/>
  <c r="AJ27" i="8"/>
  <c r="AL27" i="8"/>
  <c r="I27" i="8"/>
  <c r="E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AB137" i="8"/>
  <c r="AC137" i="8"/>
  <c r="AD137" i="8"/>
  <c r="AE137" i="8"/>
  <c r="AF137" i="8"/>
  <c r="AH137" i="8"/>
  <c r="AJ137" i="8"/>
  <c r="AL137" i="8"/>
  <c r="I137" i="8"/>
  <c r="E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H12" i="8"/>
  <c r="AJ12" i="8"/>
  <c r="AL12" i="8"/>
  <c r="I12" i="8"/>
  <c r="E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AD85" i="8"/>
  <c r="AE85" i="8"/>
  <c r="AF85" i="8"/>
  <c r="AH85" i="8"/>
  <c r="AJ85" i="8"/>
  <c r="AL85" i="8"/>
  <c r="I85" i="8"/>
  <c r="E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H57" i="8"/>
  <c r="AJ57" i="8"/>
  <c r="AL57" i="8"/>
  <c r="I57" i="8"/>
  <c r="E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AD78" i="8"/>
  <c r="AE78" i="8"/>
  <c r="AF78" i="8"/>
  <c r="AH78" i="8"/>
  <c r="AJ78" i="8"/>
  <c r="AL78" i="8"/>
  <c r="I78" i="8"/>
  <c r="E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H138" i="8"/>
  <c r="AJ138" i="8"/>
  <c r="AL138" i="8"/>
  <c r="I138" i="8"/>
  <c r="E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Z139" i="8"/>
  <c r="AA139" i="8"/>
  <c r="AB139" i="8"/>
  <c r="AC139" i="8"/>
  <c r="AD139" i="8"/>
  <c r="AE139" i="8"/>
  <c r="AF139" i="8"/>
  <c r="AH139" i="8"/>
  <c r="AJ139" i="8"/>
  <c r="AL139" i="8"/>
  <c r="I139" i="8"/>
  <c r="E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H35" i="8"/>
  <c r="AJ35" i="8"/>
  <c r="AL35" i="8"/>
  <c r="I35" i="8"/>
  <c r="E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Z140" i="8"/>
  <c r="AA140" i="8"/>
  <c r="AB140" i="8"/>
  <c r="AC140" i="8"/>
  <c r="AD140" i="8"/>
  <c r="AE140" i="8"/>
  <c r="AF140" i="8"/>
  <c r="AH140" i="8"/>
  <c r="AJ140" i="8"/>
  <c r="AL140" i="8"/>
  <c r="I140" i="8"/>
  <c r="E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AD73" i="8"/>
  <c r="AE73" i="8"/>
  <c r="AF73" i="8"/>
  <c r="AH73" i="8"/>
  <c r="AJ73" i="8"/>
  <c r="AL73" i="8"/>
  <c r="I73" i="8"/>
  <c r="E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H53" i="8"/>
  <c r="AJ53" i="8"/>
  <c r="AL53" i="8"/>
  <c r="I53" i="8"/>
  <c r="E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Z141" i="8"/>
  <c r="AA141" i="8"/>
  <c r="AB141" i="8"/>
  <c r="AC141" i="8"/>
  <c r="AD141" i="8"/>
  <c r="AE141" i="8"/>
  <c r="AF141" i="8"/>
  <c r="AH141" i="8"/>
  <c r="AJ141" i="8"/>
  <c r="AL141" i="8"/>
  <c r="I141" i="8"/>
  <c r="E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Z142" i="8"/>
  <c r="AA142" i="8"/>
  <c r="AB142" i="8"/>
  <c r="AC142" i="8"/>
  <c r="AD142" i="8"/>
  <c r="AE142" i="8"/>
  <c r="AF142" i="8"/>
  <c r="AH142" i="8"/>
  <c r="AJ142" i="8"/>
  <c r="AL142" i="8"/>
  <c r="I142" i="8"/>
  <c r="E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E143" i="8"/>
  <c r="AF143" i="8"/>
  <c r="AH143" i="8"/>
  <c r="AJ143" i="8"/>
  <c r="AL143" i="8"/>
  <c r="I143" i="8"/>
  <c r="E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H41" i="8"/>
  <c r="AJ41" i="8"/>
  <c r="AL41" i="8"/>
  <c r="I41" i="8"/>
  <c r="E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H19" i="8"/>
  <c r="AJ19" i="8"/>
  <c r="AL19" i="8"/>
  <c r="I19" i="8"/>
  <c r="E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H31" i="8"/>
  <c r="AJ31" i="8"/>
  <c r="AL31" i="8"/>
  <c r="I31" i="8"/>
  <c r="E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H10" i="8"/>
  <c r="AJ10" i="8"/>
  <c r="AL10" i="8"/>
  <c r="I10" i="8"/>
  <c r="E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Z144" i="8"/>
  <c r="AA144" i="8"/>
  <c r="AB144" i="8"/>
  <c r="AC144" i="8"/>
  <c r="AD144" i="8"/>
  <c r="AE144" i="8"/>
  <c r="AF144" i="8"/>
  <c r="AH144" i="8"/>
  <c r="AJ144" i="8"/>
  <c r="AL144" i="8"/>
  <c r="I144" i="8"/>
  <c r="E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H11" i="8"/>
  <c r="AJ11" i="8"/>
  <c r="AL11" i="8"/>
  <c r="I11" i="8"/>
  <c r="E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H9" i="8"/>
  <c r="AJ9" i="8"/>
  <c r="AL9" i="8"/>
  <c r="I9" i="8"/>
  <c r="E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H13" i="8"/>
  <c r="AJ13" i="8"/>
  <c r="AL13" i="8"/>
  <c r="I13" i="8"/>
  <c r="E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Z145" i="8"/>
  <c r="AA145" i="8"/>
  <c r="AB145" i="8"/>
  <c r="AC145" i="8"/>
  <c r="AD145" i="8"/>
  <c r="AE145" i="8"/>
  <c r="AF145" i="8"/>
  <c r="AH145" i="8"/>
  <c r="AJ145" i="8"/>
  <c r="AL145" i="8"/>
  <c r="I145" i="8"/>
  <c r="E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Z146" i="8"/>
  <c r="AA146" i="8"/>
  <c r="AB146" i="8"/>
  <c r="AC146" i="8"/>
  <c r="AD146" i="8"/>
  <c r="AE146" i="8"/>
  <c r="AF146" i="8"/>
  <c r="AH146" i="8"/>
  <c r="AJ146" i="8"/>
  <c r="AL146" i="8"/>
  <c r="I146" i="8"/>
  <c r="E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AD83" i="8"/>
  <c r="AE83" i="8"/>
  <c r="AF83" i="8"/>
  <c r="AH83" i="8"/>
  <c r="AJ83" i="8"/>
  <c r="AL83" i="8"/>
  <c r="I83" i="8"/>
  <c r="E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AD80" i="8"/>
  <c r="AE80" i="8"/>
  <c r="AF80" i="8"/>
  <c r="AH80" i="8"/>
  <c r="AJ80" i="8"/>
  <c r="AL80" i="8"/>
  <c r="I80" i="8"/>
  <c r="E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Z147" i="8"/>
  <c r="AA147" i="8"/>
  <c r="AB147" i="8"/>
  <c r="AC147" i="8"/>
  <c r="AD147" i="8"/>
  <c r="AE147" i="8"/>
  <c r="AF147" i="8"/>
  <c r="AH147" i="8"/>
  <c r="AJ147" i="8"/>
  <c r="AL147" i="8"/>
  <c r="I147" i="8"/>
  <c r="E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H22" i="8"/>
  <c r="AJ22" i="8"/>
  <c r="AL22" i="8"/>
  <c r="I22" i="8"/>
  <c r="E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Z148" i="8"/>
  <c r="AA148" i="8"/>
  <c r="AB148" i="8"/>
  <c r="AC148" i="8"/>
  <c r="AD148" i="8"/>
  <c r="AE148" i="8"/>
  <c r="AF148" i="8"/>
  <c r="AH148" i="8"/>
  <c r="AJ148" i="8"/>
  <c r="AL148" i="8"/>
  <c r="I148" i="8"/>
  <c r="E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Z149" i="8"/>
  <c r="AA149" i="8"/>
  <c r="AB149" i="8"/>
  <c r="AC149" i="8"/>
  <c r="AD149" i="8"/>
  <c r="AE149" i="8"/>
  <c r="AF149" i="8"/>
  <c r="AH149" i="8"/>
  <c r="AJ149" i="8"/>
  <c r="AL149" i="8"/>
  <c r="I149" i="8"/>
  <c r="E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H150" i="8"/>
  <c r="AJ150" i="8"/>
  <c r="AL150" i="8"/>
  <c r="I150" i="8"/>
  <c r="E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Z151" i="8"/>
  <c r="AA151" i="8"/>
  <c r="AB151" i="8"/>
  <c r="AC151" i="8"/>
  <c r="AD151" i="8"/>
  <c r="AE151" i="8"/>
  <c r="AF151" i="8"/>
  <c r="AH151" i="8"/>
  <c r="AJ151" i="8"/>
  <c r="AL151" i="8"/>
  <c r="I151" i="8"/>
  <c r="E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H71" i="8"/>
  <c r="AJ71" i="8"/>
  <c r="AL71" i="8"/>
  <c r="I71" i="8"/>
  <c r="E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H18" i="8"/>
  <c r="AJ18" i="8"/>
  <c r="AL18" i="8"/>
  <c r="I18" i="8"/>
  <c r="E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H16" i="8"/>
  <c r="AJ16" i="8"/>
  <c r="AL16" i="8"/>
  <c r="I16" i="8"/>
  <c r="E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AD79" i="8"/>
  <c r="AE79" i="8"/>
  <c r="AF79" i="8"/>
  <c r="AH79" i="8"/>
  <c r="AJ79" i="8"/>
  <c r="AL79" i="8"/>
  <c r="I79" i="8"/>
  <c r="E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Z152" i="8"/>
  <c r="AA152" i="8"/>
  <c r="AB152" i="8"/>
  <c r="AC152" i="8"/>
  <c r="AD152" i="8"/>
  <c r="AE152" i="8"/>
  <c r="AF152" i="8"/>
  <c r="AH152" i="8"/>
  <c r="AJ152" i="8"/>
  <c r="AL152" i="8"/>
  <c r="I152" i="8"/>
  <c r="E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AB153" i="8"/>
  <c r="AC153" i="8"/>
  <c r="AD153" i="8"/>
  <c r="AE153" i="8"/>
  <c r="AF153" i="8"/>
  <c r="AH153" i="8"/>
  <c r="AJ153" i="8"/>
  <c r="AL153" i="8"/>
  <c r="I153" i="8"/>
  <c r="E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H21" i="8"/>
  <c r="AJ21" i="8"/>
  <c r="AL21" i="8"/>
  <c r="I21" i="8"/>
  <c r="E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H61" i="8"/>
  <c r="AJ61" i="8"/>
  <c r="AL61" i="8"/>
  <c r="I61" i="8"/>
  <c r="E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H37" i="8"/>
  <c r="AJ37" i="8"/>
  <c r="AL37" i="8"/>
  <c r="I37" i="8"/>
  <c r="E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Z154" i="8"/>
  <c r="AA154" i="8"/>
  <c r="AB154" i="8"/>
  <c r="AC154" i="8"/>
  <c r="AD154" i="8"/>
  <c r="AE154" i="8"/>
  <c r="AF154" i="8"/>
  <c r="AH154" i="8"/>
  <c r="AJ154" i="8"/>
  <c r="AL154" i="8"/>
  <c r="I154" i="8"/>
  <c r="E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H23" i="8"/>
  <c r="AJ23" i="8"/>
  <c r="AL23" i="8"/>
  <c r="I23" i="8"/>
  <c r="E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H26" i="8"/>
  <c r="AJ26" i="8"/>
  <c r="AL26" i="8"/>
  <c r="I26" i="8"/>
  <c r="E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Z155" i="8"/>
  <c r="AA155" i="8"/>
  <c r="AB155" i="8"/>
  <c r="AC155" i="8"/>
  <c r="AD155" i="8"/>
  <c r="AE155" i="8"/>
  <c r="AF155" i="8"/>
  <c r="AH155" i="8"/>
  <c r="AJ155" i="8"/>
  <c r="AL155" i="8"/>
  <c r="I155" i="8"/>
  <c r="E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Z156" i="8"/>
  <c r="AA156" i="8"/>
  <c r="AB156" i="8"/>
  <c r="AC156" i="8"/>
  <c r="AD156" i="8"/>
  <c r="AE156" i="8"/>
  <c r="AF156" i="8"/>
  <c r="AH156" i="8"/>
  <c r="AJ156" i="8"/>
  <c r="AL156" i="8"/>
  <c r="I156" i="8"/>
  <c r="E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Z157" i="8"/>
  <c r="AA157" i="8"/>
  <c r="AB157" i="8"/>
  <c r="AC157" i="8"/>
  <c r="AD157" i="8"/>
  <c r="AE157" i="8"/>
  <c r="AF157" i="8"/>
  <c r="AH157" i="8"/>
  <c r="AJ157" i="8"/>
  <c r="AL157" i="8"/>
  <c r="I157" i="8"/>
  <c r="E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Z158" i="8"/>
  <c r="AA158" i="8"/>
  <c r="AB158" i="8"/>
  <c r="AC158" i="8"/>
  <c r="AD158" i="8"/>
  <c r="AE158" i="8"/>
  <c r="AF158" i="8"/>
  <c r="AH158" i="8"/>
  <c r="AJ158" i="8"/>
  <c r="AL158" i="8"/>
  <c r="I158" i="8"/>
  <c r="E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H93" i="8"/>
  <c r="AJ93" i="8"/>
  <c r="AL93" i="8"/>
  <c r="I93" i="8"/>
  <c r="E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Z159" i="8"/>
  <c r="AA159" i="8"/>
  <c r="AB159" i="8"/>
  <c r="AC159" i="8"/>
  <c r="AD159" i="8"/>
  <c r="AE159" i="8"/>
  <c r="AF159" i="8"/>
  <c r="AH159" i="8"/>
  <c r="AJ159" i="8"/>
  <c r="AL159" i="8"/>
  <c r="I159" i="8"/>
  <c r="E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AB160" i="8"/>
  <c r="AC160" i="8"/>
  <c r="AD160" i="8"/>
  <c r="AE160" i="8"/>
  <c r="AF160" i="8"/>
  <c r="AH160" i="8"/>
  <c r="AJ160" i="8"/>
  <c r="AL160" i="8"/>
  <c r="I160" i="8"/>
  <c r="E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H65" i="8"/>
  <c r="AJ65" i="8"/>
  <c r="AL65" i="8"/>
  <c r="I65" i="8"/>
  <c r="E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H54" i="8"/>
  <c r="AJ54" i="8"/>
  <c r="AL54" i="8"/>
  <c r="I54" i="8"/>
  <c r="E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H36" i="8"/>
  <c r="AJ36" i="8"/>
  <c r="AL36" i="8"/>
  <c r="I36" i="8"/>
  <c r="E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Z161" i="8"/>
  <c r="AA161" i="8"/>
  <c r="AB161" i="8"/>
  <c r="AC161" i="8"/>
  <c r="AD161" i="8"/>
  <c r="AE161" i="8"/>
  <c r="AF161" i="8"/>
  <c r="AH161" i="8"/>
  <c r="AJ161" i="8"/>
  <c r="AL161" i="8"/>
  <c r="I161" i="8"/>
  <c r="E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Z162" i="8"/>
  <c r="AA162" i="8"/>
  <c r="AB162" i="8"/>
  <c r="AC162" i="8"/>
  <c r="AD162" i="8"/>
  <c r="AE162" i="8"/>
  <c r="AF162" i="8"/>
  <c r="AH162" i="8"/>
  <c r="AJ162" i="8"/>
  <c r="AL162" i="8"/>
  <c r="I162" i="8"/>
  <c r="E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H7" i="8"/>
  <c r="AJ7" i="8"/>
  <c r="AL7" i="8"/>
  <c r="I7" i="8"/>
  <c r="E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AE163" i="8"/>
  <c r="AF163" i="8"/>
  <c r="AH163" i="8"/>
  <c r="AJ163" i="8"/>
  <c r="AL163" i="8"/>
  <c r="I163" i="8"/>
  <c r="E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H66" i="8"/>
  <c r="AJ66" i="8"/>
  <c r="AL66" i="8"/>
  <c r="I66" i="8"/>
  <c r="E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H63" i="8"/>
  <c r="AJ63" i="8"/>
  <c r="AL63" i="8"/>
  <c r="I63" i="8"/>
  <c r="E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H164" i="8"/>
  <c r="AJ164" i="8"/>
  <c r="AL164" i="8"/>
  <c r="I164" i="8"/>
  <c r="E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H17" i="8"/>
  <c r="AJ17" i="8"/>
  <c r="AL17" i="8"/>
  <c r="I17" i="8"/>
  <c r="E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H75" i="8"/>
  <c r="AJ75" i="8"/>
  <c r="AL75" i="8"/>
  <c r="I75" i="8"/>
  <c r="E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H38" i="8"/>
  <c r="AJ38" i="8"/>
  <c r="AL38" i="8"/>
  <c r="I38" i="8"/>
  <c r="E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H44" i="8"/>
  <c r="AJ44" i="8"/>
  <c r="AL44" i="8"/>
  <c r="I44" i="8"/>
  <c r="E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Z165" i="8"/>
  <c r="AA165" i="8"/>
  <c r="AB165" i="8"/>
  <c r="AC165" i="8"/>
  <c r="AD165" i="8"/>
  <c r="AE165" i="8"/>
  <c r="AF165" i="8"/>
  <c r="AH165" i="8"/>
  <c r="AJ165" i="8"/>
  <c r="AL165" i="8"/>
  <c r="I165" i="8"/>
  <c r="E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Z166" i="8"/>
  <c r="AA166" i="8"/>
  <c r="AB166" i="8"/>
  <c r="AC166" i="8"/>
  <c r="AD166" i="8"/>
  <c r="AE166" i="8"/>
  <c r="AF166" i="8"/>
  <c r="AH166" i="8"/>
  <c r="AJ166" i="8"/>
  <c r="AL166" i="8"/>
  <c r="I166" i="8"/>
  <c r="E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E167" i="8"/>
  <c r="AF167" i="8"/>
  <c r="AH167" i="8"/>
  <c r="AJ167" i="8"/>
  <c r="AL167" i="8"/>
  <c r="I167" i="8"/>
  <c r="E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H24" i="8"/>
  <c r="AJ24" i="8"/>
  <c r="AL24" i="8"/>
  <c r="I24" i="8"/>
  <c r="E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Z168" i="8"/>
  <c r="AA168" i="8"/>
  <c r="AB168" i="8"/>
  <c r="AC168" i="8"/>
  <c r="AD168" i="8"/>
  <c r="AE168" i="8"/>
  <c r="AF168" i="8"/>
  <c r="AH168" i="8"/>
  <c r="AJ168" i="8"/>
  <c r="AL168" i="8"/>
  <c r="I168" i="8"/>
  <c r="E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E169" i="8"/>
  <c r="AF169" i="8"/>
  <c r="AH169" i="8"/>
  <c r="AJ169" i="8"/>
  <c r="AL169" i="8"/>
  <c r="I169" i="8"/>
  <c r="E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Z170" i="8"/>
  <c r="AA170" i="8"/>
  <c r="AB170" i="8"/>
  <c r="AC170" i="8"/>
  <c r="AD170" i="8"/>
  <c r="AE170" i="8"/>
  <c r="AF170" i="8"/>
  <c r="AH170" i="8"/>
  <c r="AJ170" i="8"/>
  <c r="AL170" i="8"/>
  <c r="I170" i="8"/>
  <c r="E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E171" i="8"/>
  <c r="AF171" i="8"/>
  <c r="AH171" i="8"/>
  <c r="AJ171" i="8"/>
  <c r="AL171" i="8"/>
  <c r="I171" i="8"/>
  <c r="E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H50" i="8"/>
  <c r="AJ50" i="8"/>
  <c r="AL50" i="8"/>
  <c r="I50" i="8"/>
  <c r="E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Z172" i="8"/>
  <c r="AA172" i="8"/>
  <c r="AB172" i="8"/>
  <c r="AC172" i="8"/>
  <c r="AD172" i="8"/>
  <c r="AE172" i="8"/>
  <c r="AF172" i="8"/>
  <c r="AH172" i="8"/>
  <c r="AJ172" i="8"/>
  <c r="AL172" i="8"/>
  <c r="I172" i="8"/>
  <c r="E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H30" i="8"/>
  <c r="AJ30" i="8"/>
  <c r="AL30" i="8"/>
  <c r="I30" i="8"/>
  <c r="E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H173" i="8"/>
  <c r="AJ173" i="8"/>
  <c r="AL173" i="8"/>
  <c r="I173" i="8"/>
  <c r="E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Z174" i="8"/>
  <c r="AA174" i="8"/>
  <c r="AB174" i="8"/>
  <c r="AC174" i="8"/>
  <c r="AD174" i="8"/>
  <c r="AE174" i="8"/>
  <c r="AF174" i="8"/>
  <c r="AH174" i="8"/>
  <c r="AJ174" i="8"/>
  <c r="AL174" i="8"/>
  <c r="I174" i="8"/>
  <c r="E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Z175" i="8"/>
  <c r="AA175" i="8"/>
  <c r="AB175" i="8"/>
  <c r="AC175" i="8"/>
  <c r="AD175" i="8"/>
  <c r="AE175" i="8"/>
  <c r="AF175" i="8"/>
  <c r="AH175" i="8"/>
  <c r="AJ175" i="8"/>
  <c r="AL175" i="8"/>
  <c r="I175" i="8"/>
  <c r="E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H81" i="8"/>
  <c r="AJ81" i="8"/>
  <c r="AL81" i="8"/>
  <c r="I81" i="8"/>
  <c r="E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Z176" i="8"/>
  <c r="AA176" i="8"/>
  <c r="AB176" i="8"/>
  <c r="AC176" i="8"/>
  <c r="AD176" i="8"/>
  <c r="AE176" i="8"/>
  <c r="AF176" i="8"/>
  <c r="AH176" i="8"/>
  <c r="AJ176" i="8"/>
  <c r="AL176" i="8"/>
  <c r="I176" i="8"/>
  <c r="E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Z177" i="8"/>
  <c r="AA177" i="8"/>
  <c r="AB177" i="8"/>
  <c r="AC177" i="8"/>
  <c r="AD177" i="8"/>
  <c r="AE177" i="8"/>
  <c r="AF177" i="8"/>
  <c r="AH177" i="8"/>
  <c r="AJ177" i="8"/>
  <c r="AL177" i="8"/>
  <c r="I177" i="8"/>
  <c r="E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H82" i="8"/>
  <c r="AJ82" i="8"/>
  <c r="AL82" i="8"/>
  <c r="I82" i="8"/>
  <c r="E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Z178" i="8"/>
  <c r="AA178" i="8"/>
  <c r="AB178" i="8"/>
  <c r="AC178" i="8"/>
  <c r="AD178" i="8"/>
  <c r="AE178" i="8"/>
  <c r="AF178" i="8"/>
  <c r="AH178" i="8"/>
  <c r="AJ178" i="8"/>
  <c r="AL178" i="8"/>
  <c r="I178" i="8"/>
  <c r="E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H40" i="8"/>
  <c r="AJ40" i="8"/>
  <c r="AL40" i="8"/>
  <c r="I40" i="8"/>
  <c r="E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AD89" i="8"/>
  <c r="AE89" i="8"/>
  <c r="AF89" i="8"/>
  <c r="AH89" i="8"/>
  <c r="AJ89" i="8"/>
  <c r="AL89" i="8"/>
  <c r="I89" i="8"/>
  <c r="A87" i="8"/>
  <c r="AX98" i="1"/>
  <c r="A98" i="1"/>
  <c r="H77" i="8"/>
  <c r="A77" i="8"/>
  <c r="AX85" i="1"/>
  <c r="A85" i="1"/>
  <c r="H88" i="8"/>
  <c r="A88" i="8"/>
  <c r="AX100" i="1"/>
  <c r="A100" i="1"/>
  <c r="U190" i="9"/>
  <c r="Y190" i="9"/>
  <c r="AA190" i="9"/>
  <c r="AC190" i="9"/>
  <c r="AE190" i="9"/>
  <c r="AE181" i="8"/>
  <c r="AE180" i="8"/>
  <c r="AC181" i="8"/>
  <c r="AC180" i="8"/>
  <c r="AA180" i="8"/>
  <c r="H89" i="8"/>
  <c r="A89" i="8"/>
  <c r="AX102" i="1"/>
  <c r="A102" i="1"/>
  <c r="A71" i="8"/>
  <c r="H71" i="8"/>
  <c r="AX77" i="1"/>
  <c r="A77" i="1"/>
  <c r="H58" i="8"/>
  <c r="A58" i="8"/>
  <c r="AX64" i="1"/>
  <c r="A64" i="1"/>
  <c r="H89" i="9"/>
  <c r="A89" i="9"/>
  <c r="AX107" i="2"/>
  <c r="A107" i="2"/>
  <c r="H83" i="9"/>
  <c r="A83" i="9"/>
  <c r="AX98" i="2"/>
  <c r="A98" i="2"/>
  <c r="A66" i="9"/>
  <c r="H66" i="9"/>
  <c r="AX74" i="2"/>
  <c r="A74" i="2"/>
  <c r="H77" i="9"/>
  <c r="A77" i="9"/>
  <c r="A90" i="2"/>
  <c r="AX90" i="2"/>
  <c r="H85" i="9"/>
  <c r="A85" i="9"/>
  <c r="AX101" i="2"/>
  <c r="A101" i="2"/>
  <c r="A87" i="9"/>
  <c r="AX104" i="2"/>
  <c r="A104" i="2"/>
  <c r="A63" i="9"/>
  <c r="H63" i="9"/>
  <c r="AX70" i="2"/>
  <c r="A70" i="2"/>
  <c r="H67" i="9"/>
  <c r="A67" i="9"/>
  <c r="AX76" i="2"/>
  <c r="A76" i="2"/>
  <c r="H93" i="8"/>
  <c r="A93" i="8"/>
  <c r="AX105" i="1"/>
  <c r="A105" i="1"/>
  <c r="A90" i="8"/>
  <c r="H90" i="8"/>
  <c r="AX104" i="1"/>
  <c r="A104" i="1"/>
  <c r="A63" i="8"/>
  <c r="H63" i="8"/>
  <c r="A68" i="1"/>
  <c r="AX68" i="1"/>
  <c r="H57" i="8"/>
  <c r="A57" i="8"/>
  <c r="AX63" i="1"/>
  <c r="A63" i="1"/>
  <c r="H70" i="8"/>
  <c r="A70" i="8"/>
  <c r="AX76" i="1"/>
  <c r="A76" i="1"/>
  <c r="W84" i="7"/>
  <c r="Y84" i="7"/>
  <c r="AA84" i="7"/>
  <c r="AC84" i="7"/>
  <c r="W85" i="7"/>
  <c r="Y85" i="7"/>
  <c r="AA85" i="7"/>
  <c r="AC85" i="7"/>
  <c r="W86" i="7"/>
  <c r="Y86" i="7"/>
  <c r="AA86" i="7"/>
  <c r="AC86" i="7"/>
  <c r="W87" i="7"/>
  <c r="Y87" i="7"/>
  <c r="AA87" i="7"/>
  <c r="AC87" i="7"/>
  <c r="W88" i="7"/>
  <c r="Y88" i="7"/>
  <c r="AA88" i="7"/>
  <c r="AC88" i="7"/>
  <c r="W89" i="7"/>
  <c r="Y89" i="7"/>
  <c r="AA89" i="7"/>
  <c r="AC89" i="7"/>
  <c r="W90" i="7"/>
  <c r="Y90" i="7"/>
  <c r="AA90" i="7"/>
  <c r="AC90" i="7"/>
  <c r="W91" i="7"/>
  <c r="Y91" i="7"/>
  <c r="AA91" i="7"/>
  <c r="AC91" i="7"/>
  <c r="W92" i="7"/>
  <c r="Y92" i="7"/>
  <c r="AA92" i="7"/>
  <c r="AC92" i="7"/>
  <c r="W93" i="7"/>
  <c r="Y93" i="7"/>
  <c r="AA93" i="7"/>
  <c r="AC93" i="7"/>
  <c r="W94" i="7"/>
  <c r="Y94" i="7"/>
  <c r="AA94" i="7"/>
  <c r="AC94" i="7"/>
  <c r="W95" i="7"/>
  <c r="Y95" i="7"/>
  <c r="AA95" i="7"/>
  <c r="AC95" i="7"/>
  <c r="W96" i="7"/>
  <c r="Y96" i="7"/>
  <c r="AA96" i="7"/>
  <c r="AC96" i="7"/>
  <c r="W97" i="7"/>
  <c r="Y97" i="7"/>
  <c r="AA97" i="7"/>
  <c r="AC97" i="7"/>
  <c r="W98" i="7"/>
  <c r="Y98" i="7"/>
  <c r="AA98" i="7"/>
  <c r="AC98" i="7"/>
  <c r="W99" i="7"/>
  <c r="Y99" i="7"/>
  <c r="AA99" i="7"/>
  <c r="AC99" i="7"/>
  <c r="W100" i="7"/>
  <c r="Y100" i="7"/>
  <c r="AA100" i="7"/>
  <c r="AC100" i="7"/>
  <c r="W101" i="7"/>
  <c r="Y101" i="7"/>
  <c r="AA101" i="7"/>
  <c r="AC101" i="7"/>
  <c r="W102" i="7"/>
  <c r="Y102" i="7"/>
  <c r="AA102" i="7"/>
  <c r="AC102" i="7"/>
  <c r="W103" i="7"/>
  <c r="Y103" i="7"/>
  <c r="AA103" i="7"/>
  <c r="AC103" i="7"/>
  <c r="W104" i="7"/>
  <c r="Y104" i="7"/>
  <c r="AA104" i="7"/>
  <c r="AC104" i="7"/>
  <c r="W105" i="7"/>
  <c r="Y105" i="7"/>
  <c r="AA105" i="7"/>
  <c r="AC105" i="7"/>
  <c r="W106" i="7"/>
  <c r="Y106" i="7"/>
  <c r="AA106" i="7"/>
  <c r="AC106" i="7"/>
  <c r="W107" i="7"/>
  <c r="Y107" i="7"/>
  <c r="AA107" i="7"/>
  <c r="AC107" i="7"/>
  <c r="W108" i="7"/>
  <c r="Y108" i="7"/>
  <c r="AA108" i="7"/>
  <c r="AC108" i="7"/>
  <c r="W109" i="7"/>
  <c r="Y109" i="7"/>
  <c r="AA109" i="7"/>
  <c r="AC109" i="7"/>
  <c r="W110" i="7"/>
  <c r="Y110" i="7"/>
  <c r="AA110" i="7"/>
  <c r="AC110" i="7"/>
  <c r="W111" i="7"/>
  <c r="Y111" i="7"/>
  <c r="AA111" i="7"/>
  <c r="AC111" i="7"/>
  <c r="W112" i="7"/>
  <c r="Y112" i="7"/>
  <c r="AA112" i="7"/>
  <c r="AC112" i="7"/>
  <c r="W113" i="7"/>
  <c r="Y113" i="7"/>
  <c r="AA113" i="7"/>
  <c r="AC113" i="7"/>
  <c r="W114" i="7"/>
  <c r="Y114" i="7"/>
  <c r="AA114" i="7"/>
  <c r="AC114" i="7"/>
  <c r="W115" i="7"/>
  <c r="Y115" i="7"/>
  <c r="AA115" i="7"/>
  <c r="AC115" i="7"/>
  <c r="W116" i="7"/>
  <c r="Y116" i="7"/>
  <c r="AA116" i="7"/>
  <c r="AC116" i="7"/>
  <c r="W117" i="7"/>
  <c r="Y117" i="7"/>
  <c r="AA117" i="7"/>
  <c r="AC117" i="7"/>
  <c r="W118" i="7"/>
  <c r="Y118" i="7"/>
  <c r="AA118" i="7"/>
  <c r="AC118" i="7"/>
  <c r="W119" i="7"/>
  <c r="Y119" i="7"/>
  <c r="AA119" i="7"/>
  <c r="AC119" i="7"/>
  <c r="W120" i="7"/>
  <c r="Y120" i="7"/>
  <c r="AA120" i="7"/>
  <c r="AC120" i="7"/>
  <c r="W121" i="7"/>
  <c r="Y121" i="7"/>
  <c r="AA121" i="7"/>
  <c r="AC121" i="7"/>
  <c r="W122" i="7"/>
  <c r="Y122" i="7"/>
  <c r="AA122" i="7"/>
  <c r="AC122" i="7"/>
  <c r="W123" i="7"/>
  <c r="Y123" i="7"/>
  <c r="AA123" i="7"/>
  <c r="AC123" i="7"/>
  <c r="W124" i="7"/>
  <c r="Y124" i="7"/>
  <c r="AA124" i="7"/>
  <c r="AC124" i="7"/>
  <c r="W125" i="7"/>
  <c r="Y125" i="7"/>
  <c r="AA125" i="7"/>
  <c r="AC125" i="7"/>
  <c r="W126" i="7"/>
  <c r="Y126" i="7"/>
  <c r="AA126" i="7"/>
  <c r="AC126" i="7"/>
  <c r="W127" i="7"/>
  <c r="Y127" i="7"/>
  <c r="AA127" i="7"/>
  <c r="AC127" i="7"/>
  <c r="W128" i="7"/>
  <c r="Y128" i="7"/>
  <c r="AA128" i="7"/>
  <c r="AC128" i="7"/>
  <c r="W129" i="7"/>
  <c r="Y129" i="7"/>
  <c r="AA129" i="7"/>
  <c r="AC129" i="7"/>
  <c r="W130" i="7"/>
  <c r="Y130" i="7"/>
  <c r="AA130" i="7"/>
  <c r="AC130" i="7"/>
  <c r="W131" i="7"/>
  <c r="Y131" i="7"/>
  <c r="AA131" i="7"/>
  <c r="AC131" i="7"/>
  <c r="W132" i="7"/>
  <c r="Y132" i="7"/>
  <c r="AA132" i="7"/>
  <c r="AC132" i="7"/>
  <c r="W133" i="7"/>
  <c r="Y133" i="7"/>
  <c r="AA133" i="7"/>
  <c r="AC133" i="7"/>
  <c r="W134" i="7"/>
  <c r="Y134" i="7"/>
  <c r="AA134" i="7"/>
  <c r="AC134" i="7"/>
  <c r="W135" i="7"/>
  <c r="Y135" i="7"/>
  <c r="AA135" i="7"/>
  <c r="AC135" i="7"/>
  <c r="W136" i="7"/>
  <c r="Y136" i="7"/>
  <c r="AA136" i="7"/>
  <c r="AC136" i="7"/>
  <c r="W137" i="7"/>
  <c r="Y137" i="7"/>
  <c r="AA137" i="7"/>
  <c r="AC137" i="7"/>
  <c r="W138" i="7"/>
  <c r="Y138" i="7"/>
  <c r="AA138" i="7"/>
  <c r="AC138" i="7"/>
  <c r="W139" i="7"/>
  <c r="Y139" i="7"/>
  <c r="AA139" i="7"/>
  <c r="AC139" i="7"/>
  <c r="W140" i="7"/>
  <c r="Y140" i="7"/>
  <c r="AA140" i="7"/>
  <c r="AC140" i="7"/>
  <c r="W141" i="7"/>
  <c r="Y141" i="7"/>
  <c r="AA141" i="7"/>
  <c r="AC141" i="7"/>
  <c r="W142" i="7"/>
  <c r="Y142" i="7"/>
  <c r="AA142" i="7"/>
  <c r="AC142" i="7"/>
  <c r="W143" i="7"/>
  <c r="Y143" i="7"/>
  <c r="AA143" i="7"/>
  <c r="AC143" i="7"/>
  <c r="W144" i="7"/>
  <c r="Y144" i="7"/>
  <c r="AA144" i="7"/>
  <c r="AC144" i="7"/>
  <c r="W145" i="7"/>
  <c r="Y145" i="7"/>
  <c r="AA145" i="7"/>
  <c r="AC145" i="7"/>
  <c r="W146" i="7"/>
  <c r="Y146" i="7"/>
  <c r="AA146" i="7"/>
  <c r="AC146" i="7"/>
  <c r="W147" i="7"/>
  <c r="Y147" i="7"/>
  <c r="AA147" i="7"/>
  <c r="AC147" i="7"/>
  <c r="W148" i="7"/>
  <c r="Y148" i="7"/>
  <c r="AA148" i="7"/>
  <c r="AC148" i="7"/>
  <c r="W149" i="7"/>
  <c r="Y149" i="7"/>
  <c r="AA149" i="7"/>
  <c r="AC149" i="7"/>
  <c r="W150" i="7"/>
  <c r="Y150" i="7"/>
  <c r="AA150" i="7"/>
  <c r="AC150" i="7"/>
  <c r="W151" i="7"/>
  <c r="Y151" i="7"/>
  <c r="AA151" i="7"/>
  <c r="AC151" i="7"/>
  <c r="W152" i="7"/>
  <c r="Y152" i="7"/>
  <c r="AA152" i="7"/>
  <c r="AC152" i="7"/>
  <c r="W153" i="7"/>
  <c r="Y153" i="7"/>
  <c r="AA153" i="7"/>
  <c r="AC153" i="7"/>
  <c r="W154" i="7"/>
  <c r="Y154" i="7"/>
  <c r="AA154" i="7"/>
  <c r="AC154" i="7"/>
  <c r="W155" i="7"/>
  <c r="Y155" i="7"/>
  <c r="AA155" i="7"/>
  <c r="AC155" i="7"/>
  <c r="W156" i="7"/>
  <c r="Y156" i="7"/>
  <c r="AA156" i="7"/>
  <c r="AC156" i="7"/>
  <c r="W157" i="7"/>
  <c r="Y157" i="7"/>
  <c r="AA157" i="7"/>
  <c r="AC157" i="7"/>
  <c r="W158" i="7"/>
  <c r="Y158" i="7"/>
  <c r="AA158" i="7"/>
  <c r="AC158" i="7"/>
  <c r="W159" i="7"/>
  <c r="Y159" i="7"/>
  <c r="AA159" i="7"/>
  <c r="AC159" i="7"/>
  <c r="W160" i="7"/>
  <c r="Y160" i="7"/>
  <c r="AA160" i="7"/>
  <c r="AC160" i="7"/>
  <c r="W161" i="7"/>
  <c r="Y161" i="7"/>
  <c r="AA161" i="7"/>
  <c r="AC161" i="7"/>
  <c r="W162" i="7"/>
  <c r="Y162" i="7"/>
  <c r="AA162" i="7"/>
  <c r="AC162" i="7"/>
  <c r="W163" i="7"/>
  <c r="Y163" i="7"/>
  <c r="AA163" i="7"/>
  <c r="AC163" i="7"/>
  <c r="W164" i="7"/>
  <c r="Y164" i="7"/>
  <c r="AA164" i="7"/>
  <c r="AC164" i="7"/>
  <c r="W165" i="7"/>
  <c r="Y165" i="7"/>
  <c r="AA165" i="7"/>
  <c r="AC165" i="7"/>
  <c r="W166" i="7"/>
  <c r="Y166" i="7"/>
  <c r="AA166" i="7"/>
  <c r="AC166" i="7"/>
  <c r="W167" i="7"/>
  <c r="Y167" i="7"/>
  <c r="AA167" i="7"/>
  <c r="AC167" i="7"/>
  <c r="W168" i="7"/>
  <c r="Y168" i="7"/>
  <c r="AA168" i="7"/>
  <c r="AC168" i="7"/>
  <c r="W169" i="7"/>
  <c r="Y169" i="7"/>
  <c r="AA169" i="7"/>
  <c r="AC169" i="7"/>
  <c r="W170" i="7"/>
  <c r="Y170" i="7"/>
  <c r="AA170" i="7"/>
  <c r="AC170" i="7"/>
  <c r="W171" i="7"/>
  <c r="Y171" i="7"/>
  <c r="AA171" i="7"/>
  <c r="AC171" i="7"/>
  <c r="W172" i="7"/>
  <c r="Y172" i="7"/>
  <c r="AA172" i="7"/>
  <c r="AC172" i="7"/>
  <c r="W173" i="7"/>
  <c r="Y173" i="7"/>
  <c r="AA173" i="7"/>
  <c r="AC173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W25" i="7"/>
  <c r="W26" i="7"/>
  <c r="W28" i="7"/>
  <c r="Y26" i="7"/>
  <c r="Y28" i="7"/>
  <c r="AA26" i="7"/>
  <c r="AA28" i="7"/>
  <c r="AC28" i="7"/>
  <c r="AC12" i="7"/>
  <c r="AA12" i="7"/>
  <c r="Y12" i="7"/>
  <c r="W12" i="7"/>
  <c r="AA7" i="7"/>
  <c r="AB168" i="6"/>
  <c r="AB167" i="6"/>
  <c r="O33" i="6"/>
  <c r="Q33" i="6"/>
  <c r="S33" i="6"/>
  <c r="J33" i="6"/>
  <c r="U33" i="6"/>
  <c r="W33" i="6"/>
  <c r="Y33" i="6"/>
  <c r="AA33" i="6"/>
  <c r="L33" i="6"/>
  <c r="AC33" i="6"/>
  <c r="AC23" i="6"/>
  <c r="AC24" i="6"/>
  <c r="AC25" i="6"/>
  <c r="AC27" i="6"/>
  <c r="AC35" i="6"/>
  <c r="AC44" i="6"/>
  <c r="H33" i="6"/>
  <c r="D33" i="6"/>
  <c r="H81" i="8"/>
  <c r="AX91" i="1"/>
  <c r="O76" i="6"/>
  <c r="Q76" i="6"/>
  <c r="S76" i="6"/>
  <c r="J76" i="6"/>
  <c r="U76" i="6"/>
  <c r="W76" i="6"/>
  <c r="Y76" i="6"/>
  <c r="AA76" i="6"/>
  <c r="L76" i="6"/>
  <c r="AC76" i="6"/>
  <c r="AC7" i="6"/>
  <c r="AC10" i="6"/>
  <c r="AC12" i="6"/>
  <c r="AC8" i="6"/>
  <c r="AC14" i="6"/>
  <c r="AC22" i="6"/>
  <c r="AC11" i="6"/>
  <c r="AC18" i="6"/>
  <c r="AC30" i="6"/>
  <c r="AC21" i="6"/>
  <c r="AC17" i="6"/>
  <c r="AC20" i="6"/>
  <c r="AC13" i="6"/>
  <c r="AA40" i="6"/>
  <c r="AA129" i="6"/>
  <c r="H76" i="6"/>
  <c r="D76" i="6"/>
  <c r="O45" i="7"/>
  <c r="Q45" i="7"/>
  <c r="S45" i="7"/>
  <c r="U45" i="7"/>
  <c r="W45" i="7"/>
  <c r="AA45" i="7"/>
  <c r="AC45" i="7"/>
  <c r="AC15" i="7"/>
  <c r="O15" i="7"/>
  <c r="S15" i="7"/>
  <c r="Y15" i="7"/>
  <c r="AC10" i="7"/>
  <c r="O10" i="7"/>
  <c r="S10" i="7"/>
  <c r="Y10" i="7"/>
  <c r="AC47" i="7"/>
  <c r="O47" i="7"/>
  <c r="S47" i="7"/>
  <c r="AC7" i="7"/>
  <c r="O7" i="7"/>
  <c r="S7" i="7"/>
  <c r="Y7" i="7"/>
  <c r="AC13" i="7"/>
  <c r="O13" i="7"/>
  <c r="S13" i="7"/>
  <c r="Y13" i="7"/>
  <c r="AC21" i="7"/>
  <c r="O21" i="7"/>
  <c r="S21" i="7"/>
  <c r="Y21" i="7"/>
  <c r="AC25" i="7"/>
  <c r="O25" i="7"/>
  <c r="S25" i="7"/>
  <c r="Y25" i="7"/>
  <c r="O12" i="7"/>
  <c r="S12" i="7"/>
  <c r="AC11" i="7"/>
  <c r="O11" i="7"/>
  <c r="S11" i="7"/>
  <c r="Y11" i="7"/>
  <c r="AC17" i="7"/>
  <c r="O17" i="7"/>
  <c r="S17" i="7"/>
  <c r="Y17" i="7"/>
  <c r="AC48" i="7"/>
  <c r="O48" i="7"/>
  <c r="S48" i="7"/>
  <c r="AC26" i="7"/>
  <c r="O26" i="7"/>
  <c r="S26" i="7"/>
  <c r="AC16" i="7"/>
  <c r="O16" i="7"/>
  <c r="S16" i="7"/>
  <c r="Y16" i="7"/>
  <c r="AC35" i="7"/>
  <c r="O35" i="7"/>
  <c r="S35" i="7"/>
  <c r="Y35" i="7"/>
  <c r="AC18" i="7"/>
  <c r="O18" i="7"/>
  <c r="S18" i="7"/>
  <c r="Y18" i="7"/>
  <c r="AC19" i="7"/>
  <c r="O19" i="7"/>
  <c r="S19" i="7"/>
  <c r="Y19" i="7"/>
  <c r="AC8" i="7"/>
  <c r="O8" i="7"/>
  <c r="S8" i="7"/>
  <c r="Y8" i="7"/>
  <c r="AC49" i="7"/>
  <c r="O49" i="7"/>
  <c r="S49" i="7"/>
  <c r="AC20" i="7"/>
  <c r="O20" i="7"/>
  <c r="S20" i="7"/>
  <c r="Y20" i="7"/>
  <c r="AC36" i="7"/>
  <c r="O36" i="7"/>
  <c r="S36" i="7"/>
  <c r="Y36" i="7"/>
  <c r="O29" i="7"/>
  <c r="S29" i="7"/>
  <c r="Y29" i="7"/>
  <c r="AC29" i="7"/>
  <c r="O9" i="7"/>
  <c r="S9" i="7"/>
  <c r="Y9" i="7"/>
  <c r="AC9" i="7"/>
  <c r="O22" i="7"/>
  <c r="S22" i="7"/>
  <c r="Y22" i="7"/>
  <c r="AC22" i="7"/>
  <c r="O14" i="7"/>
  <c r="S14" i="7"/>
  <c r="Y14" i="7"/>
  <c r="AC14" i="7"/>
  <c r="O44" i="7"/>
  <c r="S44" i="7"/>
  <c r="Y44" i="7"/>
  <c r="AC44" i="7"/>
  <c r="O50" i="7"/>
  <c r="S50" i="7"/>
  <c r="AC50" i="7"/>
  <c r="O51" i="7"/>
  <c r="S51" i="7"/>
  <c r="AC51" i="7"/>
  <c r="O52" i="7"/>
  <c r="S52" i="7"/>
  <c r="AC52" i="7"/>
  <c r="O53" i="7"/>
  <c r="S53" i="7"/>
  <c r="J53" i="7"/>
  <c r="AC53" i="7"/>
  <c r="O34" i="7"/>
  <c r="S34" i="7"/>
  <c r="J34" i="7"/>
  <c r="Y34" i="7"/>
  <c r="AC34" i="7"/>
  <c r="O54" i="7"/>
  <c r="J54" i="7"/>
  <c r="S54" i="7"/>
  <c r="AC54" i="7"/>
  <c r="O27" i="7"/>
  <c r="S27" i="7"/>
  <c r="Y27" i="7"/>
  <c r="AC27" i="7"/>
  <c r="O23" i="7"/>
  <c r="S23" i="7"/>
  <c r="Y23" i="7"/>
  <c r="AC23" i="7"/>
  <c r="O55" i="7"/>
  <c r="S55" i="7"/>
  <c r="AC55" i="7"/>
  <c r="O56" i="7"/>
  <c r="S56" i="7"/>
  <c r="AC56" i="7"/>
  <c r="O37" i="7"/>
  <c r="S37" i="7"/>
  <c r="Y37" i="7"/>
  <c r="AC37" i="7"/>
  <c r="O57" i="7"/>
  <c r="S57" i="7"/>
  <c r="AC57" i="7"/>
  <c r="O58" i="7"/>
  <c r="S58" i="7"/>
  <c r="AC58" i="7"/>
  <c r="O59" i="7"/>
  <c r="S59" i="7"/>
  <c r="AC59" i="7"/>
  <c r="O60" i="7"/>
  <c r="S60" i="7"/>
  <c r="AC60" i="7"/>
  <c r="O61" i="7"/>
  <c r="S61" i="7"/>
  <c r="AC61" i="7"/>
  <c r="O62" i="7"/>
  <c r="S62" i="7"/>
  <c r="AC62" i="7"/>
  <c r="O63" i="7"/>
  <c r="S63" i="7"/>
  <c r="AC63" i="7"/>
  <c r="O64" i="7"/>
  <c r="S64" i="7"/>
  <c r="AC64" i="7"/>
  <c r="O65" i="7"/>
  <c r="J65" i="7"/>
  <c r="S65" i="7"/>
  <c r="AC65" i="7"/>
  <c r="O66" i="7"/>
  <c r="J66" i="7"/>
  <c r="S66" i="7"/>
  <c r="AC66" i="7"/>
  <c r="O67" i="7"/>
  <c r="S67" i="7"/>
  <c r="AC67" i="7"/>
  <c r="O30" i="7"/>
  <c r="S30" i="7"/>
  <c r="Y30" i="7"/>
  <c r="AC30" i="7"/>
  <c r="O68" i="7"/>
  <c r="S68" i="7"/>
  <c r="AC68" i="7"/>
  <c r="O69" i="7"/>
  <c r="S69" i="7"/>
  <c r="AC69" i="7"/>
  <c r="O70" i="7"/>
  <c r="S70" i="7"/>
  <c r="AC70" i="7"/>
  <c r="O71" i="7"/>
  <c r="S71" i="7"/>
  <c r="J71" i="7"/>
  <c r="AC71" i="7"/>
  <c r="O72" i="7"/>
  <c r="S72" i="7"/>
  <c r="AC72" i="7"/>
  <c r="O73" i="7"/>
  <c r="S73" i="7"/>
  <c r="AC73" i="7"/>
  <c r="O74" i="7"/>
  <c r="S74" i="7"/>
  <c r="AC74" i="7"/>
  <c r="O41" i="7"/>
  <c r="S41" i="7"/>
  <c r="Y41" i="7"/>
  <c r="AC41" i="7"/>
  <c r="O75" i="7"/>
  <c r="S75" i="7"/>
  <c r="AC75" i="7"/>
  <c r="O76" i="7"/>
  <c r="S76" i="7"/>
  <c r="AC76" i="7"/>
  <c r="O77" i="7"/>
  <c r="S77" i="7"/>
  <c r="AC77" i="7"/>
  <c r="O78" i="7"/>
  <c r="S78" i="7"/>
  <c r="AC78" i="7"/>
  <c r="O79" i="7"/>
  <c r="S79" i="7"/>
  <c r="AC79" i="7"/>
  <c r="O80" i="7"/>
  <c r="S80" i="7"/>
  <c r="AC80" i="7"/>
  <c r="O81" i="7"/>
  <c r="S81" i="7"/>
  <c r="AC81" i="7"/>
  <c r="O82" i="7"/>
  <c r="S82" i="7"/>
  <c r="AC82" i="7"/>
  <c r="O83" i="7"/>
  <c r="S83" i="7"/>
  <c r="AC83" i="7"/>
  <c r="O84" i="7"/>
  <c r="S84" i="7"/>
  <c r="O85" i="7"/>
  <c r="S85" i="7"/>
  <c r="O86" i="7"/>
  <c r="S86" i="7"/>
  <c r="J86" i="7"/>
  <c r="O87" i="7"/>
  <c r="S87" i="7"/>
  <c r="O88" i="7"/>
  <c r="S88" i="7"/>
  <c r="O89" i="7"/>
  <c r="S89" i="7"/>
  <c r="O90" i="7"/>
  <c r="S90" i="7"/>
  <c r="O91" i="7"/>
  <c r="S91" i="7"/>
  <c r="O38" i="7"/>
  <c r="S38" i="7"/>
  <c r="Y38" i="7"/>
  <c r="AC38" i="7"/>
  <c r="O42" i="7"/>
  <c r="S42" i="7"/>
  <c r="Y42" i="7"/>
  <c r="AC42" i="7"/>
  <c r="O92" i="7"/>
  <c r="S92" i="7"/>
  <c r="O93" i="7"/>
  <c r="S93" i="7"/>
  <c r="O94" i="7"/>
  <c r="S94" i="7"/>
  <c r="O95" i="7"/>
  <c r="S95" i="7"/>
  <c r="O96" i="7"/>
  <c r="S96" i="7"/>
  <c r="O97" i="7"/>
  <c r="S97" i="7"/>
  <c r="O98" i="7"/>
  <c r="S98" i="7"/>
  <c r="O99" i="7"/>
  <c r="S99" i="7"/>
  <c r="O100" i="7"/>
  <c r="S100" i="7"/>
  <c r="O101" i="7"/>
  <c r="S101" i="7"/>
  <c r="O102" i="7"/>
  <c r="S102" i="7"/>
  <c r="O103" i="7"/>
  <c r="S103" i="7"/>
  <c r="O39" i="7"/>
  <c r="S39" i="7"/>
  <c r="Y39" i="7"/>
  <c r="AC39" i="7"/>
  <c r="O104" i="7"/>
  <c r="S104" i="7"/>
  <c r="O105" i="7"/>
  <c r="S105" i="7"/>
  <c r="O106" i="7"/>
  <c r="S106" i="7"/>
  <c r="O107" i="7"/>
  <c r="S107" i="7"/>
  <c r="O108" i="7"/>
  <c r="S108" i="7"/>
  <c r="O109" i="7"/>
  <c r="S109" i="7"/>
  <c r="O110" i="7"/>
  <c r="S110" i="7"/>
  <c r="O111" i="7"/>
  <c r="S111" i="7"/>
  <c r="O112" i="7"/>
  <c r="S112" i="7"/>
  <c r="O113" i="7"/>
  <c r="S113" i="7"/>
  <c r="O114" i="7"/>
  <c r="S114" i="7"/>
  <c r="O115" i="7"/>
  <c r="J115" i="7"/>
  <c r="S115" i="7"/>
  <c r="O116" i="7"/>
  <c r="S116" i="7"/>
  <c r="O117" i="7"/>
  <c r="S117" i="7"/>
  <c r="O118" i="7"/>
  <c r="S118" i="7"/>
  <c r="O31" i="7"/>
  <c r="S31" i="7"/>
  <c r="Y31" i="7"/>
  <c r="AC31" i="7"/>
  <c r="O46" i="7"/>
  <c r="S46" i="7"/>
  <c r="J46" i="7"/>
  <c r="AC46" i="7"/>
  <c r="O119" i="7"/>
  <c r="S119" i="7"/>
  <c r="O33" i="7"/>
  <c r="S33" i="7"/>
  <c r="Y33" i="7"/>
  <c r="AC33" i="7"/>
  <c r="O120" i="7"/>
  <c r="J120" i="7"/>
  <c r="S120" i="7"/>
  <c r="O121" i="7"/>
  <c r="S121" i="7"/>
  <c r="O122" i="7"/>
  <c r="S122" i="7"/>
  <c r="O123" i="7"/>
  <c r="S123" i="7"/>
  <c r="O124" i="7"/>
  <c r="S124" i="7"/>
  <c r="O125" i="7"/>
  <c r="S125" i="7"/>
  <c r="O126" i="7"/>
  <c r="S126" i="7"/>
  <c r="O127" i="7"/>
  <c r="S127" i="7"/>
  <c r="O128" i="7"/>
  <c r="J128" i="7"/>
  <c r="S128" i="7"/>
  <c r="O129" i="7"/>
  <c r="S129" i="7"/>
  <c r="O130" i="7"/>
  <c r="S130" i="7"/>
  <c r="O43" i="7"/>
  <c r="S43" i="7"/>
  <c r="Y43" i="7"/>
  <c r="AC43" i="7"/>
  <c r="O131" i="7"/>
  <c r="S131" i="7"/>
  <c r="O132" i="7"/>
  <c r="S132" i="7"/>
  <c r="O133" i="7"/>
  <c r="S133" i="7"/>
  <c r="O134" i="7"/>
  <c r="S134" i="7"/>
  <c r="O135" i="7"/>
  <c r="S135" i="7"/>
  <c r="O40" i="7"/>
  <c r="S40" i="7"/>
  <c r="Y40" i="7"/>
  <c r="AC40" i="7"/>
  <c r="O136" i="7"/>
  <c r="S136" i="7"/>
  <c r="J136" i="7"/>
  <c r="O24" i="7"/>
  <c r="S24" i="7"/>
  <c r="J24" i="7"/>
  <c r="Y24" i="7"/>
  <c r="AC24" i="7"/>
  <c r="O137" i="7"/>
  <c r="S137" i="7"/>
  <c r="J137" i="7"/>
  <c r="O138" i="7"/>
  <c r="S138" i="7"/>
  <c r="O139" i="7"/>
  <c r="S139" i="7"/>
  <c r="O140" i="7"/>
  <c r="S140" i="7"/>
  <c r="O141" i="7"/>
  <c r="J141" i="7"/>
  <c r="S141" i="7"/>
  <c r="O142" i="7"/>
  <c r="S142" i="7"/>
  <c r="O143" i="7"/>
  <c r="S143" i="7"/>
  <c r="O144" i="7"/>
  <c r="S144" i="7"/>
  <c r="O145" i="7"/>
  <c r="S145" i="7"/>
  <c r="O146" i="7"/>
  <c r="S146" i="7"/>
  <c r="O147" i="7"/>
  <c r="S147" i="7"/>
  <c r="O32" i="7"/>
  <c r="S32" i="7"/>
  <c r="Y32" i="7"/>
  <c r="AC32" i="7"/>
  <c r="O148" i="7"/>
  <c r="S148" i="7"/>
  <c r="O149" i="7"/>
  <c r="S149" i="7"/>
  <c r="O150" i="7"/>
  <c r="S150" i="7"/>
  <c r="O151" i="7"/>
  <c r="S151" i="7"/>
  <c r="O152" i="7"/>
  <c r="S152" i="7"/>
  <c r="O153" i="7"/>
  <c r="S153" i="7"/>
  <c r="O154" i="7"/>
  <c r="S154" i="7"/>
  <c r="O155" i="7"/>
  <c r="S155" i="7"/>
  <c r="O156" i="7"/>
  <c r="S156" i="7"/>
  <c r="J156" i="7"/>
  <c r="O157" i="7"/>
  <c r="S157" i="7"/>
  <c r="O158" i="7"/>
  <c r="S158" i="7"/>
  <c r="O159" i="7"/>
  <c r="S159" i="7"/>
  <c r="O160" i="7"/>
  <c r="S160" i="7"/>
  <c r="O161" i="7"/>
  <c r="S161" i="7"/>
  <c r="O162" i="7"/>
  <c r="S162" i="7"/>
  <c r="O163" i="7"/>
  <c r="S163" i="7"/>
  <c r="O28" i="7"/>
  <c r="S28" i="7"/>
  <c r="O164" i="7"/>
  <c r="S164" i="7"/>
  <c r="O165" i="7"/>
  <c r="S165" i="7"/>
  <c r="O166" i="7"/>
  <c r="S166" i="7"/>
  <c r="O167" i="7"/>
  <c r="S167" i="7"/>
  <c r="O168" i="7"/>
  <c r="S168" i="7"/>
  <c r="O169" i="7"/>
  <c r="S169" i="7"/>
  <c r="O170" i="7"/>
  <c r="S170" i="7"/>
  <c r="O171" i="7"/>
  <c r="S171" i="7"/>
  <c r="O172" i="7"/>
  <c r="S172" i="7"/>
  <c r="O173" i="7"/>
  <c r="S173" i="7"/>
  <c r="Q15" i="7"/>
  <c r="U15" i="7"/>
  <c r="W15" i="7"/>
  <c r="AA15" i="7"/>
  <c r="Q10" i="7"/>
  <c r="U10" i="7"/>
  <c r="W10" i="7"/>
  <c r="AA10" i="7"/>
  <c r="Q47" i="7"/>
  <c r="U47" i="7"/>
  <c r="W47" i="7"/>
  <c r="AA47" i="7"/>
  <c r="Q12" i="7"/>
  <c r="U12" i="7"/>
  <c r="L12" i="7"/>
  <c r="Q29" i="7"/>
  <c r="U29" i="7"/>
  <c r="W29" i="7"/>
  <c r="L29" i="7"/>
  <c r="AA29" i="7"/>
  <c r="Q13" i="7"/>
  <c r="U13" i="7"/>
  <c r="W13" i="7"/>
  <c r="AA13" i="7"/>
  <c r="Q25" i="7"/>
  <c r="U25" i="7"/>
  <c r="AA25" i="7"/>
  <c r="Q8" i="7"/>
  <c r="U8" i="7"/>
  <c r="W8" i="7"/>
  <c r="AA8" i="7"/>
  <c r="Q7" i="7"/>
  <c r="U7" i="7"/>
  <c r="W7" i="7"/>
  <c r="Q11" i="7"/>
  <c r="U11" i="7"/>
  <c r="W11" i="7"/>
  <c r="AA11" i="7"/>
  <c r="Q9" i="7"/>
  <c r="U9" i="7"/>
  <c r="W9" i="7"/>
  <c r="AA9" i="7"/>
  <c r="Q22" i="7"/>
  <c r="U22" i="7"/>
  <c r="W22" i="7"/>
  <c r="AA22" i="7"/>
  <c r="Q16" i="7"/>
  <c r="U16" i="7"/>
  <c r="W16" i="7"/>
  <c r="AA16" i="7"/>
  <c r="Q14" i="7"/>
  <c r="U14" i="7"/>
  <c r="W14" i="7"/>
  <c r="AA14" i="7"/>
  <c r="Q17" i="7"/>
  <c r="U17" i="7"/>
  <c r="W17" i="7"/>
  <c r="AA17" i="7"/>
  <c r="Q18" i="7"/>
  <c r="U18" i="7"/>
  <c r="W18" i="7"/>
  <c r="AA18" i="7"/>
  <c r="Q20" i="7"/>
  <c r="U20" i="7"/>
  <c r="W20" i="7"/>
  <c r="AA20" i="7"/>
  <c r="Q26" i="7"/>
  <c r="U26" i="7"/>
  <c r="Q36" i="7"/>
  <c r="U36" i="7"/>
  <c r="W36" i="7"/>
  <c r="AA36" i="7"/>
  <c r="Q44" i="7"/>
  <c r="U44" i="7"/>
  <c r="W44" i="7"/>
  <c r="AA44" i="7"/>
  <c r="Q21" i="7"/>
  <c r="U21" i="7"/>
  <c r="W21" i="7"/>
  <c r="AA21" i="7"/>
  <c r="Q48" i="7"/>
  <c r="U48" i="7"/>
  <c r="W48" i="7"/>
  <c r="AA48" i="7"/>
  <c r="Q19" i="7"/>
  <c r="U19" i="7"/>
  <c r="W19" i="7"/>
  <c r="AA19" i="7"/>
  <c r="Q49" i="7"/>
  <c r="U49" i="7"/>
  <c r="W49" i="7"/>
  <c r="AA49" i="7"/>
  <c r="Q50" i="7"/>
  <c r="U50" i="7"/>
  <c r="W50" i="7"/>
  <c r="AA50" i="7"/>
  <c r="Q51" i="7"/>
  <c r="U51" i="7"/>
  <c r="W51" i="7"/>
  <c r="AA51" i="7"/>
  <c r="Q52" i="7"/>
  <c r="U52" i="7"/>
  <c r="W52" i="7"/>
  <c r="AA52" i="7"/>
  <c r="Q53" i="7"/>
  <c r="U53" i="7"/>
  <c r="W53" i="7"/>
  <c r="AA53" i="7"/>
  <c r="Q35" i="7"/>
  <c r="U35" i="7"/>
  <c r="W35" i="7"/>
  <c r="AA35" i="7"/>
  <c r="Q34" i="7"/>
  <c r="U34" i="7"/>
  <c r="W34" i="7"/>
  <c r="AA34" i="7"/>
  <c r="Q54" i="7"/>
  <c r="U54" i="7"/>
  <c r="W54" i="7"/>
  <c r="AA54" i="7"/>
  <c r="Q27" i="7"/>
  <c r="U27" i="7"/>
  <c r="W27" i="7"/>
  <c r="AA27" i="7"/>
  <c r="Q23" i="7"/>
  <c r="U23" i="7"/>
  <c r="W23" i="7"/>
  <c r="AA23" i="7"/>
  <c r="Q55" i="7"/>
  <c r="U55" i="7"/>
  <c r="W55" i="7"/>
  <c r="AA55" i="7"/>
  <c r="Q56" i="7"/>
  <c r="U56" i="7"/>
  <c r="W56" i="7"/>
  <c r="AA56" i="7"/>
  <c r="Q37" i="7"/>
  <c r="U37" i="7"/>
  <c r="W37" i="7"/>
  <c r="AA37" i="7"/>
  <c r="Q57" i="7"/>
  <c r="U57" i="7"/>
  <c r="W57" i="7"/>
  <c r="AA57" i="7"/>
  <c r="Q58" i="7"/>
  <c r="U58" i="7"/>
  <c r="W58" i="7"/>
  <c r="L58" i="7"/>
  <c r="AA58" i="7"/>
  <c r="Q59" i="7"/>
  <c r="U59" i="7"/>
  <c r="W59" i="7"/>
  <c r="AA59" i="7"/>
  <c r="Q60" i="7"/>
  <c r="U60" i="7"/>
  <c r="W60" i="7"/>
  <c r="AA60" i="7"/>
  <c r="Q61" i="7"/>
  <c r="U61" i="7"/>
  <c r="W61" i="7"/>
  <c r="AA61" i="7"/>
  <c r="Q62" i="7"/>
  <c r="U62" i="7"/>
  <c r="W62" i="7"/>
  <c r="AA62" i="7"/>
  <c r="Q63" i="7"/>
  <c r="U63" i="7"/>
  <c r="W63" i="7"/>
  <c r="AA63" i="7"/>
  <c r="Q64" i="7"/>
  <c r="U64" i="7"/>
  <c r="W64" i="7"/>
  <c r="AA64" i="7"/>
  <c r="Q65" i="7"/>
  <c r="U65" i="7"/>
  <c r="W65" i="7"/>
  <c r="AA65" i="7"/>
  <c r="Q66" i="7"/>
  <c r="U66" i="7"/>
  <c r="L66" i="7"/>
  <c r="W66" i="7"/>
  <c r="AA66" i="7"/>
  <c r="Q67" i="7"/>
  <c r="U67" i="7"/>
  <c r="W67" i="7"/>
  <c r="AA67" i="7"/>
  <c r="Q30" i="7"/>
  <c r="U30" i="7"/>
  <c r="W30" i="7"/>
  <c r="AA30" i="7"/>
  <c r="Q68" i="7"/>
  <c r="U68" i="7"/>
  <c r="W68" i="7"/>
  <c r="AA68" i="7"/>
  <c r="Q69" i="7"/>
  <c r="U69" i="7"/>
  <c r="L69" i="7"/>
  <c r="W69" i="7"/>
  <c r="AA69" i="7"/>
  <c r="Q70" i="7"/>
  <c r="U70" i="7"/>
  <c r="W70" i="7"/>
  <c r="AA70" i="7"/>
  <c r="Q71" i="7"/>
  <c r="U71" i="7"/>
  <c r="W71" i="7"/>
  <c r="AA71" i="7"/>
  <c r="Q72" i="7"/>
  <c r="U72" i="7"/>
  <c r="W72" i="7"/>
  <c r="AA72" i="7"/>
  <c r="Q73" i="7"/>
  <c r="U73" i="7"/>
  <c r="W73" i="7"/>
  <c r="AA73" i="7"/>
  <c r="Q74" i="7"/>
  <c r="U74" i="7"/>
  <c r="W74" i="7"/>
  <c r="AA74" i="7"/>
  <c r="Q41" i="7"/>
  <c r="U41" i="7"/>
  <c r="W41" i="7"/>
  <c r="AA41" i="7"/>
  <c r="Q75" i="7"/>
  <c r="U75" i="7"/>
  <c r="W75" i="7"/>
  <c r="AA75" i="7"/>
  <c r="Q76" i="7"/>
  <c r="U76" i="7"/>
  <c r="W76" i="7"/>
  <c r="AA76" i="7"/>
  <c r="Q77" i="7"/>
  <c r="U77" i="7"/>
  <c r="W77" i="7"/>
  <c r="AA77" i="7"/>
  <c r="Q78" i="7"/>
  <c r="U78" i="7"/>
  <c r="W78" i="7"/>
  <c r="AA78" i="7"/>
  <c r="Q79" i="7"/>
  <c r="U79" i="7"/>
  <c r="W79" i="7"/>
  <c r="AA79" i="7"/>
  <c r="Q80" i="7"/>
  <c r="U80" i="7"/>
  <c r="W80" i="7"/>
  <c r="AA80" i="7"/>
  <c r="Q81" i="7"/>
  <c r="U81" i="7"/>
  <c r="W81" i="7"/>
  <c r="AA81" i="7"/>
  <c r="Q82" i="7"/>
  <c r="U82" i="7"/>
  <c r="W82" i="7"/>
  <c r="AA82" i="7"/>
  <c r="Q83" i="7"/>
  <c r="U83" i="7"/>
  <c r="W83" i="7"/>
  <c r="AA83" i="7"/>
  <c r="Q84" i="7"/>
  <c r="U84" i="7"/>
  <c r="Q85" i="7"/>
  <c r="U85" i="7"/>
  <c r="Q86" i="7"/>
  <c r="U86" i="7"/>
  <c r="Q87" i="7"/>
  <c r="U87" i="7"/>
  <c r="Q88" i="7"/>
  <c r="U88" i="7"/>
  <c r="Q89" i="7"/>
  <c r="U89" i="7"/>
  <c r="Q90" i="7"/>
  <c r="U90" i="7"/>
  <c r="Q91" i="7"/>
  <c r="U91" i="7"/>
  <c r="Q38" i="7"/>
  <c r="U38" i="7"/>
  <c r="W38" i="7"/>
  <c r="AA38" i="7"/>
  <c r="Q42" i="7"/>
  <c r="U42" i="7"/>
  <c r="W42" i="7"/>
  <c r="AA42" i="7"/>
  <c r="Q92" i="7"/>
  <c r="U92" i="7"/>
  <c r="Q93" i="7"/>
  <c r="U93" i="7"/>
  <c r="Q94" i="7"/>
  <c r="U94" i="7"/>
  <c r="L94" i="7"/>
  <c r="Q95" i="7"/>
  <c r="L95" i="7"/>
  <c r="U95" i="7"/>
  <c r="Q96" i="7"/>
  <c r="U96" i="7"/>
  <c r="Q97" i="7"/>
  <c r="U97" i="7"/>
  <c r="Q98" i="7"/>
  <c r="U98" i="7"/>
  <c r="Q99" i="7"/>
  <c r="U99" i="7"/>
  <c r="Q100" i="7"/>
  <c r="U100" i="7"/>
  <c r="Q101" i="7"/>
  <c r="U101" i="7"/>
  <c r="Q102" i="7"/>
  <c r="U102" i="7"/>
  <c r="Q103" i="7"/>
  <c r="U103" i="7"/>
  <c r="Q39" i="7"/>
  <c r="U39" i="7"/>
  <c r="W39" i="7"/>
  <c r="AA39" i="7"/>
  <c r="Q104" i="7"/>
  <c r="U104" i="7"/>
  <c r="Q105" i="7"/>
  <c r="U105" i="7"/>
  <c r="Q106" i="7"/>
  <c r="U106" i="7"/>
  <c r="Q107" i="7"/>
  <c r="U107" i="7"/>
  <c r="Q108" i="7"/>
  <c r="U108" i="7"/>
  <c r="Q109" i="7"/>
  <c r="U109" i="7"/>
  <c r="Q110" i="7"/>
  <c r="U110" i="7"/>
  <c r="Q111" i="7"/>
  <c r="U111" i="7"/>
  <c r="Q112" i="7"/>
  <c r="U112" i="7"/>
  <c r="Q113" i="7"/>
  <c r="U113" i="7"/>
  <c r="Q114" i="7"/>
  <c r="U114" i="7"/>
  <c r="Q115" i="7"/>
  <c r="U115" i="7"/>
  <c r="Q116" i="7"/>
  <c r="U116" i="7"/>
  <c r="Q117" i="7"/>
  <c r="U117" i="7"/>
  <c r="Q118" i="7"/>
  <c r="L118" i="7"/>
  <c r="U118" i="7"/>
  <c r="Q31" i="7"/>
  <c r="U31" i="7"/>
  <c r="W31" i="7"/>
  <c r="AA31" i="7"/>
  <c r="Q46" i="7"/>
  <c r="U46" i="7"/>
  <c r="W46" i="7"/>
  <c r="AA46" i="7"/>
  <c r="Q119" i="7"/>
  <c r="U119" i="7"/>
  <c r="Q33" i="7"/>
  <c r="U33" i="7"/>
  <c r="W33" i="7"/>
  <c r="AA33" i="7"/>
  <c r="Q120" i="7"/>
  <c r="U120" i="7"/>
  <c r="Q121" i="7"/>
  <c r="U121" i="7"/>
  <c r="Q122" i="7"/>
  <c r="U122" i="7"/>
  <c r="Q123" i="7"/>
  <c r="L123" i="7"/>
  <c r="U123" i="7"/>
  <c r="Q124" i="7"/>
  <c r="U124" i="7"/>
  <c r="Q125" i="7"/>
  <c r="U125" i="7"/>
  <c r="Q126" i="7"/>
  <c r="U126" i="7"/>
  <c r="Q127" i="7"/>
  <c r="U127" i="7"/>
  <c r="Q128" i="7"/>
  <c r="U128" i="7"/>
  <c r="Q129" i="7"/>
  <c r="U129" i="7"/>
  <c r="Q130" i="7"/>
  <c r="U130" i="7"/>
  <c r="Q43" i="7"/>
  <c r="U43" i="7"/>
  <c r="W43" i="7"/>
  <c r="AA43" i="7"/>
  <c r="Q131" i="7"/>
  <c r="U131" i="7"/>
  <c r="Q132" i="7"/>
  <c r="U132" i="7"/>
  <c r="Q133" i="7"/>
  <c r="L133" i="7"/>
  <c r="U133" i="7"/>
  <c r="Q134" i="7"/>
  <c r="U134" i="7"/>
  <c r="Q135" i="7"/>
  <c r="U135" i="7"/>
  <c r="Q40" i="7"/>
  <c r="U40" i="7"/>
  <c r="W40" i="7"/>
  <c r="AA40" i="7"/>
  <c r="Q136" i="7"/>
  <c r="U136" i="7"/>
  <c r="Q24" i="7"/>
  <c r="U24" i="7"/>
  <c r="W24" i="7"/>
  <c r="AA24" i="7"/>
  <c r="Q137" i="7"/>
  <c r="U137" i="7"/>
  <c r="Q138" i="7"/>
  <c r="U138" i="7"/>
  <c r="Q139" i="7"/>
  <c r="U139" i="7"/>
  <c r="Q140" i="7"/>
  <c r="U140" i="7"/>
  <c r="Q141" i="7"/>
  <c r="U141" i="7"/>
  <c r="Q142" i="7"/>
  <c r="U142" i="7"/>
  <c r="Q143" i="7"/>
  <c r="U143" i="7"/>
  <c r="Q144" i="7"/>
  <c r="U144" i="7"/>
  <c r="Q145" i="7"/>
  <c r="U145" i="7"/>
  <c r="Q146" i="7"/>
  <c r="U146" i="7"/>
  <c r="Q147" i="7"/>
  <c r="U147" i="7"/>
  <c r="L147" i="7"/>
  <c r="Q32" i="7"/>
  <c r="U32" i="7"/>
  <c r="L32" i="7"/>
  <c r="W32" i="7"/>
  <c r="AA32" i="7"/>
  <c r="Q148" i="7"/>
  <c r="U148" i="7"/>
  <c r="Q149" i="7"/>
  <c r="U149" i="7"/>
  <c r="Q150" i="7"/>
  <c r="U150" i="7"/>
  <c r="Q151" i="7"/>
  <c r="L151" i="7"/>
  <c r="U151" i="7"/>
  <c r="Q152" i="7"/>
  <c r="U152" i="7"/>
  <c r="Q153" i="7"/>
  <c r="U153" i="7"/>
  <c r="Q154" i="7"/>
  <c r="U154" i="7"/>
  <c r="Q155" i="7"/>
  <c r="U155" i="7"/>
  <c r="Q156" i="7"/>
  <c r="U156" i="7"/>
  <c r="Q157" i="7"/>
  <c r="U157" i="7"/>
  <c r="Q158" i="7"/>
  <c r="U158" i="7"/>
  <c r="Q159" i="7"/>
  <c r="U159" i="7"/>
  <c r="Q160" i="7"/>
  <c r="U160" i="7"/>
  <c r="Q161" i="7"/>
  <c r="U161" i="7"/>
  <c r="Q162" i="7"/>
  <c r="U162" i="7"/>
  <c r="Q163" i="7"/>
  <c r="U163" i="7"/>
  <c r="Q28" i="7"/>
  <c r="U28" i="7"/>
  <c r="Q164" i="7"/>
  <c r="U164" i="7"/>
  <c r="L164" i="7"/>
  <c r="Q165" i="7"/>
  <c r="U165" i="7"/>
  <c r="Q166" i="7"/>
  <c r="U166" i="7"/>
  <c r="L166" i="7"/>
  <c r="Q167" i="7"/>
  <c r="U167" i="7"/>
  <c r="Q168" i="7"/>
  <c r="U168" i="7"/>
  <c r="Q169" i="7"/>
  <c r="U169" i="7"/>
  <c r="Q170" i="7"/>
  <c r="U170" i="7"/>
  <c r="Q171" i="7"/>
  <c r="U171" i="7"/>
  <c r="Q172" i="7"/>
  <c r="U172" i="7"/>
  <c r="Q173" i="7"/>
  <c r="U173" i="7"/>
  <c r="H45" i="7"/>
  <c r="D45" i="7"/>
  <c r="H33" i="7"/>
  <c r="D33" i="7"/>
  <c r="H54" i="9"/>
  <c r="AX59" i="2"/>
  <c r="H86" i="9"/>
  <c r="AX102" i="2"/>
  <c r="D52" i="7"/>
  <c r="H52" i="7"/>
  <c r="H37" i="9"/>
  <c r="AX40" i="2"/>
  <c r="H56" i="9"/>
  <c r="AX61" i="2"/>
  <c r="V168" i="6"/>
  <c r="X168" i="6"/>
  <c r="X167" i="6"/>
  <c r="V167" i="6"/>
  <c r="O41" i="6"/>
  <c r="Q41" i="6"/>
  <c r="S41" i="6"/>
  <c r="J41" i="6"/>
  <c r="U41" i="6"/>
  <c r="W41" i="6"/>
  <c r="Y41" i="6"/>
  <c r="AA41" i="6"/>
  <c r="L41" i="6"/>
  <c r="AC41" i="6"/>
  <c r="Y45" i="6"/>
  <c r="AA21" i="6"/>
  <c r="AA20" i="6"/>
  <c r="AA134" i="6"/>
  <c r="AA22" i="6"/>
  <c r="AA119" i="6"/>
  <c r="AA29" i="6"/>
  <c r="AA63" i="6"/>
  <c r="AA44" i="6"/>
  <c r="AA18" i="6"/>
  <c r="AA28" i="6"/>
  <c r="AA80" i="6"/>
  <c r="AA24" i="6"/>
  <c r="AA165" i="6"/>
  <c r="AA49" i="6"/>
  <c r="AA14" i="6"/>
  <c r="AA12" i="6"/>
  <c r="AA159" i="6"/>
  <c r="H41" i="6"/>
  <c r="D41" i="6"/>
  <c r="H31" i="7"/>
  <c r="D31" i="7"/>
  <c r="H45" i="9"/>
  <c r="AX50" i="2"/>
  <c r="O129" i="6"/>
  <c r="Q129" i="6"/>
  <c r="L129" i="6"/>
  <c r="S129" i="6"/>
  <c r="U129" i="6"/>
  <c r="W129" i="6"/>
  <c r="Y129" i="6"/>
  <c r="J129" i="6"/>
  <c r="AC129" i="6"/>
  <c r="Y8" i="6"/>
  <c r="O8" i="6"/>
  <c r="S8" i="6"/>
  <c r="Y11" i="6"/>
  <c r="O11" i="6"/>
  <c r="S11" i="6"/>
  <c r="Y9" i="6"/>
  <c r="J9" i="6"/>
  <c r="O9" i="6"/>
  <c r="S9" i="6"/>
  <c r="AC9" i="6"/>
  <c r="Y7" i="6"/>
  <c r="O7" i="6"/>
  <c r="S7" i="6"/>
  <c r="Y14" i="6"/>
  <c r="O14" i="6"/>
  <c r="S14" i="6"/>
  <c r="Y26" i="6"/>
  <c r="O26" i="6"/>
  <c r="S26" i="6"/>
  <c r="AC26" i="6"/>
  <c r="Y10" i="6"/>
  <c r="O10" i="6"/>
  <c r="J10" i="6"/>
  <c r="S10" i="6"/>
  <c r="Y12" i="6"/>
  <c r="O12" i="6"/>
  <c r="S12" i="6"/>
  <c r="Y16" i="6"/>
  <c r="O16" i="6"/>
  <c r="S16" i="6"/>
  <c r="AC16" i="6"/>
  <c r="Y21" i="6"/>
  <c r="O21" i="6"/>
  <c r="S21" i="6"/>
  <c r="Y31" i="6"/>
  <c r="J31" i="6"/>
  <c r="O31" i="6"/>
  <c r="S31" i="6"/>
  <c r="AC31" i="6"/>
  <c r="Y32" i="6"/>
  <c r="O32" i="6"/>
  <c r="S32" i="6"/>
  <c r="AC32" i="6"/>
  <c r="J32" i="6"/>
  <c r="Y13" i="6"/>
  <c r="O13" i="6"/>
  <c r="S13" i="6"/>
  <c r="Y22" i="6"/>
  <c r="O22" i="6"/>
  <c r="S22" i="6"/>
  <c r="Y23" i="6"/>
  <c r="O23" i="6"/>
  <c r="J23" i="6"/>
  <c r="S23" i="6"/>
  <c r="Y24" i="6"/>
  <c r="O24" i="6"/>
  <c r="J24" i="6"/>
  <c r="S24" i="6"/>
  <c r="Y27" i="6"/>
  <c r="O27" i="6"/>
  <c r="S27" i="6"/>
  <c r="J27" i="6"/>
  <c r="Y35" i="6"/>
  <c r="O35" i="6"/>
  <c r="S35" i="6"/>
  <c r="J35" i="6"/>
  <c r="Y98" i="6"/>
  <c r="O98" i="6"/>
  <c r="S98" i="6"/>
  <c r="AC98" i="6"/>
  <c r="O46" i="6"/>
  <c r="S46" i="6"/>
  <c r="Y46" i="6"/>
  <c r="J46" i="6"/>
  <c r="AC46" i="6"/>
  <c r="O47" i="6"/>
  <c r="S47" i="6"/>
  <c r="Y47" i="6"/>
  <c r="AC47" i="6"/>
  <c r="O48" i="6"/>
  <c r="S48" i="6"/>
  <c r="Y48" i="6"/>
  <c r="J48" i="6"/>
  <c r="AC48" i="6"/>
  <c r="O49" i="6"/>
  <c r="S49" i="6"/>
  <c r="Y49" i="6"/>
  <c r="AC49" i="6"/>
  <c r="O50" i="6"/>
  <c r="S50" i="6"/>
  <c r="J50" i="6"/>
  <c r="Y50" i="6"/>
  <c r="AC50" i="6"/>
  <c r="O51" i="6"/>
  <c r="S51" i="6"/>
  <c r="J51" i="6"/>
  <c r="Y51" i="6"/>
  <c r="AC51" i="6"/>
  <c r="O52" i="6"/>
  <c r="S52" i="6"/>
  <c r="J52" i="6"/>
  <c r="Y52" i="6"/>
  <c r="AC52" i="6"/>
  <c r="O53" i="6"/>
  <c r="S53" i="6"/>
  <c r="Y53" i="6"/>
  <c r="AC53" i="6"/>
  <c r="O42" i="6"/>
  <c r="J42" i="6"/>
  <c r="S42" i="6"/>
  <c r="Y42" i="6"/>
  <c r="AC42" i="6"/>
  <c r="O54" i="6"/>
  <c r="J54" i="6"/>
  <c r="S54" i="6"/>
  <c r="Y54" i="6"/>
  <c r="AC54" i="6"/>
  <c r="O55" i="6"/>
  <c r="J55" i="6"/>
  <c r="S55" i="6"/>
  <c r="Y55" i="6"/>
  <c r="AC55" i="6"/>
  <c r="O56" i="6"/>
  <c r="J56" i="6"/>
  <c r="S56" i="6"/>
  <c r="Y56" i="6"/>
  <c r="AC56" i="6"/>
  <c r="O20" i="6"/>
  <c r="J20" i="6"/>
  <c r="S20" i="6"/>
  <c r="Y20" i="6"/>
  <c r="O57" i="6"/>
  <c r="S57" i="6"/>
  <c r="J57" i="6"/>
  <c r="Y57" i="6"/>
  <c r="AC57" i="6"/>
  <c r="O58" i="6"/>
  <c r="S58" i="6"/>
  <c r="Y58" i="6"/>
  <c r="AC58" i="6"/>
  <c r="O59" i="6"/>
  <c r="S59" i="6"/>
  <c r="Y59" i="6"/>
  <c r="AC59" i="6"/>
  <c r="O60" i="6"/>
  <c r="J60" i="6"/>
  <c r="S60" i="6"/>
  <c r="Y60" i="6"/>
  <c r="AC60" i="6"/>
  <c r="O61" i="6"/>
  <c r="S61" i="6"/>
  <c r="Y61" i="6"/>
  <c r="AC61" i="6"/>
  <c r="O62" i="6"/>
  <c r="J62" i="6"/>
  <c r="S62" i="6"/>
  <c r="Y62" i="6"/>
  <c r="AC62" i="6"/>
  <c r="O63" i="6"/>
  <c r="S63" i="6"/>
  <c r="Y63" i="6"/>
  <c r="AC63" i="6"/>
  <c r="O64" i="6"/>
  <c r="S64" i="6"/>
  <c r="Y64" i="6"/>
  <c r="J64" i="6"/>
  <c r="AC64" i="6"/>
  <c r="O65" i="6"/>
  <c r="S65" i="6"/>
  <c r="Y65" i="6"/>
  <c r="J65" i="6"/>
  <c r="AC65" i="6"/>
  <c r="O66" i="6"/>
  <c r="S66" i="6"/>
  <c r="J66" i="6"/>
  <c r="Y66" i="6"/>
  <c r="AC66" i="6"/>
  <c r="O67" i="6"/>
  <c r="J67" i="6"/>
  <c r="S67" i="6"/>
  <c r="Y67" i="6"/>
  <c r="AC67" i="6"/>
  <c r="O37" i="6"/>
  <c r="J37" i="6"/>
  <c r="S37" i="6"/>
  <c r="Y37" i="6"/>
  <c r="AC37" i="6"/>
  <c r="O68" i="6"/>
  <c r="S68" i="6"/>
  <c r="Y68" i="6"/>
  <c r="AC68" i="6"/>
  <c r="O69" i="6"/>
  <c r="S69" i="6"/>
  <c r="J69" i="6"/>
  <c r="Y69" i="6"/>
  <c r="AC69" i="6"/>
  <c r="O17" i="6"/>
  <c r="J17" i="6"/>
  <c r="S17" i="6"/>
  <c r="Y17" i="6"/>
  <c r="O34" i="6"/>
  <c r="J34" i="6"/>
  <c r="S34" i="6"/>
  <c r="Y34" i="6"/>
  <c r="AC34" i="6"/>
  <c r="O70" i="6"/>
  <c r="J70" i="6"/>
  <c r="S70" i="6"/>
  <c r="Y70" i="6"/>
  <c r="AC70" i="6"/>
  <c r="O71" i="6"/>
  <c r="J71" i="6"/>
  <c r="S71" i="6"/>
  <c r="Y71" i="6"/>
  <c r="AC71" i="6"/>
  <c r="O72" i="6"/>
  <c r="J72" i="6"/>
  <c r="S72" i="6"/>
  <c r="Y72" i="6"/>
  <c r="AC72" i="6"/>
  <c r="O73" i="6"/>
  <c r="S73" i="6"/>
  <c r="Y73" i="6"/>
  <c r="AC73" i="6"/>
  <c r="J73" i="6"/>
  <c r="O74" i="6"/>
  <c r="S74" i="6"/>
  <c r="Y74" i="6"/>
  <c r="AC74" i="6"/>
  <c r="J74" i="6"/>
  <c r="O75" i="6"/>
  <c r="S75" i="6"/>
  <c r="Y75" i="6"/>
  <c r="AC75" i="6"/>
  <c r="J75" i="6"/>
  <c r="O77" i="6"/>
  <c r="S77" i="6"/>
  <c r="Y77" i="6"/>
  <c r="AC77" i="6"/>
  <c r="J77" i="6"/>
  <c r="O78" i="6"/>
  <c r="S78" i="6"/>
  <c r="Y78" i="6"/>
  <c r="J78" i="6"/>
  <c r="AC78" i="6"/>
  <c r="O79" i="6"/>
  <c r="S79" i="6"/>
  <c r="Y79" i="6"/>
  <c r="J79" i="6"/>
  <c r="AC79" i="6"/>
  <c r="O80" i="6"/>
  <c r="S80" i="6"/>
  <c r="Y80" i="6"/>
  <c r="J80" i="6"/>
  <c r="AC80" i="6"/>
  <c r="O81" i="6"/>
  <c r="S81" i="6"/>
  <c r="J81" i="6"/>
  <c r="Y81" i="6"/>
  <c r="AC81" i="6"/>
  <c r="O82" i="6"/>
  <c r="S82" i="6"/>
  <c r="Y82" i="6"/>
  <c r="AC82" i="6"/>
  <c r="O83" i="6"/>
  <c r="J83" i="6"/>
  <c r="S83" i="6"/>
  <c r="Y83" i="6"/>
  <c r="AC83" i="6"/>
  <c r="O84" i="6"/>
  <c r="J84" i="6"/>
  <c r="S84" i="6"/>
  <c r="Y84" i="6"/>
  <c r="AC84" i="6"/>
  <c r="O85" i="6"/>
  <c r="S85" i="6"/>
  <c r="Y85" i="6"/>
  <c r="AC85" i="6"/>
  <c r="O86" i="6"/>
  <c r="S86" i="6"/>
  <c r="Y86" i="6"/>
  <c r="AC86" i="6"/>
  <c r="J86" i="6"/>
  <c r="O29" i="6"/>
  <c r="S29" i="6"/>
  <c r="Y29" i="6"/>
  <c r="AC29" i="6"/>
  <c r="J29" i="6"/>
  <c r="O87" i="6"/>
  <c r="S87" i="6"/>
  <c r="Y87" i="6"/>
  <c r="AC87" i="6"/>
  <c r="O88" i="6"/>
  <c r="S88" i="6"/>
  <c r="Y88" i="6"/>
  <c r="AC88" i="6"/>
  <c r="O89" i="6"/>
  <c r="S89" i="6"/>
  <c r="Y89" i="6"/>
  <c r="AC89" i="6"/>
  <c r="O90" i="6"/>
  <c r="S90" i="6"/>
  <c r="Y90" i="6"/>
  <c r="AC90" i="6"/>
  <c r="O91" i="6"/>
  <c r="S91" i="6"/>
  <c r="J91" i="6"/>
  <c r="Y91" i="6"/>
  <c r="AC91" i="6"/>
  <c r="O92" i="6"/>
  <c r="S92" i="6"/>
  <c r="Y92" i="6"/>
  <c r="AC92" i="6"/>
  <c r="O93" i="6"/>
  <c r="S93" i="6"/>
  <c r="J93" i="6"/>
  <c r="Y93" i="6"/>
  <c r="AC93" i="6"/>
  <c r="O30" i="6"/>
  <c r="S30" i="6"/>
  <c r="J30" i="6"/>
  <c r="Y30" i="6"/>
  <c r="O94" i="6"/>
  <c r="S94" i="6"/>
  <c r="J94" i="6"/>
  <c r="Y94" i="6"/>
  <c r="AC94" i="6"/>
  <c r="O95" i="6"/>
  <c r="S95" i="6"/>
  <c r="J95" i="6"/>
  <c r="Y95" i="6"/>
  <c r="AC95" i="6"/>
  <c r="O96" i="6"/>
  <c r="S96" i="6"/>
  <c r="Y96" i="6"/>
  <c r="AC96" i="6"/>
  <c r="O97" i="6"/>
  <c r="S97" i="6"/>
  <c r="Y97" i="6"/>
  <c r="AC97" i="6"/>
  <c r="O99" i="6"/>
  <c r="J99" i="6"/>
  <c r="S99" i="6"/>
  <c r="Y99" i="6"/>
  <c r="AC99" i="6"/>
  <c r="O100" i="6"/>
  <c r="S100" i="6"/>
  <c r="Y100" i="6"/>
  <c r="J100" i="6"/>
  <c r="AC100" i="6"/>
  <c r="O43" i="6"/>
  <c r="S43" i="6"/>
  <c r="Y43" i="6"/>
  <c r="J43" i="6"/>
  <c r="AC43" i="6"/>
  <c r="O101" i="6"/>
  <c r="S101" i="6"/>
  <c r="Y101" i="6"/>
  <c r="AC101" i="6"/>
  <c r="O102" i="6"/>
  <c r="S102" i="6"/>
  <c r="Y102" i="6"/>
  <c r="J102" i="6"/>
  <c r="AC102" i="6"/>
  <c r="O103" i="6"/>
  <c r="S103" i="6"/>
  <c r="J103" i="6"/>
  <c r="Y103" i="6"/>
  <c r="AC103" i="6"/>
  <c r="O104" i="6"/>
  <c r="S104" i="6"/>
  <c r="Y104" i="6"/>
  <c r="AC104" i="6"/>
  <c r="O105" i="6"/>
  <c r="S105" i="6"/>
  <c r="J105" i="6"/>
  <c r="Y105" i="6"/>
  <c r="AC105" i="6"/>
  <c r="O106" i="6"/>
  <c r="S106" i="6"/>
  <c r="J106" i="6"/>
  <c r="Y106" i="6"/>
  <c r="AC106" i="6"/>
  <c r="O107" i="6"/>
  <c r="S107" i="6"/>
  <c r="J107" i="6"/>
  <c r="Y107" i="6"/>
  <c r="AC107" i="6"/>
  <c r="O38" i="6"/>
  <c r="S38" i="6"/>
  <c r="J38" i="6"/>
  <c r="Y38" i="6"/>
  <c r="AC38" i="6"/>
  <c r="O108" i="6"/>
  <c r="S108" i="6"/>
  <c r="J108" i="6"/>
  <c r="Y108" i="6"/>
  <c r="AC108" i="6"/>
  <c r="O39" i="6"/>
  <c r="S39" i="6"/>
  <c r="Y39" i="6"/>
  <c r="AC39" i="6"/>
  <c r="O109" i="6"/>
  <c r="S109" i="6"/>
  <c r="Y109" i="6"/>
  <c r="AC109" i="6"/>
  <c r="O110" i="6"/>
  <c r="J110" i="6"/>
  <c r="S110" i="6"/>
  <c r="Y110" i="6"/>
  <c r="AC110" i="6"/>
  <c r="O111" i="6"/>
  <c r="J111" i="6"/>
  <c r="S111" i="6"/>
  <c r="Y111" i="6"/>
  <c r="AC111" i="6"/>
  <c r="O112" i="6"/>
  <c r="S112" i="6"/>
  <c r="Y112" i="6"/>
  <c r="J112" i="6"/>
  <c r="AC112" i="6"/>
  <c r="O113" i="6"/>
  <c r="S113" i="6"/>
  <c r="Y113" i="6"/>
  <c r="J113" i="6"/>
  <c r="AC113" i="6"/>
  <c r="O114" i="6"/>
  <c r="S114" i="6"/>
  <c r="Y114" i="6"/>
  <c r="J114" i="6"/>
  <c r="AC114" i="6"/>
  <c r="O115" i="6"/>
  <c r="S115" i="6"/>
  <c r="Y115" i="6"/>
  <c r="AC115" i="6"/>
  <c r="O116" i="6"/>
  <c r="S116" i="6"/>
  <c r="J116" i="6"/>
  <c r="Y116" i="6"/>
  <c r="AC116" i="6"/>
  <c r="O117" i="6"/>
  <c r="S117" i="6"/>
  <c r="J117" i="6"/>
  <c r="Y117" i="6"/>
  <c r="AC117" i="6"/>
  <c r="O40" i="6"/>
  <c r="S40" i="6"/>
  <c r="Y40" i="6"/>
  <c r="AC40" i="6"/>
  <c r="O15" i="6"/>
  <c r="S15" i="6"/>
  <c r="J15" i="6"/>
  <c r="Y15" i="6"/>
  <c r="AC15" i="6"/>
  <c r="O118" i="6"/>
  <c r="S118" i="6"/>
  <c r="J118" i="6"/>
  <c r="Y118" i="6"/>
  <c r="AC118" i="6"/>
  <c r="O18" i="6"/>
  <c r="S18" i="6"/>
  <c r="Y18" i="6"/>
  <c r="O119" i="6"/>
  <c r="S119" i="6"/>
  <c r="J119" i="6"/>
  <c r="Y119" i="6"/>
  <c r="AC119" i="6"/>
  <c r="O120" i="6"/>
  <c r="S120" i="6"/>
  <c r="Y120" i="6"/>
  <c r="AC120" i="6"/>
  <c r="O121" i="6"/>
  <c r="J121" i="6"/>
  <c r="S121" i="6"/>
  <c r="Y121" i="6"/>
  <c r="AC121" i="6"/>
  <c r="O19" i="6"/>
  <c r="S19" i="6"/>
  <c r="Y19" i="6"/>
  <c r="AC19" i="6"/>
  <c r="O122" i="6"/>
  <c r="S122" i="6"/>
  <c r="Y122" i="6"/>
  <c r="AC122" i="6"/>
  <c r="O123" i="6"/>
  <c r="S123" i="6"/>
  <c r="Y123" i="6"/>
  <c r="AC123" i="6"/>
  <c r="O124" i="6"/>
  <c r="S124" i="6"/>
  <c r="Y124" i="6"/>
  <c r="J124" i="6"/>
  <c r="AC124" i="6"/>
  <c r="O125" i="6"/>
  <c r="S125" i="6"/>
  <c r="Y125" i="6"/>
  <c r="J125" i="6"/>
  <c r="AC125" i="6"/>
  <c r="O126" i="6"/>
  <c r="S126" i="6"/>
  <c r="J126" i="6"/>
  <c r="Y126" i="6"/>
  <c r="AC126" i="6"/>
  <c r="O127" i="6"/>
  <c r="S127" i="6"/>
  <c r="Y127" i="6"/>
  <c r="AC127" i="6"/>
  <c r="O36" i="6"/>
  <c r="S36" i="6"/>
  <c r="Y36" i="6"/>
  <c r="AC36" i="6"/>
  <c r="O128" i="6"/>
  <c r="S128" i="6"/>
  <c r="J128" i="6"/>
  <c r="Y128" i="6"/>
  <c r="AC128" i="6"/>
  <c r="O130" i="6"/>
  <c r="S130" i="6"/>
  <c r="J130" i="6"/>
  <c r="Y130" i="6"/>
  <c r="AC130" i="6"/>
  <c r="O131" i="6"/>
  <c r="J131" i="6"/>
  <c r="S131" i="6"/>
  <c r="Y131" i="6"/>
  <c r="AC131" i="6"/>
  <c r="O28" i="6"/>
  <c r="S28" i="6"/>
  <c r="Y28" i="6"/>
  <c r="AC28" i="6"/>
  <c r="O44" i="6"/>
  <c r="S44" i="6"/>
  <c r="Y44" i="6"/>
  <c r="O132" i="6"/>
  <c r="S132" i="6"/>
  <c r="J132" i="6"/>
  <c r="Y132" i="6"/>
  <c r="AC132" i="6"/>
  <c r="O133" i="6"/>
  <c r="S133" i="6"/>
  <c r="J133" i="6"/>
  <c r="Y133" i="6"/>
  <c r="AC133" i="6"/>
  <c r="O134" i="6"/>
  <c r="S134" i="6"/>
  <c r="Y134" i="6"/>
  <c r="AC134" i="6"/>
  <c r="J134" i="6"/>
  <c r="O135" i="6"/>
  <c r="S135" i="6"/>
  <c r="Y135" i="6"/>
  <c r="AC135" i="6"/>
  <c r="J135" i="6"/>
  <c r="O136" i="6"/>
  <c r="S136" i="6"/>
  <c r="Y136" i="6"/>
  <c r="AC136" i="6"/>
  <c r="O137" i="6"/>
  <c r="S137" i="6"/>
  <c r="Y137" i="6"/>
  <c r="AC137" i="6"/>
  <c r="J137" i="6"/>
  <c r="O138" i="6"/>
  <c r="S138" i="6"/>
  <c r="Y138" i="6"/>
  <c r="J138" i="6"/>
  <c r="AC138" i="6"/>
  <c r="O139" i="6"/>
  <c r="S139" i="6"/>
  <c r="Y139" i="6"/>
  <c r="J139" i="6"/>
  <c r="AC139" i="6"/>
  <c r="O140" i="6"/>
  <c r="S140" i="6"/>
  <c r="Y140" i="6"/>
  <c r="AC140" i="6"/>
  <c r="O141" i="6"/>
  <c r="S141" i="6"/>
  <c r="J141" i="6"/>
  <c r="Y141" i="6"/>
  <c r="AC141" i="6"/>
  <c r="O142" i="6"/>
  <c r="S142" i="6"/>
  <c r="J142" i="6"/>
  <c r="Y142" i="6"/>
  <c r="AC142" i="6"/>
  <c r="O143" i="6"/>
  <c r="S143" i="6"/>
  <c r="J143" i="6"/>
  <c r="Y143" i="6"/>
  <c r="AC143" i="6"/>
  <c r="O144" i="6"/>
  <c r="S144" i="6"/>
  <c r="J144" i="6"/>
  <c r="Y144" i="6"/>
  <c r="AC144" i="6"/>
  <c r="O145" i="6"/>
  <c r="S145" i="6"/>
  <c r="Y145" i="6"/>
  <c r="AC145" i="6"/>
  <c r="O146" i="6"/>
  <c r="J146" i="6"/>
  <c r="S146" i="6"/>
  <c r="Y146" i="6"/>
  <c r="AC146" i="6"/>
  <c r="O25" i="6"/>
  <c r="S25" i="6"/>
  <c r="Y25" i="6"/>
  <c r="J25" i="6"/>
  <c r="O147" i="6"/>
  <c r="S147" i="6"/>
  <c r="Y147" i="6"/>
  <c r="AC147" i="6"/>
  <c r="O148" i="6"/>
  <c r="S148" i="6"/>
  <c r="Y148" i="6"/>
  <c r="AC148" i="6"/>
  <c r="O149" i="6"/>
  <c r="S149" i="6"/>
  <c r="Y149" i="6"/>
  <c r="J149" i="6"/>
  <c r="AC149" i="6"/>
  <c r="O150" i="6"/>
  <c r="S150" i="6"/>
  <c r="Y150" i="6"/>
  <c r="J150" i="6"/>
  <c r="AC150" i="6"/>
  <c r="O151" i="6"/>
  <c r="S151" i="6"/>
  <c r="Y151" i="6"/>
  <c r="AC151" i="6"/>
  <c r="O152" i="6"/>
  <c r="S152" i="6"/>
  <c r="Y152" i="6"/>
  <c r="AC152" i="6"/>
  <c r="O153" i="6"/>
  <c r="S153" i="6"/>
  <c r="Y153" i="6"/>
  <c r="AC153" i="6"/>
  <c r="O154" i="6"/>
  <c r="S154" i="6"/>
  <c r="Y154" i="6"/>
  <c r="AC154" i="6"/>
  <c r="O155" i="6"/>
  <c r="S155" i="6"/>
  <c r="J155" i="6"/>
  <c r="Y155" i="6"/>
  <c r="AC155" i="6"/>
  <c r="O156" i="6"/>
  <c r="J156" i="6"/>
  <c r="S156" i="6"/>
  <c r="Y156" i="6"/>
  <c r="AC156" i="6"/>
  <c r="O157" i="6"/>
  <c r="S157" i="6"/>
  <c r="Y157" i="6"/>
  <c r="AC157" i="6"/>
  <c r="O158" i="6"/>
  <c r="S158" i="6"/>
  <c r="Y158" i="6"/>
  <c r="AC158" i="6"/>
  <c r="O159" i="6"/>
  <c r="S159" i="6"/>
  <c r="Y159" i="6"/>
  <c r="AC159" i="6"/>
  <c r="O160" i="6"/>
  <c r="S160" i="6"/>
  <c r="Y160" i="6"/>
  <c r="AC160" i="6"/>
  <c r="O161" i="6"/>
  <c r="S161" i="6"/>
  <c r="Y161" i="6"/>
  <c r="J161" i="6"/>
  <c r="AC161" i="6"/>
  <c r="O162" i="6"/>
  <c r="S162" i="6"/>
  <c r="Y162" i="6"/>
  <c r="J162" i="6"/>
  <c r="AC162" i="6"/>
  <c r="O163" i="6"/>
  <c r="S163" i="6"/>
  <c r="J163" i="6"/>
  <c r="Y163" i="6"/>
  <c r="AC163" i="6"/>
  <c r="O164" i="6"/>
  <c r="S164" i="6"/>
  <c r="J164" i="6"/>
  <c r="Y164" i="6"/>
  <c r="AC164" i="6"/>
  <c r="O45" i="6"/>
  <c r="S45" i="6"/>
  <c r="J45" i="6"/>
  <c r="AC45" i="6"/>
  <c r="O165" i="6"/>
  <c r="S165" i="6"/>
  <c r="Y165" i="6"/>
  <c r="J165" i="6"/>
  <c r="AC165" i="6"/>
  <c r="Q46" i="6"/>
  <c r="U46" i="6"/>
  <c r="L46" i="6"/>
  <c r="W46" i="6"/>
  <c r="AA46" i="6"/>
  <c r="Q47" i="6"/>
  <c r="U47" i="6"/>
  <c r="W47" i="6"/>
  <c r="AA47" i="6"/>
  <c r="Q48" i="6"/>
  <c r="U48" i="6"/>
  <c r="W48" i="6"/>
  <c r="AA48" i="6"/>
  <c r="Q49" i="6"/>
  <c r="L49" i="6"/>
  <c r="U49" i="6"/>
  <c r="W49" i="6"/>
  <c r="Q50" i="6"/>
  <c r="U50" i="6"/>
  <c r="L50" i="6"/>
  <c r="W50" i="6"/>
  <c r="AA50" i="6"/>
  <c r="Q51" i="6"/>
  <c r="U51" i="6"/>
  <c r="W51" i="6"/>
  <c r="AA51" i="6"/>
  <c r="Q52" i="6"/>
  <c r="U52" i="6"/>
  <c r="W52" i="6"/>
  <c r="AA52" i="6"/>
  <c r="Q53" i="6"/>
  <c r="L53" i="6"/>
  <c r="U53" i="6"/>
  <c r="W53" i="6"/>
  <c r="AA53" i="6"/>
  <c r="Q42" i="6"/>
  <c r="L42" i="6"/>
  <c r="U42" i="6"/>
  <c r="W42" i="6"/>
  <c r="AA42" i="6"/>
  <c r="Q54" i="6"/>
  <c r="L54" i="6"/>
  <c r="U54" i="6"/>
  <c r="W54" i="6"/>
  <c r="AA54" i="6"/>
  <c r="Q55" i="6"/>
  <c r="U55" i="6"/>
  <c r="W55" i="6"/>
  <c r="AA55" i="6"/>
  <c r="Q56" i="6"/>
  <c r="U56" i="6"/>
  <c r="W56" i="6"/>
  <c r="AA56" i="6"/>
  <c r="L56" i="6"/>
  <c r="Q20" i="6"/>
  <c r="U20" i="6"/>
  <c r="W20" i="6"/>
  <c r="Q57" i="6"/>
  <c r="U57" i="6"/>
  <c r="W57" i="6"/>
  <c r="AA57" i="6"/>
  <c r="L57" i="6"/>
  <c r="Q58" i="6"/>
  <c r="U58" i="6"/>
  <c r="W58" i="6"/>
  <c r="AA58" i="6"/>
  <c r="Q59" i="6"/>
  <c r="U59" i="6"/>
  <c r="W59" i="6"/>
  <c r="AA59" i="6"/>
  <c r="L59" i="6"/>
  <c r="Q60" i="6"/>
  <c r="U60" i="6"/>
  <c r="W60" i="6"/>
  <c r="L60" i="6"/>
  <c r="AA60" i="6"/>
  <c r="Q61" i="6"/>
  <c r="U61" i="6"/>
  <c r="W61" i="6"/>
  <c r="L61" i="6"/>
  <c r="AA61" i="6"/>
  <c r="Q62" i="6"/>
  <c r="U62" i="6"/>
  <c r="L62" i="6"/>
  <c r="W62" i="6"/>
  <c r="AA62" i="6"/>
  <c r="Q63" i="6"/>
  <c r="U63" i="6"/>
  <c r="L63" i="6"/>
  <c r="W63" i="6"/>
  <c r="Q64" i="6"/>
  <c r="U64" i="6"/>
  <c r="W64" i="6"/>
  <c r="AA64" i="6"/>
  <c r="Q65" i="6"/>
  <c r="U65" i="6"/>
  <c r="W65" i="6"/>
  <c r="AA65" i="6"/>
  <c r="Q66" i="6"/>
  <c r="U66" i="6"/>
  <c r="W66" i="6"/>
  <c r="L66" i="6"/>
  <c r="AA66" i="6"/>
  <c r="Q67" i="6"/>
  <c r="U67" i="6"/>
  <c r="L67" i="6"/>
  <c r="W67" i="6"/>
  <c r="AA67" i="6"/>
  <c r="Q37" i="6"/>
  <c r="U37" i="6"/>
  <c r="L37" i="6"/>
  <c r="W37" i="6"/>
  <c r="AA37" i="6"/>
  <c r="Q68" i="6"/>
  <c r="U68" i="6"/>
  <c r="L68" i="6"/>
  <c r="W68" i="6"/>
  <c r="AA68" i="6"/>
  <c r="Q69" i="6"/>
  <c r="U69" i="6"/>
  <c r="L69" i="6"/>
  <c r="W69" i="6"/>
  <c r="AA69" i="6"/>
  <c r="Q17" i="6"/>
  <c r="U17" i="6"/>
  <c r="W17" i="6"/>
  <c r="AA17" i="6"/>
  <c r="Q34" i="6"/>
  <c r="U34" i="6"/>
  <c r="W34" i="6"/>
  <c r="AA34" i="6"/>
  <c r="Q70" i="6"/>
  <c r="U70" i="6"/>
  <c r="W70" i="6"/>
  <c r="AA70" i="6"/>
  <c r="Q71" i="6"/>
  <c r="L71" i="6"/>
  <c r="U71" i="6"/>
  <c r="W71" i="6"/>
  <c r="AA71" i="6"/>
  <c r="Q72" i="6"/>
  <c r="U72" i="6"/>
  <c r="W72" i="6"/>
  <c r="L72" i="6"/>
  <c r="AA72" i="6"/>
  <c r="Q73" i="6"/>
  <c r="U73" i="6"/>
  <c r="L73" i="6"/>
  <c r="W73" i="6"/>
  <c r="AA73" i="6"/>
  <c r="Q74" i="6"/>
  <c r="U74" i="6"/>
  <c r="W74" i="6"/>
  <c r="AA74" i="6"/>
  <c r="Q75" i="6"/>
  <c r="U75" i="6"/>
  <c r="L75" i="6"/>
  <c r="W75" i="6"/>
  <c r="AA75" i="6"/>
  <c r="Q77" i="6"/>
  <c r="U77" i="6"/>
  <c r="L77" i="6"/>
  <c r="W77" i="6"/>
  <c r="AA77" i="6"/>
  <c r="Q78" i="6"/>
  <c r="U78" i="6"/>
  <c r="L78" i="6"/>
  <c r="W78" i="6"/>
  <c r="AA78" i="6"/>
  <c r="Q79" i="6"/>
  <c r="U79" i="6"/>
  <c r="L79" i="6"/>
  <c r="W79" i="6"/>
  <c r="AA79" i="6"/>
  <c r="Q80" i="6"/>
  <c r="U80" i="6"/>
  <c r="L80" i="6"/>
  <c r="W80" i="6"/>
  <c r="Q81" i="6"/>
  <c r="U81" i="6"/>
  <c r="W81" i="6"/>
  <c r="L81" i="6"/>
  <c r="AA81" i="6"/>
  <c r="Q82" i="6"/>
  <c r="U82" i="6"/>
  <c r="W82" i="6"/>
  <c r="AA82" i="6"/>
  <c r="Q83" i="6"/>
  <c r="U83" i="6"/>
  <c r="L83" i="6"/>
  <c r="W83" i="6"/>
  <c r="AA83" i="6"/>
  <c r="Q84" i="6"/>
  <c r="L84" i="6"/>
  <c r="U84" i="6"/>
  <c r="W84" i="6"/>
  <c r="AA84" i="6"/>
  <c r="Q85" i="6"/>
  <c r="U85" i="6"/>
  <c r="W85" i="6"/>
  <c r="AA85" i="6"/>
  <c r="Q86" i="6"/>
  <c r="L86" i="6"/>
  <c r="U86" i="6"/>
  <c r="W86" i="6"/>
  <c r="AA86" i="6"/>
  <c r="Q29" i="6"/>
  <c r="U29" i="6"/>
  <c r="W29" i="6"/>
  <c r="Q87" i="6"/>
  <c r="U87" i="6"/>
  <c r="L87" i="6"/>
  <c r="W87" i="6"/>
  <c r="AA87" i="6"/>
  <c r="Q88" i="6"/>
  <c r="L88" i="6"/>
  <c r="U88" i="6"/>
  <c r="W88" i="6"/>
  <c r="AA88" i="6"/>
  <c r="Q89" i="6"/>
  <c r="U89" i="6"/>
  <c r="W89" i="6"/>
  <c r="AA89" i="6"/>
  <c r="Q90" i="6"/>
  <c r="U90" i="6"/>
  <c r="W90" i="6"/>
  <c r="AA90" i="6"/>
  <c r="Q91" i="6"/>
  <c r="U91" i="6"/>
  <c r="W91" i="6"/>
  <c r="AA91" i="6"/>
  <c r="Q92" i="6"/>
  <c r="U92" i="6"/>
  <c r="W92" i="6"/>
  <c r="AA92" i="6"/>
  <c r="Q7" i="6"/>
  <c r="U7" i="6"/>
  <c r="W7" i="6"/>
  <c r="L7" i="6"/>
  <c r="AA7" i="6"/>
  <c r="Q93" i="6"/>
  <c r="U93" i="6"/>
  <c r="L93" i="6"/>
  <c r="W93" i="6"/>
  <c r="AA93" i="6"/>
  <c r="Q32" i="6"/>
  <c r="U32" i="6"/>
  <c r="W32" i="6"/>
  <c r="AA32" i="6"/>
  <c r="Q30" i="6"/>
  <c r="U30" i="6"/>
  <c r="L30" i="6"/>
  <c r="W30" i="6"/>
  <c r="AA30" i="6"/>
  <c r="Q94" i="6"/>
  <c r="L94" i="6"/>
  <c r="U94" i="6"/>
  <c r="W94" i="6"/>
  <c r="AA94" i="6"/>
  <c r="Q95" i="6"/>
  <c r="L95" i="6"/>
  <c r="U95" i="6"/>
  <c r="W95" i="6"/>
  <c r="AA95" i="6"/>
  <c r="Q96" i="6"/>
  <c r="L96" i="6"/>
  <c r="U96" i="6"/>
  <c r="W96" i="6"/>
  <c r="AA96" i="6"/>
  <c r="Q97" i="6"/>
  <c r="L97" i="6"/>
  <c r="U97" i="6"/>
  <c r="W97" i="6"/>
  <c r="AA97" i="6"/>
  <c r="Q35" i="6"/>
  <c r="L35" i="6"/>
  <c r="U35" i="6"/>
  <c r="W35" i="6"/>
  <c r="AA35" i="6"/>
  <c r="Q98" i="6"/>
  <c r="L98" i="6"/>
  <c r="U98" i="6"/>
  <c r="W98" i="6"/>
  <c r="AA98" i="6"/>
  <c r="Q99" i="6"/>
  <c r="L99" i="6"/>
  <c r="U99" i="6"/>
  <c r="W99" i="6"/>
  <c r="AA99" i="6"/>
  <c r="Q100" i="6"/>
  <c r="U100" i="6"/>
  <c r="W100" i="6"/>
  <c r="AA100" i="6"/>
  <c r="L100" i="6"/>
  <c r="Q43" i="6"/>
  <c r="U43" i="6"/>
  <c r="W43" i="6"/>
  <c r="AA43" i="6"/>
  <c r="L43" i="6"/>
  <c r="Q14" i="6"/>
  <c r="U14" i="6"/>
  <c r="W14" i="6"/>
  <c r="Q101" i="6"/>
  <c r="L101" i="6"/>
  <c r="U101" i="6"/>
  <c r="W101" i="6"/>
  <c r="AA101" i="6"/>
  <c r="Q102" i="6"/>
  <c r="L102" i="6"/>
  <c r="U102" i="6"/>
  <c r="W102" i="6"/>
  <c r="AA102" i="6"/>
  <c r="Q103" i="6"/>
  <c r="L103" i="6"/>
  <c r="U103" i="6"/>
  <c r="W103" i="6"/>
  <c r="AA103" i="6"/>
  <c r="Q104" i="6"/>
  <c r="U104" i="6"/>
  <c r="W104" i="6"/>
  <c r="AA104" i="6"/>
  <c r="L104" i="6"/>
  <c r="Q27" i="6"/>
  <c r="U27" i="6"/>
  <c r="W27" i="6"/>
  <c r="AA27" i="6"/>
  <c r="L27" i="6"/>
  <c r="Q105" i="6"/>
  <c r="U105" i="6"/>
  <c r="W105" i="6"/>
  <c r="AA105" i="6"/>
  <c r="L105" i="6"/>
  <c r="Q106" i="6"/>
  <c r="U106" i="6"/>
  <c r="W106" i="6"/>
  <c r="AA106" i="6"/>
  <c r="L106" i="6"/>
  <c r="Q10" i="6"/>
  <c r="U10" i="6"/>
  <c r="W10" i="6"/>
  <c r="L10" i="6"/>
  <c r="AA10" i="6"/>
  <c r="Q107" i="6"/>
  <c r="U107" i="6"/>
  <c r="W107" i="6"/>
  <c r="L107" i="6"/>
  <c r="AA107" i="6"/>
  <c r="Q12" i="6"/>
  <c r="U12" i="6"/>
  <c r="W12" i="6"/>
  <c r="L12" i="6"/>
  <c r="Q38" i="6"/>
  <c r="U38" i="6"/>
  <c r="W38" i="6"/>
  <c r="AA38" i="6"/>
  <c r="Q108" i="6"/>
  <c r="U108" i="6"/>
  <c r="W108" i="6"/>
  <c r="AA108" i="6"/>
  <c r="L108" i="6"/>
  <c r="Q39" i="6"/>
  <c r="U39" i="6"/>
  <c r="W39" i="6"/>
  <c r="AA39" i="6"/>
  <c r="L39" i="6"/>
  <c r="Q109" i="6"/>
  <c r="U109" i="6"/>
  <c r="W109" i="6"/>
  <c r="L109" i="6"/>
  <c r="AA109" i="6"/>
  <c r="Q13" i="6"/>
  <c r="U13" i="6"/>
  <c r="W13" i="6"/>
  <c r="L13" i="6"/>
  <c r="AA13" i="6"/>
  <c r="Q110" i="6"/>
  <c r="U110" i="6"/>
  <c r="W110" i="6"/>
  <c r="AA110" i="6"/>
  <c r="Q111" i="6"/>
  <c r="U111" i="6"/>
  <c r="L111" i="6"/>
  <c r="W111" i="6"/>
  <c r="AA111" i="6"/>
  <c r="Q112" i="6"/>
  <c r="U112" i="6"/>
  <c r="W112" i="6"/>
  <c r="AA112" i="6"/>
  <c r="Q113" i="6"/>
  <c r="U113" i="6"/>
  <c r="L113" i="6"/>
  <c r="W113" i="6"/>
  <c r="AA113" i="6"/>
  <c r="Q114" i="6"/>
  <c r="U114" i="6"/>
  <c r="W114" i="6"/>
  <c r="AA114" i="6"/>
  <c r="Q115" i="6"/>
  <c r="U115" i="6"/>
  <c r="W115" i="6"/>
  <c r="AA115" i="6"/>
  <c r="Q116" i="6"/>
  <c r="L116" i="6"/>
  <c r="U116" i="6"/>
  <c r="W116" i="6"/>
  <c r="AA116" i="6"/>
  <c r="Q117" i="6"/>
  <c r="U117" i="6"/>
  <c r="W117" i="6"/>
  <c r="L117" i="6"/>
  <c r="AA117" i="6"/>
  <c r="Q40" i="6"/>
  <c r="U40" i="6"/>
  <c r="W40" i="6"/>
  <c r="Q15" i="6"/>
  <c r="U15" i="6"/>
  <c r="W15" i="6"/>
  <c r="AA15" i="6"/>
  <c r="Q118" i="6"/>
  <c r="U118" i="6"/>
  <c r="W118" i="6"/>
  <c r="AA118" i="6"/>
  <c r="Q24" i="6"/>
  <c r="U24" i="6"/>
  <c r="W24" i="6"/>
  <c r="Q18" i="6"/>
  <c r="U18" i="6"/>
  <c r="W18" i="6"/>
  <c r="Q119" i="6"/>
  <c r="U119" i="6"/>
  <c r="L119" i="6"/>
  <c r="W119" i="6"/>
  <c r="Q120" i="6"/>
  <c r="U120" i="6"/>
  <c r="L120" i="6"/>
  <c r="W120" i="6"/>
  <c r="AA120" i="6"/>
  <c r="Q121" i="6"/>
  <c r="U121" i="6"/>
  <c r="L121" i="6"/>
  <c r="W121" i="6"/>
  <c r="AA121" i="6"/>
  <c r="Q19" i="6"/>
  <c r="U19" i="6"/>
  <c r="L19" i="6"/>
  <c r="W19" i="6"/>
  <c r="AA19" i="6"/>
  <c r="Q16" i="6"/>
  <c r="U16" i="6"/>
  <c r="W16" i="6"/>
  <c r="AA16" i="6"/>
  <c r="Q122" i="6"/>
  <c r="U122" i="6"/>
  <c r="W122" i="6"/>
  <c r="AA122" i="6"/>
  <c r="Q123" i="6"/>
  <c r="U123" i="6"/>
  <c r="W123" i="6"/>
  <c r="AA123" i="6"/>
  <c r="Q124" i="6"/>
  <c r="L124" i="6"/>
  <c r="U124" i="6"/>
  <c r="W124" i="6"/>
  <c r="AA124" i="6"/>
  <c r="Q125" i="6"/>
  <c r="U125" i="6"/>
  <c r="W125" i="6"/>
  <c r="AA125" i="6"/>
  <c r="Q126" i="6"/>
  <c r="L126" i="6"/>
  <c r="U126" i="6"/>
  <c r="W126" i="6"/>
  <c r="AA126" i="6"/>
  <c r="Q127" i="6"/>
  <c r="U127" i="6"/>
  <c r="W127" i="6"/>
  <c r="AA127" i="6"/>
  <c r="Q36" i="6"/>
  <c r="U36" i="6"/>
  <c r="W36" i="6"/>
  <c r="AA36" i="6"/>
  <c r="L36" i="6"/>
  <c r="Q9" i="6"/>
  <c r="U9" i="6"/>
  <c r="W9" i="6"/>
  <c r="L9" i="6"/>
  <c r="AA9" i="6"/>
  <c r="Q21" i="6"/>
  <c r="U21" i="6"/>
  <c r="L21" i="6"/>
  <c r="W21" i="6"/>
  <c r="Q128" i="6"/>
  <c r="U128" i="6"/>
  <c r="W128" i="6"/>
  <c r="AA128" i="6"/>
  <c r="Q130" i="6"/>
  <c r="U130" i="6"/>
  <c r="W130" i="6"/>
  <c r="L130" i="6"/>
  <c r="AA130" i="6"/>
  <c r="Q131" i="6"/>
  <c r="U131" i="6"/>
  <c r="W131" i="6"/>
  <c r="AA131" i="6"/>
  <c r="Q28" i="6"/>
  <c r="U28" i="6"/>
  <c r="L28" i="6"/>
  <c r="W28" i="6"/>
  <c r="Q26" i="6"/>
  <c r="U26" i="6"/>
  <c r="W26" i="6"/>
  <c r="AA26" i="6"/>
  <c r="Q44" i="6"/>
  <c r="U44" i="6"/>
  <c r="L44" i="6"/>
  <c r="W44" i="6"/>
  <c r="Q132" i="6"/>
  <c r="U132" i="6"/>
  <c r="W132" i="6"/>
  <c r="AA132" i="6"/>
  <c r="Q133" i="6"/>
  <c r="U133" i="6"/>
  <c r="W133" i="6"/>
  <c r="AA133" i="6"/>
  <c r="Q134" i="6"/>
  <c r="U134" i="6"/>
  <c r="W134" i="6"/>
  <c r="Q135" i="6"/>
  <c r="U135" i="6"/>
  <c r="W135" i="6"/>
  <c r="AA135" i="6"/>
  <c r="L135" i="6"/>
  <c r="Q136" i="6"/>
  <c r="U136" i="6"/>
  <c r="W136" i="6"/>
  <c r="AA136" i="6"/>
  <c r="Q137" i="6"/>
  <c r="U137" i="6"/>
  <c r="L137" i="6"/>
  <c r="W137" i="6"/>
  <c r="AA137" i="6"/>
  <c r="Q138" i="6"/>
  <c r="U138" i="6"/>
  <c r="W138" i="6"/>
  <c r="AA138" i="6"/>
  <c r="Q139" i="6"/>
  <c r="U139" i="6"/>
  <c r="W139" i="6"/>
  <c r="AA139" i="6"/>
  <c r="Q140" i="6"/>
  <c r="U140" i="6"/>
  <c r="L140" i="6"/>
  <c r="W140" i="6"/>
  <c r="AA140" i="6"/>
  <c r="Q141" i="6"/>
  <c r="L141" i="6"/>
  <c r="U141" i="6"/>
  <c r="W141" i="6"/>
  <c r="AA141" i="6"/>
  <c r="Q142" i="6"/>
  <c r="L142" i="6"/>
  <c r="U142" i="6"/>
  <c r="W142" i="6"/>
  <c r="AA142" i="6"/>
  <c r="Q143" i="6"/>
  <c r="L143" i="6"/>
  <c r="U143" i="6"/>
  <c r="W143" i="6"/>
  <c r="AA143" i="6"/>
  <c r="Q144" i="6"/>
  <c r="L144" i="6"/>
  <c r="U144" i="6"/>
  <c r="W144" i="6"/>
  <c r="AA144" i="6"/>
  <c r="Q8" i="6"/>
  <c r="U8" i="6"/>
  <c r="W8" i="6"/>
  <c r="AA8" i="6"/>
  <c r="Q145" i="6"/>
  <c r="U145" i="6"/>
  <c r="W145" i="6"/>
  <c r="AA145" i="6"/>
  <c r="Q31" i="6"/>
  <c r="U31" i="6"/>
  <c r="W31" i="6"/>
  <c r="AA31" i="6"/>
  <c r="L31" i="6"/>
  <c r="Q146" i="6"/>
  <c r="U146" i="6"/>
  <c r="W146" i="6"/>
  <c r="L146" i="6"/>
  <c r="AA146" i="6"/>
  <c r="Q25" i="6"/>
  <c r="U25" i="6"/>
  <c r="L25" i="6"/>
  <c r="W25" i="6"/>
  <c r="AA25" i="6"/>
  <c r="Q22" i="6"/>
  <c r="L22" i="6"/>
  <c r="U22" i="6"/>
  <c r="W22" i="6"/>
  <c r="Q147" i="6"/>
  <c r="U147" i="6"/>
  <c r="L147" i="6"/>
  <c r="W147" i="6"/>
  <c r="AA147" i="6"/>
  <c r="Q148" i="6"/>
  <c r="U148" i="6"/>
  <c r="W148" i="6"/>
  <c r="AA148" i="6"/>
  <c r="Q149" i="6"/>
  <c r="L149" i="6"/>
  <c r="U149" i="6"/>
  <c r="W149" i="6"/>
  <c r="AA149" i="6"/>
  <c r="Q150" i="6"/>
  <c r="U150" i="6"/>
  <c r="L150" i="6"/>
  <c r="W150" i="6"/>
  <c r="AA150" i="6"/>
  <c r="Q151" i="6"/>
  <c r="U151" i="6"/>
  <c r="W151" i="6"/>
  <c r="AA151" i="6"/>
  <c r="L151" i="6"/>
  <c r="Q152" i="6"/>
  <c r="U152" i="6"/>
  <c r="W152" i="6"/>
  <c r="L152" i="6"/>
  <c r="AA152" i="6"/>
  <c r="Q11" i="6"/>
  <c r="U11" i="6"/>
  <c r="W11" i="6"/>
  <c r="L11" i="6"/>
  <c r="AA11" i="6"/>
  <c r="Q153" i="6"/>
  <c r="U153" i="6"/>
  <c r="W153" i="6"/>
  <c r="AA153" i="6"/>
  <c r="Q23" i="6"/>
  <c r="U23" i="6"/>
  <c r="W23" i="6"/>
  <c r="L23" i="6"/>
  <c r="AA23" i="6"/>
  <c r="Q154" i="6"/>
  <c r="U154" i="6"/>
  <c r="W154" i="6"/>
  <c r="L154" i="6"/>
  <c r="AA154" i="6"/>
  <c r="Q155" i="6"/>
  <c r="U155" i="6"/>
  <c r="W155" i="6"/>
  <c r="AA155" i="6"/>
  <c r="Q156" i="6"/>
  <c r="U156" i="6"/>
  <c r="L156" i="6"/>
  <c r="W156" i="6"/>
  <c r="AA156" i="6"/>
  <c r="Q157" i="6"/>
  <c r="U157" i="6"/>
  <c r="L157" i="6"/>
  <c r="W157" i="6"/>
  <c r="AA157" i="6"/>
  <c r="Q158" i="6"/>
  <c r="U158" i="6"/>
  <c r="W158" i="6"/>
  <c r="AA158" i="6"/>
  <c r="Q159" i="6"/>
  <c r="U159" i="6"/>
  <c r="W159" i="6"/>
  <c r="Q160" i="6"/>
  <c r="U160" i="6"/>
  <c r="W160" i="6"/>
  <c r="L160" i="6"/>
  <c r="AA160" i="6"/>
  <c r="Q161" i="6"/>
  <c r="U161" i="6"/>
  <c r="W161" i="6"/>
  <c r="AA161" i="6"/>
  <c r="Q162" i="6"/>
  <c r="U162" i="6"/>
  <c r="W162" i="6"/>
  <c r="AA162" i="6"/>
  <c r="Q163" i="6"/>
  <c r="U163" i="6"/>
  <c r="L163" i="6"/>
  <c r="W163" i="6"/>
  <c r="AA163" i="6"/>
  <c r="Q164" i="6"/>
  <c r="U164" i="6"/>
  <c r="L164" i="6"/>
  <c r="W164" i="6"/>
  <c r="AA164" i="6"/>
  <c r="Q45" i="6"/>
  <c r="L45" i="6"/>
  <c r="U45" i="6"/>
  <c r="W45" i="6"/>
  <c r="AA45" i="6"/>
  <c r="Q165" i="6"/>
  <c r="L165" i="6"/>
  <c r="U165" i="6"/>
  <c r="W165" i="6"/>
  <c r="H129" i="6"/>
  <c r="D129" i="6"/>
  <c r="H85" i="8"/>
  <c r="AX59" i="1"/>
  <c r="H33" i="8"/>
  <c r="AX43" i="1"/>
  <c r="H82" i="8"/>
  <c r="AX92" i="1"/>
  <c r="BA92" i="1"/>
  <c r="BA12" i="1"/>
  <c r="BA22" i="1"/>
  <c r="BA27" i="1"/>
  <c r="BA41" i="1"/>
  <c r="BA33" i="1"/>
  <c r="BA9" i="1"/>
  <c r="BA21" i="1"/>
  <c r="BA6" i="1"/>
  <c r="BA39" i="1"/>
  <c r="BA11" i="1"/>
  <c r="BA7" i="1"/>
  <c r="BA18" i="1"/>
  <c r="BA31" i="1"/>
  <c r="BA16" i="1"/>
  <c r="BA48" i="1"/>
  <c r="BA40" i="1"/>
  <c r="BA35" i="1"/>
  <c r="BA10" i="1"/>
  <c r="BA62" i="1"/>
  <c r="BA47" i="1"/>
  <c r="BA61" i="1"/>
  <c r="BA66" i="1"/>
  <c r="BA67" i="1"/>
  <c r="BA28" i="1"/>
  <c r="BA26" i="1"/>
  <c r="BA71" i="1"/>
  <c r="BA36" i="1"/>
  <c r="BA74" i="1"/>
  <c r="BA70" i="1"/>
  <c r="BA52" i="1"/>
  <c r="BA108" i="1"/>
  <c r="BA99" i="1"/>
  <c r="BA73" i="1"/>
  <c r="BA109" i="1"/>
  <c r="BA15" i="1"/>
  <c r="BA110" i="1"/>
  <c r="BA57" i="1"/>
  <c r="BA38" i="1"/>
  <c r="BA111" i="1"/>
  <c r="BA112" i="1"/>
  <c r="BA75" i="1"/>
  <c r="BA113" i="1"/>
  <c r="BA53" i="1"/>
  <c r="BA50" i="1"/>
  <c r="BA114" i="1"/>
  <c r="BA54" i="1"/>
  <c r="BA115" i="1"/>
  <c r="BA78" i="1"/>
  <c r="BA116" i="1"/>
  <c r="BA106" i="1"/>
  <c r="BA117" i="1"/>
  <c r="BA95" i="1"/>
  <c r="BA84" i="1"/>
  <c r="BA118" i="1"/>
  <c r="BA119" i="1"/>
  <c r="BA120" i="1"/>
  <c r="BA121" i="1"/>
  <c r="BA122" i="1"/>
  <c r="BA55" i="1"/>
  <c r="BA123" i="1"/>
  <c r="BA124" i="1"/>
  <c r="BA34" i="1"/>
  <c r="BA125" i="1"/>
  <c r="BA126" i="1"/>
  <c r="BA51" i="1"/>
  <c r="BA127" i="1"/>
  <c r="BA128" i="1"/>
  <c r="BA129" i="1"/>
  <c r="BA130" i="1"/>
  <c r="BA29" i="1"/>
  <c r="BA82" i="1"/>
  <c r="BA131" i="1"/>
  <c r="BA132" i="1"/>
  <c r="BA65" i="1"/>
  <c r="BA17" i="1"/>
  <c r="BA133" i="1"/>
  <c r="BA134" i="1"/>
  <c r="BA56" i="1"/>
  <c r="BA135" i="1"/>
  <c r="BA69" i="1"/>
  <c r="BA136" i="1"/>
  <c r="BA137" i="1"/>
  <c r="BA30" i="1"/>
  <c r="BA138" i="1"/>
  <c r="BA139" i="1"/>
  <c r="BA140" i="1"/>
  <c r="BA141" i="1"/>
  <c r="BA142" i="1"/>
  <c r="BA143" i="1"/>
  <c r="BA144" i="1"/>
  <c r="BA107" i="1"/>
  <c r="BA145" i="1"/>
  <c r="BA58" i="1"/>
  <c r="BA146" i="1"/>
  <c r="BA14" i="1"/>
  <c r="BA86" i="1"/>
  <c r="BA147" i="1"/>
  <c r="BA148" i="1"/>
  <c r="BA149" i="1"/>
  <c r="BA80" i="1"/>
  <c r="BA60" i="1"/>
  <c r="BA150" i="1"/>
  <c r="BA151" i="1"/>
  <c r="BA152" i="1"/>
  <c r="BA44" i="1"/>
  <c r="BA25" i="1"/>
  <c r="BA153" i="1"/>
  <c r="BA19" i="1"/>
  <c r="BA154" i="1"/>
  <c r="BA155" i="1"/>
  <c r="BA93" i="1"/>
  <c r="BA88" i="1"/>
  <c r="BA156" i="1"/>
  <c r="BA32" i="1"/>
  <c r="BA157" i="1"/>
  <c r="BA158" i="1"/>
  <c r="BA159" i="1"/>
  <c r="BA160" i="1"/>
  <c r="BA8" i="1"/>
  <c r="BA87" i="1"/>
  <c r="BA161" i="1"/>
  <c r="BA162" i="1"/>
  <c r="BA23" i="1"/>
  <c r="BA49" i="1"/>
  <c r="BA163" i="1"/>
  <c r="BA20" i="1"/>
  <c r="BA164" i="1"/>
  <c r="BA165" i="1"/>
  <c r="BA166" i="1"/>
  <c r="BA167" i="1"/>
  <c r="BA168" i="1"/>
  <c r="BA169" i="1"/>
  <c r="BA37" i="1"/>
  <c r="BA45" i="1"/>
  <c r="BA170" i="1"/>
  <c r="BA171" i="1"/>
  <c r="BA172" i="1"/>
  <c r="BA72" i="1"/>
  <c r="BA173" i="1"/>
  <c r="BA13" i="1"/>
  <c r="BA83" i="1"/>
  <c r="BA42" i="1"/>
  <c r="BA46" i="1"/>
  <c r="BA174" i="1"/>
  <c r="BA175" i="1"/>
  <c r="BA176" i="1"/>
  <c r="BA24" i="1"/>
  <c r="BA177" i="1"/>
  <c r="BA178" i="1"/>
  <c r="BA179" i="1"/>
  <c r="BA180" i="1"/>
  <c r="BA181" i="1"/>
  <c r="BA182" i="1"/>
  <c r="BA183" i="1"/>
  <c r="BA184" i="1"/>
  <c r="BA185" i="1"/>
  <c r="BA186" i="1"/>
  <c r="BA187" i="1"/>
  <c r="H76" i="8"/>
  <c r="AX84" i="1"/>
  <c r="H56" i="8"/>
  <c r="AX62" i="1"/>
  <c r="D46" i="7"/>
  <c r="H46" i="7"/>
  <c r="H73" i="9"/>
  <c r="AX83" i="2"/>
  <c r="H42" i="6"/>
  <c r="D42" i="6"/>
  <c r="H39" i="6"/>
  <c r="D39" i="6"/>
  <c r="H37" i="6"/>
  <c r="D37" i="6"/>
  <c r="H36" i="6"/>
  <c r="D36" i="6"/>
  <c r="H23" i="6"/>
  <c r="D23" i="6"/>
  <c r="H51" i="8"/>
  <c r="AX57" i="1"/>
  <c r="H39" i="8"/>
  <c r="AX51" i="1"/>
  <c r="H54" i="8"/>
  <c r="AX37" i="1"/>
  <c r="H32" i="9"/>
  <c r="AX31" i="2"/>
  <c r="H27" i="9"/>
  <c r="AX28" i="2"/>
  <c r="P168" i="6"/>
  <c r="N168" i="6"/>
  <c r="P175" i="7"/>
  <c r="P174" i="7"/>
  <c r="N175" i="7"/>
  <c r="N174" i="7"/>
  <c r="H139" i="6"/>
  <c r="D139" i="6"/>
  <c r="H105" i="6"/>
  <c r="D105" i="6"/>
  <c r="H88" i="6"/>
  <c r="D88" i="6"/>
  <c r="H40" i="6"/>
  <c r="D40" i="6"/>
  <c r="H27" i="6"/>
  <c r="D27" i="6"/>
  <c r="H34" i="6"/>
  <c r="D34" i="6"/>
  <c r="H25" i="6"/>
  <c r="D25" i="6"/>
  <c r="H32" i="7"/>
  <c r="D32" i="7"/>
  <c r="H37" i="7"/>
  <c r="D37" i="7"/>
  <c r="H55" i="7"/>
  <c r="D55" i="7"/>
  <c r="H54" i="7"/>
  <c r="D54" i="7"/>
  <c r="H53" i="7"/>
  <c r="D53" i="7"/>
  <c r="H22" i="7"/>
  <c r="D22" i="7"/>
  <c r="H92" i="8"/>
  <c r="AX107" i="1"/>
  <c r="H84" i="8"/>
  <c r="AX95" i="1"/>
  <c r="H52" i="8"/>
  <c r="AX58" i="1"/>
  <c r="H65" i="8"/>
  <c r="AX71" i="1"/>
  <c r="H60" i="8"/>
  <c r="AX66" i="1"/>
  <c r="AX47" i="1"/>
  <c r="H69" i="8"/>
  <c r="AX70" i="1"/>
  <c r="H55" i="8"/>
  <c r="AX61" i="1"/>
  <c r="H74" i="8"/>
  <c r="AX82" i="1"/>
  <c r="H34" i="8"/>
  <c r="H31" i="8"/>
  <c r="AX31" i="1"/>
  <c r="H84" i="9"/>
  <c r="AX100" i="2"/>
  <c r="H76" i="9"/>
  <c r="AX89" i="2"/>
  <c r="H71" i="9"/>
  <c r="AX80" i="2"/>
  <c r="H68" i="9"/>
  <c r="AX77" i="2"/>
  <c r="H39" i="9"/>
  <c r="AX42" i="2"/>
  <c r="H49" i="9"/>
  <c r="AX54" i="2"/>
  <c r="H189" i="9"/>
  <c r="H8" i="9"/>
  <c r="H188" i="9"/>
  <c r="H187" i="9"/>
  <c r="H186" i="9"/>
  <c r="H33" i="9"/>
  <c r="H185" i="9"/>
  <c r="H57" i="9"/>
  <c r="H184" i="9"/>
  <c r="H60" i="9"/>
  <c r="H183" i="9"/>
  <c r="H16" i="9"/>
  <c r="H182" i="9"/>
  <c r="H31" i="9"/>
  <c r="H181" i="9"/>
  <c r="H30" i="9"/>
  <c r="H21" i="9"/>
  <c r="H180" i="9"/>
  <c r="H179" i="9"/>
  <c r="H178" i="9"/>
  <c r="H177" i="9"/>
  <c r="H9" i="9"/>
  <c r="H176" i="9"/>
  <c r="H175" i="9"/>
  <c r="H174" i="9"/>
  <c r="H173" i="9"/>
  <c r="H44" i="9"/>
  <c r="H172" i="9"/>
  <c r="H25" i="9"/>
  <c r="H171" i="9"/>
  <c r="H170" i="9"/>
  <c r="H22" i="9"/>
  <c r="H169" i="9"/>
  <c r="H168" i="9"/>
  <c r="H14" i="9"/>
  <c r="H167" i="9"/>
  <c r="H46" i="9"/>
  <c r="H166" i="9"/>
  <c r="H61" i="9"/>
  <c r="H165" i="9"/>
  <c r="H18" i="9"/>
  <c r="H164" i="9"/>
  <c r="H163" i="9"/>
  <c r="H162" i="9"/>
  <c r="H161" i="9"/>
  <c r="H10" i="9"/>
  <c r="H55" i="9"/>
  <c r="H13" i="9"/>
  <c r="H160" i="9"/>
  <c r="H159" i="9"/>
  <c r="H158" i="9"/>
  <c r="H157" i="9"/>
  <c r="H156" i="9"/>
  <c r="H155" i="9"/>
  <c r="H154" i="9"/>
  <c r="H153" i="9"/>
  <c r="H152" i="9"/>
  <c r="H35" i="9"/>
  <c r="H151" i="9"/>
  <c r="H41" i="9"/>
  <c r="H150" i="9"/>
  <c r="H28" i="9"/>
  <c r="H149" i="9"/>
  <c r="H6" i="9"/>
  <c r="H62" i="9"/>
  <c r="H148" i="9"/>
  <c r="H147" i="9"/>
  <c r="H59" i="9"/>
  <c r="H43" i="9"/>
  <c r="H146" i="9"/>
  <c r="H24" i="9"/>
  <c r="H48" i="9"/>
  <c r="H145" i="9"/>
  <c r="H144" i="9"/>
  <c r="H143" i="9"/>
  <c r="H142" i="9"/>
  <c r="H141" i="9"/>
  <c r="H7" i="9"/>
  <c r="H140" i="9"/>
  <c r="H53" i="9"/>
  <c r="H139" i="9"/>
  <c r="H138" i="9"/>
  <c r="H20" i="9"/>
  <c r="H42" i="9"/>
  <c r="H137" i="9"/>
  <c r="H136" i="9"/>
  <c r="H135" i="9"/>
  <c r="H36" i="9"/>
  <c r="H134" i="9"/>
  <c r="H133" i="9"/>
  <c r="H82" i="9"/>
  <c r="H132" i="9"/>
  <c r="H47" i="9"/>
  <c r="H131" i="9"/>
  <c r="H130" i="9"/>
  <c r="H129" i="9"/>
  <c r="H128" i="9"/>
  <c r="H127" i="9"/>
  <c r="H126" i="9"/>
  <c r="H125" i="9"/>
  <c r="H12" i="9"/>
  <c r="H124" i="9"/>
  <c r="H17" i="9"/>
  <c r="H123" i="9"/>
  <c r="H122" i="9"/>
  <c r="H121" i="9"/>
  <c r="H120" i="9"/>
  <c r="H58" i="9"/>
  <c r="H23" i="9"/>
  <c r="H119" i="9"/>
  <c r="H118" i="9"/>
  <c r="H117" i="9"/>
  <c r="H11" i="9"/>
  <c r="H116" i="9"/>
  <c r="H15" i="9"/>
  <c r="H115" i="9"/>
  <c r="H114" i="9"/>
  <c r="H19" i="9"/>
  <c r="H113" i="9"/>
  <c r="H81" i="9"/>
  <c r="H112" i="9"/>
  <c r="H111" i="9"/>
  <c r="H110" i="9"/>
  <c r="H109" i="9"/>
  <c r="H52" i="9"/>
  <c r="H108" i="9"/>
  <c r="H107" i="9"/>
  <c r="H75" i="9"/>
  <c r="H106" i="9"/>
  <c r="H105" i="9"/>
  <c r="H104" i="9"/>
  <c r="H51" i="9"/>
  <c r="H103" i="9"/>
  <c r="H102" i="9"/>
  <c r="H101" i="9"/>
  <c r="H26" i="9"/>
  <c r="H38" i="9"/>
  <c r="H100" i="9"/>
  <c r="H99" i="9"/>
  <c r="H65" i="9"/>
  <c r="H80" i="9"/>
  <c r="H40" i="9"/>
  <c r="H98" i="9"/>
  <c r="H97" i="9"/>
  <c r="H29" i="9"/>
  <c r="H96" i="9"/>
  <c r="H95" i="9"/>
  <c r="H64" i="9"/>
  <c r="H94" i="9"/>
  <c r="H93" i="9"/>
  <c r="H34" i="9"/>
  <c r="H92" i="9"/>
  <c r="H50" i="9"/>
  <c r="H91" i="9"/>
  <c r="H90" i="9"/>
  <c r="H40" i="8"/>
  <c r="H178" i="8"/>
  <c r="H177" i="8"/>
  <c r="H176" i="8"/>
  <c r="H175" i="8"/>
  <c r="H174" i="8"/>
  <c r="H173" i="8"/>
  <c r="H30" i="8"/>
  <c r="H172" i="8"/>
  <c r="H50" i="8"/>
  <c r="H171" i="8"/>
  <c r="H170" i="8"/>
  <c r="H169" i="8"/>
  <c r="H168" i="8"/>
  <c r="H24" i="8"/>
  <c r="H167" i="8"/>
  <c r="H166" i="8"/>
  <c r="H165" i="8"/>
  <c r="H44" i="8"/>
  <c r="H38" i="8"/>
  <c r="H75" i="8"/>
  <c r="H17" i="8"/>
  <c r="H164" i="8"/>
  <c r="H66" i="8"/>
  <c r="H163" i="8"/>
  <c r="H7" i="8"/>
  <c r="H162" i="8"/>
  <c r="H161" i="8"/>
  <c r="H73" i="8"/>
  <c r="H36" i="8"/>
  <c r="H160" i="8"/>
  <c r="H159" i="8"/>
  <c r="H158" i="8"/>
  <c r="H157" i="8"/>
  <c r="H156" i="8"/>
  <c r="H155" i="8"/>
  <c r="H26" i="8"/>
  <c r="H23" i="8"/>
  <c r="H154" i="8"/>
  <c r="H37" i="8"/>
  <c r="H61" i="8"/>
  <c r="H21" i="8"/>
  <c r="H153" i="8"/>
  <c r="H152" i="8"/>
  <c r="H79" i="8"/>
  <c r="H16" i="8"/>
  <c r="H18" i="8"/>
  <c r="H151" i="8"/>
  <c r="H150" i="8"/>
  <c r="H149" i="8"/>
  <c r="H148" i="8"/>
  <c r="H22" i="8"/>
  <c r="H147" i="8"/>
  <c r="H80" i="8"/>
  <c r="H83" i="8"/>
  <c r="H146" i="8"/>
  <c r="H145" i="8"/>
  <c r="H13" i="8"/>
  <c r="H9" i="8"/>
  <c r="H11" i="8"/>
  <c r="H144" i="8"/>
  <c r="H10" i="8"/>
  <c r="H19" i="8"/>
  <c r="H41" i="8"/>
  <c r="H143" i="8"/>
  <c r="H142" i="8"/>
  <c r="H141" i="8"/>
  <c r="H53" i="8"/>
  <c r="H140" i="8"/>
  <c r="H35" i="8"/>
  <c r="H139" i="8"/>
  <c r="H138" i="8"/>
  <c r="H78" i="8"/>
  <c r="H12" i="8"/>
  <c r="H137" i="8"/>
  <c r="H27" i="8"/>
  <c r="H136" i="8"/>
  <c r="H29" i="8"/>
  <c r="H135" i="8"/>
  <c r="H134" i="8"/>
  <c r="H133" i="8"/>
  <c r="H8" i="8"/>
  <c r="H62" i="8"/>
  <c r="H132" i="8"/>
  <c r="H131" i="8"/>
  <c r="H130" i="8"/>
  <c r="H129" i="8"/>
  <c r="H46" i="8"/>
  <c r="H128" i="8"/>
  <c r="H127" i="8"/>
  <c r="H64" i="8"/>
  <c r="H48" i="8"/>
  <c r="H126" i="8"/>
  <c r="H125" i="8"/>
  <c r="H15" i="8"/>
  <c r="H124" i="8"/>
  <c r="H123" i="8"/>
  <c r="H59" i="8"/>
  <c r="H122" i="8"/>
  <c r="H121" i="8"/>
  <c r="H32" i="8"/>
  <c r="H120" i="8"/>
  <c r="H119" i="8"/>
  <c r="H118" i="8"/>
  <c r="H117" i="8"/>
  <c r="H116" i="8"/>
  <c r="H115" i="8"/>
  <c r="H25" i="8"/>
  <c r="H114" i="8"/>
  <c r="H113" i="8"/>
  <c r="H47" i="8"/>
  <c r="H112" i="8"/>
  <c r="H111" i="8"/>
  <c r="H110" i="8"/>
  <c r="H109" i="8"/>
  <c r="H108" i="8"/>
  <c r="H20" i="8"/>
  <c r="H68" i="8"/>
  <c r="H107" i="8"/>
  <c r="H49" i="8"/>
  <c r="H91" i="8"/>
  <c r="H106" i="8"/>
  <c r="H72" i="8"/>
  <c r="H105" i="8"/>
  <c r="H45" i="8"/>
  <c r="H104" i="8"/>
  <c r="H43" i="8"/>
  <c r="H103" i="8"/>
  <c r="H102" i="8"/>
  <c r="H101" i="8"/>
  <c r="H14" i="8"/>
  <c r="H6" i="8"/>
  <c r="H100" i="8"/>
  <c r="H99" i="8"/>
  <c r="H28" i="8"/>
  <c r="H98" i="8"/>
  <c r="H97" i="8"/>
  <c r="H96" i="8"/>
  <c r="H95" i="8"/>
  <c r="H67" i="8"/>
  <c r="H86" i="8"/>
  <c r="H94" i="8"/>
  <c r="H42" i="8"/>
  <c r="AB175" i="7"/>
  <c r="Z175" i="7"/>
  <c r="X175" i="7"/>
  <c r="V175" i="7"/>
  <c r="T175" i="7"/>
  <c r="R175" i="7"/>
  <c r="AB174" i="7"/>
  <c r="Z174" i="7"/>
  <c r="X174" i="7"/>
  <c r="V174" i="7"/>
  <c r="T174" i="7"/>
  <c r="R174" i="7"/>
  <c r="H173" i="7"/>
  <c r="D173" i="7"/>
  <c r="H172" i="7"/>
  <c r="D172" i="7"/>
  <c r="H171" i="7"/>
  <c r="D171" i="7"/>
  <c r="H170" i="7"/>
  <c r="D170" i="7"/>
  <c r="H169" i="7"/>
  <c r="D169" i="7"/>
  <c r="H168" i="7"/>
  <c r="D168" i="7"/>
  <c r="H167" i="7"/>
  <c r="D167" i="7"/>
  <c r="H166" i="7"/>
  <c r="D166" i="7"/>
  <c r="H165" i="7"/>
  <c r="D165" i="7"/>
  <c r="H164" i="7"/>
  <c r="D164" i="7"/>
  <c r="H28" i="7"/>
  <c r="D28" i="7"/>
  <c r="H163" i="7"/>
  <c r="D163" i="7"/>
  <c r="H12" i="7"/>
  <c r="D12" i="7"/>
  <c r="H162" i="7"/>
  <c r="D162" i="7"/>
  <c r="H21" i="7"/>
  <c r="D21" i="7"/>
  <c r="H161" i="7"/>
  <c r="D161" i="7"/>
  <c r="H23" i="7"/>
  <c r="D23" i="7"/>
  <c r="H160" i="7"/>
  <c r="D160" i="7"/>
  <c r="H159" i="7"/>
  <c r="D159" i="7"/>
  <c r="H158" i="7"/>
  <c r="D158" i="7"/>
  <c r="H157" i="7"/>
  <c r="D157" i="7"/>
  <c r="H156" i="7"/>
  <c r="D156" i="7"/>
  <c r="H16" i="7"/>
  <c r="D16" i="7"/>
  <c r="H155" i="7"/>
  <c r="D155" i="7"/>
  <c r="H154" i="7"/>
  <c r="D154" i="7"/>
  <c r="H153" i="7"/>
  <c r="D153" i="7"/>
  <c r="H152" i="7"/>
  <c r="D152" i="7"/>
  <c r="H151" i="7"/>
  <c r="D151" i="7"/>
  <c r="H150" i="7"/>
  <c r="D150" i="7"/>
  <c r="H35" i="7"/>
  <c r="D35" i="7"/>
  <c r="H149" i="7"/>
  <c r="D149" i="7"/>
  <c r="H148" i="7"/>
  <c r="D148" i="7"/>
  <c r="H29" i="7"/>
  <c r="D29" i="7"/>
  <c r="H147" i="7"/>
  <c r="D147" i="7"/>
  <c r="H146" i="7"/>
  <c r="D146" i="7"/>
  <c r="H9" i="7"/>
  <c r="D9" i="7"/>
  <c r="H145" i="7"/>
  <c r="D145" i="7"/>
  <c r="H144" i="7"/>
  <c r="D144" i="7"/>
  <c r="H143" i="7"/>
  <c r="D143" i="7"/>
  <c r="H142" i="7"/>
  <c r="D142" i="7"/>
  <c r="H141" i="7"/>
  <c r="D141" i="7"/>
  <c r="H47" i="7"/>
  <c r="D47" i="7"/>
  <c r="H140" i="7"/>
  <c r="D140" i="7"/>
  <c r="H139" i="7"/>
  <c r="D139" i="7"/>
  <c r="H138" i="7"/>
  <c r="D138" i="7"/>
  <c r="H137" i="7"/>
  <c r="D137" i="7"/>
  <c r="H7" i="7"/>
  <c r="D7" i="7"/>
  <c r="H24" i="7"/>
  <c r="D24" i="7"/>
  <c r="H14" i="7"/>
  <c r="D14" i="7"/>
  <c r="H136" i="7"/>
  <c r="D136" i="7"/>
  <c r="H40" i="7"/>
  <c r="D40" i="7"/>
  <c r="H135" i="7"/>
  <c r="D135" i="7"/>
  <c r="H134" i="7"/>
  <c r="D134" i="7"/>
  <c r="H133" i="7"/>
  <c r="D133" i="7"/>
  <c r="H132" i="7"/>
  <c r="D132" i="7"/>
  <c r="H131" i="7"/>
  <c r="D131" i="7"/>
  <c r="H43" i="7"/>
  <c r="D43" i="7"/>
  <c r="H130" i="7"/>
  <c r="D130" i="7"/>
  <c r="H49" i="7"/>
  <c r="D49" i="7"/>
  <c r="H56" i="7"/>
  <c r="D56" i="7"/>
  <c r="H44" i="7"/>
  <c r="D44" i="7"/>
  <c r="H129" i="7"/>
  <c r="D129" i="7"/>
  <c r="H128" i="7"/>
  <c r="D128" i="7"/>
  <c r="H127" i="7"/>
  <c r="D127" i="7"/>
  <c r="H11" i="7"/>
  <c r="D11" i="7"/>
  <c r="H126" i="7"/>
  <c r="D126" i="7"/>
  <c r="H125" i="7"/>
  <c r="D125" i="7"/>
  <c r="H124" i="7"/>
  <c r="D124" i="7"/>
  <c r="H36" i="7"/>
  <c r="D36" i="7"/>
  <c r="H19" i="7"/>
  <c r="D19" i="7"/>
  <c r="H123" i="7"/>
  <c r="D123" i="7"/>
  <c r="H122" i="7"/>
  <c r="D122" i="7"/>
  <c r="H121" i="7"/>
  <c r="D121" i="7"/>
  <c r="H120" i="7"/>
  <c r="D120" i="7"/>
  <c r="H119" i="7"/>
  <c r="D119" i="7"/>
  <c r="H118" i="7"/>
  <c r="D118" i="7"/>
  <c r="H117" i="7"/>
  <c r="D117" i="7"/>
  <c r="H116" i="7"/>
  <c r="D116" i="7"/>
  <c r="H10" i="7"/>
  <c r="D10" i="7"/>
  <c r="H115" i="7"/>
  <c r="D115" i="7"/>
  <c r="H114" i="7"/>
  <c r="D114" i="7"/>
  <c r="H113" i="7"/>
  <c r="D113" i="7"/>
  <c r="H112" i="7"/>
  <c r="D112" i="7"/>
  <c r="H25" i="7"/>
  <c r="D25" i="7"/>
  <c r="H111" i="7"/>
  <c r="D111" i="7"/>
  <c r="H110" i="7"/>
  <c r="D110" i="7"/>
  <c r="H109" i="7"/>
  <c r="D109" i="7"/>
  <c r="H108" i="7"/>
  <c r="D108" i="7"/>
  <c r="H107" i="7"/>
  <c r="D107" i="7"/>
  <c r="H106" i="7"/>
  <c r="D106" i="7"/>
  <c r="H105" i="7"/>
  <c r="D105" i="7"/>
  <c r="H104" i="7"/>
  <c r="D104" i="7"/>
  <c r="H39" i="7"/>
  <c r="D39" i="7"/>
  <c r="H50" i="7"/>
  <c r="D50" i="7"/>
  <c r="H103" i="7"/>
  <c r="D103" i="7"/>
  <c r="H102" i="7"/>
  <c r="D102" i="7"/>
  <c r="H101" i="7"/>
  <c r="D101" i="7"/>
  <c r="H100" i="7"/>
  <c r="D100" i="7"/>
  <c r="H99" i="7"/>
  <c r="D99" i="7"/>
  <c r="H98" i="7"/>
  <c r="D98" i="7"/>
  <c r="H97" i="7"/>
  <c r="D97" i="7"/>
  <c r="H15" i="7"/>
  <c r="D15" i="7"/>
  <c r="H96" i="7"/>
  <c r="D96" i="7"/>
  <c r="H17" i="7"/>
  <c r="D17" i="7"/>
  <c r="H95" i="7"/>
  <c r="D95" i="7"/>
  <c r="H94" i="7"/>
  <c r="D94" i="7"/>
  <c r="H93" i="7"/>
  <c r="D93" i="7"/>
  <c r="H92" i="7"/>
  <c r="D92" i="7"/>
  <c r="H42" i="7"/>
  <c r="D42" i="7"/>
  <c r="H20" i="7"/>
  <c r="D20" i="7"/>
  <c r="H38" i="7"/>
  <c r="D38" i="7"/>
  <c r="H91" i="7"/>
  <c r="D91" i="7"/>
  <c r="H90" i="7"/>
  <c r="D90" i="7"/>
  <c r="H8" i="7"/>
  <c r="D8" i="7"/>
  <c r="H89" i="7"/>
  <c r="D89" i="7"/>
  <c r="H13" i="7"/>
  <c r="D13" i="7"/>
  <c r="H88" i="7"/>
  <c r="D88" i="7"/>
  <c r="H87" i="7"/>
  <c r="D87" i="7"/>
  <c r="H18" i="7"/>
  <c r="D18" i="7"/>
  <c r="H86" i="7"/>
  <c r="D86" i="7"/>
  <c r="H85" i="7"/>
  <c r="D85" i="7"/>
  <c r="H51" i="7"/>
  <c r="D51" i="7"/>
  <c r="H84" i="7"/>
  <c r="D84" i="7"/>
  <c r="H83" i="7"/>
  <c r="D83" i="7"/>
  <c r="H82" i="7"/>
  <c r="D82" i="7"/>
  <c r="H81" i="7"/>
  <c r="D81" i="7"/>
  <c r="H80" i="7"/>
  <c r="D80" i="7"/>
  <c r="H79" i="7"/>
  <c r="D79" i="7"/>
  <c r="H78" i="7"/>
  <c r="D78" i="7"/>
  <c r="H77" i="7"/>
  <c r="D77" i="7"/>
  <c r="H76" i="7"/>
  <c r="D76" i="7"/>
  <c r="H75" i="7"/>
  <c r="D75" i="7"/>
  <c r="H41" i="7"/>
  <c r="D41" i="7"/>
  <c r="H74" i="7"/>
  <c r="D74" i="7"/>
  <c r="H73" i="7"/>
  <c r="D73" i="7"/>
  <c r="H72" i="7"/>
  <c r="D72" i="7"/>
  <c r="H71" i="7"/>
  <c r="D71" i="7"/>
  <c r="H70" i="7"/>
  <c r="D70" i="7"/>
  <c r="H69" i="7"/>
  <c r="D69" i="7"/>
  <c r="H68" i="7"/>
  <c r="D68" i="7"/>
  <c r="H34" i="7"/>
  <c r="D34" i="7"/>
  <c r="H30" i="7"/>
  <c r="D30" i="7"/>
  <c r="H27" i="7"/>
  <c r="D27" i="7"/>
  <c r="H67" i="7"/>
  <c r="D67" i="7"/>
  <c r="H66" i="7"/>
  <c r="D66" i="7"/>
  <c r="H26" i="7"/>
  <c r="D26" i="7"/>
  <c r="H65" i="7"/>
  <c r="D65" i="7"/>
  <c r="H64" i="7"/>
  <c r="D64" i="7"/>
  <c r="H48" i="7"/>
  <c r="D48" i="7"/>
  <c r="H63" i="7"/>
  <c r="D63" i="7"/>
  <c r="H62" i="7"/>
  <c r="D62" i="7"/>
  <c r="H61" i="7"/>
  <c r="D61" i="7"/>
  <c r="H60" i="7"/>
  <c r="D60" i="7"/>
  <c r="H59" i="7"/>
  <c r="D59" i="7"/>
  <c r="H58" i="7"/>
  <c r="D58" i="7"/>
  <c r="H57" i="7"/>
  <c r="D57" i="7"/>
  <c r="Z168" i="6"/>
  <c r="T168" i="6"/>
  <c r="R168" i="6"/>
  <c r="Z167" i="6"/>
  <c r="T167" i="6"/>
  <c r="R167" i="6"/>
  <c r="P167" i="6"/>
  <c r="N167" i="6"/>
  <c r="H165" i="6"/>
  <c r="D165" i="6"/>
  <c r="H45" i="6"/>
  <c r="D45" i="6"/>
  <c r="H164" i="6"/>
  <c r="D164" i="6"/>
  <c r="H163" i="6"/>
  <c r="D163" i="6"/>
  <c r="H162" i="6"/>
  <c r="D162" i="6"/>
  <c r="H161" i="6"/>
  <c r="D161" i="6"/>
  <c r="H160" i="6"/>
  <c r="D160" i="6"/>
  <c r="H159" i="6"/>
  <c r="D159" i="6"/>
  <c r="H158" i="6"/>
  <c r="D158" i="6"/>
  <c r="H157" i="6"/>
  <c r="D157" i="6"/>
  <c r="H156" i="6"/>
  <c r="D156" i="6"/>
  <c r="H155" i="6"/>
  <c r="D155" i="6"/>
  <c r="H154" i="6"/>
  <c r="D154" i="6"/>
  <c r="H153" i="6"/>
  <c r="D153" i="6"/>
  <c r="H11" i="6"/>
  <c r="D11" i="6"/>
  <c r="H152" i="6"/>
  <c r="D152" i="6"/>
  <c r="H151" i="6"/>
  <c r="D151" i="6"/>
  <c r="H150" i="6"/>
  <c r="D150" i="6"/>
  <c r="H149" i="6"/>
  <c r="D149" i="6"/>
  <c r="H148" i="6"/>
  <c r="D148" i="6"/>
  <c r="H147" i="6"/>
  <c r="D147" i="6"/>
  <c r="H22" i="6"/>
  <c r="D22" i="6"/>
  <c r="H146" i="6"/>
  <c r="D146" i="6"/>
  <c r="H31" i="6"/>
  <c r="D31" i="6"/>
  <c r="H145" i="6"/>
  <c r="D145" i="6"/>
  <c r="H8" i="6"/>
  <c r="D8" i="6"/>
  <c r="H144" i="6"/>
  <c r="D144" i="6"/>
  <c r="H143" i="6"/>
  <c r="D143" i="6"/>
  <c r="H111" i="6"/>
  <c r="D111" i="6"/>
  <c r="H142" i="6"/>
  <c r="D142" i="6"/>
  <c r="H141" i="6"/>
  <c r="D141" i="6"/>
  <c r="H140" i="6"/>
  <c r="D140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H44" i="6"/>
  <c r="D44" i="6"/>
  <c r="H26" i="6"/>
  <c r="D26" i="6"/>
  <c r="H28" i="6"/>
  <c r="D28" i="6"/>
  <c r="H131" i="6"/>
  <c r="D131" i="6"/>
  <c r="H130" i="6"/>
  <c r="D130" i="6"/>
  <c r="H128" i="6"/>
  <c r="D128" i="6"/>
  <c r="H21" i="6"/>
  <c r="D21" i="6"/>
  <c r="H9" i="6"/>
  <c r="D9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6" i="6"/>
  <c r="D16" i="6"/>
  <c r="H19" i="6"/>
  <c r="D19" i="6"/>
  <c r="H121" i="6"/>
  <c r="D121" i="6"/>
  <c r="H120" i="6"/>
  <c r="D120" i="6"/>
  <c r="H119" i="6"/>
  <c r="D119" i="6"/>
  <c r="H18" i="6"/>
  <c r="D18" i="6"/>
  <c r="H24" i="6"/>
  <c r="D24" i="6"/>
  <c r="H118" i="6"/>
  <c r="D118" i="6"/>
  <c r="H15" i="6"/>
  <c r="D15" i="6"/>
  <c r="H117" i="6"/>
  <c r="D117" i="6"/>
  <c r="H116" i="6"/>
  <c r="D116" i="6"/>
  <c r="H115" i="6"/>
  <c r="D115" i="6"/>
  <c r="H114" i="6"/>
  <c r="D114" i="6"/>
  <c r="H113" i="6"/>
  <c r="D113" i="6"/>
  <c r="H112" i="6"/>
  <c r="D112" i="6"/>
  <c r="H110" i="6"/>
  <c r="D110" i="6"/>
  <c r="H13" i="6"/>
  <c r="D13" i="6"/>
  <c r="H109" i="6"/>
  <c r="D109" i="6"/>
  <c r="H108" i="6"/>
  <c r="D108" i="6"/>
  <c r="H38" i="6"/>
  <c r="D38" i="6"/>
  <c r="H12" i="6"/>
  <c r="D12" i="6"/>
  <c r="H107" i="6"/>
  <c r="D107" i="6"/>
  <c r="H10" i="6"/>
  <c r="D10" i="6"/>
  <c r="H106" i="6"/>
  <c r="D106" i="6"/>
  <c r="H104" i="6"/>
  <c r="D104" i="6"/>
  <c r="H103" i="6"/>
  <c r="D103" i="6"/>
  <c r="H102" i="6"/>
  <c r="D102" i="6"/>
  <c r="H101" i="6"/>
  <c r="D101" i="6"/>
  <c r="H14" i="6"/>
  <c r="D14" i="6"/>
  <c r="H43" i="6"/>
  <c r="D43" i="6"/>
  <c r="H100" i="6"/>
  <c r="D100" i="6"/>
  <c r="H99" i="6"/>
  <c r="D99" i="6"/>
  <c r="H98" i="6"/>
  <c r="D98" i="6"/>
  <c r="H35" i="6"/>
  <c r="D35" i="6"/>
  <c r="H97" i="6"/>
  <c r="D97" i="6"/>
  <c r="H96" i="6"/>
  <c r="D96" i="6"/>
  <c r="H95" i="6"/>
  <c r="D95" i="6"/>
  <c r="H94" i="6"/>
  <c r="D94" i="6"/>
  <c r="H30" i="6"/>
  <c r="D30" i="6"/>
  <c r="H32" i="6"/>
  <c r="D32" i="6"/>
  <c r="H93" i="6"/>
  <c r="D93" i="6"/>
  <c r="H7" i="6"/>
  <c r="D7" i="6"/>
  <c r="H92" i="6"/>
  <c r="D92" i="6"/>
  <c r="H91" i="6"/>
  <c r="D91" i="6"/>
  <c r="H90" i="6"/>
  <c r="D90" i="6"/>
  <c r="H89" i="6"/>
  <c r="D89" i="6"/>
  <c r="H87" i="6"/>
  <c r="D87" i="6"/>
  <c r="H29" i="6"/>
  <c r="D29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H79" i="6"/>
  <c r="D79" i="6"/>
  <c r="H78" i="6"/>
  <c r="D78" i="6"/>
  <c r="H77" i="6"/>
  <c r="D77" i="6"/>
  <c r="H75" i="6"/>
  <c r="D75" i="6"/>
  <c r="H74" i="6"/>
  <c r="D74" i="6"/>
  <c r="H73" i="6"/>
  <c r="D73" i="6"/>
  <c r="H72" i="6"/>
  <c r="D72" i="6"/>
  <c r="H71" i="6"/>
  <c r="D71" i="6"/>
  <c r="H70" i="6"/>
  <c r="D70" i="6"/>
  <c r="H17" i="6"/>
  <c r="D17" i="6"/>
  <c r="H69" i="6"/>
  <c r="D69" i="6"/>
  <c r="H68" i="6"/>
  <c r="D68" i="6"/>
  <c r="H67" i="6"/>
  <c r="D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20" i="6"/>
  <c r="D20" i="6"/>
  <c r="H56" i="6"/>
  <c r="D56" i="6"/>
  <c r="H55" i="6"/>
  <c r="D55" i="6"/>
  <c r="H54" i="6"/>
  <c r="D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AU189" i="1"/>
  <c r="AX110" i="1"/>
  <c r="AX52" i="1"/>
  <c r="AX113" i="1"/>
  <c r="AU200" i="2"/>
  <c r="AX141" i="2"/>
  <c r="BA7" i="2"/>
  <c r="BA125" i="2"/>
  <c r="BA108" i="2"/>
  <c r="BA109" i="2"/>
  <c r="BA55" i="2"/>
  <c r="BA8" i="2"/>
  <c r="BA22" i="2"/>
  <c r="BA20" i="2"/>
  <c r="BA19" i="2"/>
  <c r="BA57" i="2"/>
  <c r="BA34" i="2"/>
  <c r="BA26" i="2"/>
  <c r="BA23" i="2"/>
  <c r="BA13" i="2"/>
  <c r="BA17" i="2"/>
  <c r="BA52" i="2"/>
  <c r="BA86" i="2"/>
  <c r="BA38" i="2"/>
  <c r="BA27" i="2"/>
  <c r="BA45" i="2"/>
  <c r="BA35" i="2"/>
  <c r="BA62" i="2"/>
  <c r="BA37" i="2"/>
  <c r="BA44" i="2"/>
  <c r="BA43" i="2"/>
  <c r="BA198" i="2"/>
  <c r="BA110" i="2"/>
  <c r="BA25" i="2"/>
  <c r="BA111" i="2"/>
  <c r="BA68" i="2"/>
  <c r="BA71" i="2"/>
  <c r="BA16" i="2"/>
  <c r="BA112" i="2"/>
  <c r="BA113" i="2"/>
  <c r="BA114" i="2"/>
  <c r="BA93" i="2"/>
  <c r="BA72" i="2"/>
  <c r="BA24" i="2"/>
  <c r="BA56" i="2"/>
  <c r="BA36" i="2"/>
  <c r="BA115" i="2"/>
  <c r="BA116" i="2"/>
  <c r="BA117" i="2"/>
  <c r="BA41" i="2"/>
  <c r="BA118" i="2"/>
  <c r="BA119" i="2"/>
  <c r="BA120" i="2"/>
  <c r="BA121" i="2"/>
  <c r="BA122" i="2"/>
  <c r="BA123" i="2"/>
  <c r="BA124" i="2"/>
  <c r="BA126" i="2"/>
  <c r="BA94" i="2"/>
  <c r="BA127" i="2"/>
  <c r="BA128" i="2"/>
  <c r="BA129" i="2"/>
  <c r="BA21" i="2"/>
  <c r="BA130" i="2"/>
  <c r="BA11" i="2"/>
  <c r="BA131" i="2"/>
  <c r="BA132" i="2"/>
  <c r="BA133" i="2"/>
  <c r="BA63" i="2"/>
  <c r="BA134" i="2"/>
  <c r="BA135" i="2"/>
  <c r="BA136" i="2"/>
  <c r="BA46" i="2"/>
  <c r="BA137" i="2"/>
  <c r="BA12" i="2"/>
  <c r="BA138" i="2"/>
  <c r="BA139" i="2"/>
  <c r="BA140" i="2"/>
  <c r="BA141" i="2"/>
  <c r="BA142" i="2"/>
  <c r="BA143" i="2"/>
  <c r="BA144" i="2"/>
  <c r="BA145" i="2"/>
  <c r="BA97" i="2"/>
  <c r="BA146" i="2"/>
  <c r="BA147" i="2"/>
  <c r="BA39" i="2"/>
  <c r="BA148" i="2"/>
  <c r="BA149" i="2"/>
  <c r="BA150" i="2"/>
  <c r="BA47" i="2"/>
  <c r="BA151" i="2"/>
  <c r="BA152" i="2"/>
  <c r="BA58" i="2"/>
  <c r="BA153" i="2"/>
  <c r="BA6" i="2"/>
  <c r="BA154" i="2"/>
  <c r="BA155" i="2"/>
  <c r="BA156" i="2"/>
  <c r="BA157" i="2"/>
  <c r="BA158" i="2"/>
  <c r="BA53" i="2"/>
  <c r="BA29" i="2"/>
  <c r="BA159" i="2"/>
  <c r="BA48" i="2"/>
  <c r="BA64" i="2"/>
  <c r="BA160" i="2"/>
  <c r="BA161" i="2"/>
  <c r="BA69" i="2"/>
  <c r="BA162" i="2"/>
  <c r="BA33" i="2"/>
  <c r="BA163" i="2"/>
  <c r="BA164" i="2"/>
  <c r="BA165" i="2"/>
  <c r="BA166" i="2"/>
  <c r="BA167" i="2"/>
  <c r="BA168" i="2"/>
  <c r="BA169" i="2"/>
  <c r="BA170" i="2"/>
  <c r="BA171" i="2"/>
  <c r="BA172" i="2"/>
  <c r="BA173" i="2"/>
  <c r="BA60" i="2"/>
  <c r="BA9" i="2"/>
  <c r="BA174" i="2"/>
  <c r="BA175" i="2"/>
  <c r="BA176" i="2"/>
  <c r="BA177" i="2"/>
  <c r="BA81" i="2"/>
  <c r="BA178" i="2"/>
  <c r="BA51" i="2"/>
  <c r="BA179" i="2"/>
  <c r="BA180" i="2"/>
  <c r="BA181" i="2"/>
  <c r="BA15" i="2"/>
  <c r="BA182" i="2"/>
  <c r="BA183" i="2"/>
  <c r="BA32" i="2"/>
  <c r="BA184" i="2"/>
  <c r="BA49" i="2"/>
  <c r="BA185" i="2"/>
  <c r="BA186" i="2"/>
  <c r="BA187" i="2"/>
  <c r="BA188" i="2"/>
  <c r="BA10" i="2"/>
  <c r="BA65" i="2"/>
  <c r="BA189" i="2"/>
  <c r="BA190" i="2"/>
  <c r="BA191" i="2"/>
  <c r="BA18" i="2"/>
  <c r="BA192" i="2"/>
  <c r="BA30" i="2"/>
  <c r="BA193" i="2"/>
  <c r="BA14" i="2"/>
  <c r="BA96" i="2"/>
  <c r="BA78" i="2"/>
  <c r="BA66" i="2"/>
  <c r="BA194" i="2"/>
  <c r="BA195" i="2"/>
  <c r="BA196" i="2"/>
  <c r="BA197" i="2"/>
  <c r="BA199" i="2"/>
  <c r="AZ198" i="2"/>
  <c r="AZ153" i="2"/>
  <c r="AZ29" i="2"/>
  <c r="AZ9" i="2"/>
  <c r="AZ157" i="2"/>
  <c r="AZ94" i="2"/>
  <c r="AZ14" i="2"/>
  <c r="AZ195" i="2"/>
  <c r="AX7" i="2"/>
  <c r="AX9" i="2"/>
  <c r="AX21" i="2"/>
  <c r="AX13" i="2"/>
  <c r="AX17" i="2"/>
  <c r="AX27" i="2"/>
  <c r="AX12" i="2"/>
  <c r="AX81" i="2"/>
  <c r="AX149" i="2"/>
  <c r="AX20" i="2"/>
  <c r="AX113" i="2"/>
  <c r="AX15" i="2"/>
  <c r="AX66" i="2"/>
  <c r="AX26" i="2"/>
  <c r="AX6" i="2"/>
  <c r="AX34" i="2"/>
  <c r="AX108" i="2"/>
  <c r="AX24" i="2"/>
  <c r="AX53" i="2"/>
  <c r="AX32" i="2"/>
  <c r="AX198" i="2"/>
  <c r="AX47" i="2"/>
  <c r="AX114" i="2"/>
  <c r="AX180" i="2"/>
  <c r="AX96" i="2"/>
  <c r="AX136" i="2"/>
  <c r="AX71" i="2"/>
  <c r="AX152" i="2"/>
  <c r="AX62" i="2"/>
  <c r="AX46" i="2"/>
  <c r="AX48" i="2"/>
  <c r="AX39" i="2"/>
  <c r="AX161" i="2"/>
  <c r="AX41" i="2"/>
  <c r="AX63" i="2"/>
  <c r="AX30" i="2"/>
  <c r="AX52" i="2"/>
  <c r="AX65" i="2"/>
  <c r="AX126" i="2"/>
  <c r="AX195" i="2"/>
  <c r="AX194" i="2"/>
  <c r="AX58" i="2"/>
  <c r="AX163" i="2"/>
  <c r="AX56" i="2"/>
  <c r="AX160" i="2"/>
  <c r="AX167" i="2"/>
  <c r="AX174" i="2"/>
  <c r="AS200" i="2"/>
  <c r="AQ189" i="1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AS201" i="2"/>
  <c r="AO201" i="2"/>
  <c r="AO200" i="2"/>
  <c r="AQ190" i="1"/>
  <c r="AX171" i="2"/>
  <c r="AX44" i="2"/>
  <c r="AX11" i="2"/>
  <c r="AX193" i="2"/>
  <c r="AX156" i="2"/>
  <c r="AX135" i="2"/>
  <c r="AX157" i="2"/>
  <c r="AX36" i="2"/>
  <c r="AX33" i="2"/>
  <c r="AX38" i="2"/>
  <c r="AX51" i="2"/>
  <c r="AX19" i="2"/>
  <c r="AX35" i="2"/>
  <c r="AX173" i="2"/>
  <c r="AX155" i="2"/>
  <c r="AX118" i="2"/>
  <c r="AX186" i="2"/>
  <c r="AX14" i="2"/>
  <c r="AX159" i="2"/>
  <c r="AX121" i="2"/>
  <c r="AX199" i="2"/>
  <c r="AX112" i="2"/>
  <c r="AX123" i="2"/>
  <c r="AX176" i="2"/>
  <c r="AX23" i="2"/>
  <c r="AX68" i="2"/>
  <c r="AX49" i="2"/>
  <c r="AX10" i="2"/>
  <c r="AX55" i="2"/>
  <c r="AX43" i="2"/>
  <c r="AX184" i="1"/>
  <c r="AX131" i="1"/>
  <c r="AX151" i="1"/>
  <c r="AX126" i="1"/>
  <c r="AX72" i="1"/>
  <c r="AX170" i="1"/>
  <c r="AX146" i="1"/>
  <c r="AX69" i="1"/>
  <c r="AX118" i="1"/>
  <c r="AX182" i="1"/>
  <c r="AX176" i="1"/>
  <c r="AX172" i="1"/>
  <c r="AX169" i="1"/>
  <c r="AX163" i="1"/>
  <c r="AX165" i="1"/>
  <c r="AX93" i="1"/>
  <c r="AX99" i="1"/>
  <c r="AX177" i="1"/>
  <c r="AX143" i="1"/>
  <c r="AX161" i="1"/>
  <c r="AX166" i="1"/>
  <c r="AX123" i="1"/>
  <c r="AX87" i="1"/>
  <c r="AX67" i="1"/>
  <c r="AX11" i="1"/>
  <c r="AX160" i="1"/>
  <c r="AX139" i="1"/>
  <c r="AX74" i="1"/>
  <c r="AX164" i="1"/>
  <c r="AX10" i="1"/>
  <c r="AX25" i="1"/>
  <c r="AX44" i="1"/>
  <c r="AX141" i="1"/>
  <c r="AX17" i="1"/>
  <c r="AX15" i="1"/>
  <c r="AX9" i="1"/>
  <c r="AX121" i="1"/>
  <c r="AX38" i="1"/>
  <c r="AX154" i="1"/>
  <c r="AX150" i="1"/>
  <c r="AX142" i="1"/>
  <c r="AX129" i="1"/>
  <c r="AX125" i="1"/>
  <c r="AX116" i="1"/>
  <c r="AX16" i="1"/>
  <c r="AX162" i="1"/>
  <c r="AX22" i="1"/>
  <c r="AX152" i="1"/>
  <c r="AX148" i="1"/>
  <c r="AX130" i="1"/>
  <c r="AX135" i="1"/>
  <c r="AX180" i="1"/>
  <c r="AX117" i="1"/>
  <c r="AX109" i="1"/>
  <c r="AX45" i="1"/>
  <c r="AX174" i="1"/>
  <c r="AX23" i="1"/>
  <c r="AX49" i="1"/>
  <c r="AX13" i="1"/>
  <c r="AX54" i="1"/>
  <c r="AX33" i="1"/>
  <c r="AX18" i="1"/>
  <c r="AX20" i="1"/>
  <c r="AX29" i="1"/>
  <c r="AX136" i="1"/>
  <c r="AX8" i="1"/>
  <c r="AX181" i="1"/>
  <c r="AX83" i="1"/>
  <c r="AX168" i="1"/>
  <c r="AX157" i="1"/>
  <c r="AX149" i="1"/>
  <c r="AX145" i="1"/>
  <c r="AX140" i="1"/>
  <c r="AX134" i="1"/>
  <c r="AX128" i="1"/>
  <c r="AX115" i="1"/>
  <c r="AX50" i="1"/>
  <c r="AX112" i="1"/>
  <c r="AX60" i="1"/>
  <c r="AX120" i="1"/>
  <c r="AX114" i="1"/>
  <c r="AX138" i="1"/>
  <c r="AX185" i="1"/>
  <c r="AX186" i="1"/>
  <c r="AX56" i="1"/>
  <c r="AX26" i="1"/>
  <c r="AX65" i="1"/>
  <c r="AX108" i="1"/>
  <c r="AX155" i="1"/>
  <c r="AX32" i="1"/>
  <c r="AX40" i="1"/>
  <c r="AX24" i="1"/>
  <c r="AX48" i="1"/>
  <c r="AX183" i="1"/>
  <c r="AX88" i="1"/>
  <c r="AX21" i="1"/>
  <c r="AX158" i="1"/>
  <c r="AX30" i="1"/>
  <c r="AX28" i="1"/>
  <c r="AX14" i="1"/>
  <c r="AX27" i="1"/>
  <c r="AX7" i="1"/>
  <c r="AX41" i="1"/>
  <c r="AX179" i="1"/>
  <c r="AX173" i="1"/>
  <c r="AX171" i="1"/>
  <c r="AX167" i="1"/>
  <c r="AX156" i="1"/>
  <c r="AX153" i="1"/>
  <c r="AX147" i="1"/>
  <c r="AX144" i="1"/>
  <c r="AX137" i="1"/>
  <c r="AX132" i="1"/>
  <c r="AX127" i="1"/>
  <c r="AX122" i="1"/>
  <c r="AX53" i="1"/>
  <c r="AX111" i="1"/>
  <c r="AX124" i="1"/>
  <c r="AX106" i="1"/>
  <c r="AX178" i="1"/>
  <c r="AX187" i="1"/>
  <c r="AX159" i="1"/>
  <c r="AX55" i="1"/>
  <c r="AX86" i="1"/>
  <c r="AX36" i="1"/>
  <c r="AX39" i="1"/>
  <c r="AX46" i="1"/>
  <c r="AX35" i="1"/>
  <c r="AX175" i="1"/>
  <c r="AX119" i="1"/>
  <c r="AX78" i="1"/>
  <c r="AX6" i="1"/>
  <c r="AX42" i="1"/>
  <c r="AX80" i="1"/>
  <c r="AX12" i="1"/>
  <c r="AX75" i="1"/>
  <c r="AX133" i="1"/>
  <c r="AX19" i="1"/>
  <c r="AX34" i="1"/>
  <c r="AX109" i="2"/>
  <c r="AX196" i="2"/>
  <c r="AX45" i="2"/>
  <c r="AX127" i="2"/>
  <c r="AX122" i="2"/>
  <c r="AX148" i="2"/>
  <c r="AX57" i="2"/>
  <c r="AX184" i="2"/>
  <c r="AX78" i="2"/>
  <c r="AX72" i="2"/>
  <c r="AX181" i="2"/>
  <c r="AX150" i="2"/>
  <c r="AX146" i="2"/>
  <c r="AX86" i="2"/>
  <c r="AX117" i="2"/>
  <c r="AX132" i="2"/>
  <c r="AX60" i="2"/>
  <c r="AX133" i="2"/>
  <c r="AX130" i="2"/>
  <c r="AX120" i="2"/>
  <c r="AX197" i="2"/>
  <c r="AX192" i="2"/>
  <c r="AX18" i="2"/>
  <c r="AX191" i="2"/>
  <c r="AX189" i="2"/>
  <c r="AX188" i="2"/>
  <c r="AX187" i="2"/>
  <c r="AX185" i="2"/>
  <c r="AX183" i="2"/>
  <c r="AX179" i="2"/>
  <c r="AX178" i="2"/>
  <c r="AX177" i="2"/>
  <c r="AX175" i="2"/>
  <c r="AX172" i="2"/>
  <c r="AX170" i="2"/>
  <c r="AX169" i="2"/>
  <c r="AX168" i="2"/>
  <c r="AX166" i="2"/>
  <c r="AX165" i="2"/>
  <c r="AX37" i="2"/>
  <c r="AX164" i="2"/>
  <c r="AX162" i="2"/>
  <c r="AX69" i="2"/>
  <c r="AX158" i="2"/>
  <c r="AX154" i="2"/>
  <c r="AX153" i="2"/>
  <c r="AX151" i="2"/>
  <c r="AX147" i="2"/>
  <c r="AX145" i="2"/>
  <c r="AX144" i="2"/>
  <c r="AX140" i="2"/>
  <c r="AX139" i="2"/>
  <c r="AX137" i="2"/>
  <c r="AX131" i="2"/>
  <c r="AX129" i="2"/>
  <c r="AX128" i="2"/>
  <c r="AX116" i="2"/>
  <c r="AX93" i="2"/>
  <c r="AX111" i="2"/>
  <c r="AX25" i="2"/>
  <c r="AX110" i="2"/>
  <c r="AX138" i="2"/>
  <c r="AX64" i="2"/>
  <c r="AZ127" i="2"/>
  <c r="AX73" i="1"/>
  <c r="AX22" i="2"/>
  <c r="AX115" i="2"/>
  <c r="AX134" i="2"/>
  <c r="AX125" i="2"/>
  <c r="AX119" i="2"/>
  <c r="AX94" i="2"/>
  <c r="AX16" i="2"/>
  <c r="AX8" i="2"/>
  <c r="AX124" i="2"/>
  <c r="AX97" i="2"/>
  <c r="AX182" i="2"/>
  <c r="AX143" i="2"/>
  <c r="AX142" i="2"/>
  <c r="AZ12" i="2"/>
  <c r="AX190" i="2"/>
  <c r="AX29" i="2"/>
  <c r="AZ152" i="2"/>
  <c r="AZ41" i="2"/>
  <c r="AZ66" i="2"/>
  <c r="AZ117" i="2"/>
  <c r="AZ187" i="2"/>
  <c r="AZ37" i="2"/>
  <c r="AZ46" i="2"/>
  <c r="AZ193" i="2"/>
  <c r="AZ196" i="2"/>
  <c r="AZ172" i="2"/>
  <c r="AZ122" i="2"/>
  <c r="AZ161" i="2"/>
  <c r="L162" i="6"/>
  <c r="L138" i="6"/>
  <c r="L128" i="6"/>
  <c r="L125" i="6"/>
  <c r="L24" i="6"/>
  <c r="L32" i="6"/>
  <c r="L20" i="6"/>
  <c r="J152" i="6"/>
  <c r="J19" i="6"/>
  <c r="J92" i="6"/>
  <c r="J61" i="6"/>
  <c r="L153" i="6"/>
  <c r="L8" i="6"/>
  <c r="L16" i="6"/>
  <c r="J159" i="6"/>
  <c r="J88" i="6"/>
  <c r="J53" i="6"/>
  <c r="J16" i="6"/>
  <c r="J11" i="6"/>
  <c r="L158" i="6"/>
  <c r="L92" i="6"/>
  <c r="L29" i="6"/>
  <c r="L74" i="6"/>
  <c r="L55" i="6"/>
  <c r="J160" i="6"/>
  <c r="J115" i="6"/>
  <c r="J101" i="6"/>
  <c r="J85" i="6"/>
  <c r="J68" i="6"/>
  <c r="J49" i="6"/>
  <c r="L170" i="7"/>
  <c r="L169" i="7"/>
  <c r="L167" i="7"/>
  <c r="L24" i="7"/>
  <c r="L119" i="7"/>
  <c r="L103" i="7"/>
  <c r="L81" i="7"/>
  <c r="L62" i="7"/>
  <c r="L51" i="7"/>
  <c r="L9" i="7"/>
  <c r="L25" i="7"/>
  <c r="L13" i="7"/>
  <c r="J161" i="7"/>
  <c r="J124" i="7"/>
  <c r="J123" i="7"/>
  <c r="J122" i="7"/>
  <c r="J31" i="7"/>
  <c r="J107" i="7"/>
  <c r="J104" i="7"/>
  <c r="J92" i="7"/>
  <c r="J37" i="7"/>
  <c r="J19" i="7"/>
  <c r="J18" i="7"/>
  <c r="J35" i="7"/>
  <c r="J16" i="7"/>
  <c r="L45" i="7"/>
  <c r="J45" i="7"/>
  <c r="L159" i="7"/>
  <c r="L157" i="7"/>
  <c r="L140" i="7"/>
  <c r="L127" i="7"/>
  <c r="L105" i="7"/>
  <c r="L100" i="7"/>
  <c r="L88" i="7"/>
  <c r="L86" i="7"/>
  <c r="L67" i="7"/>
  <c r="L34" i="7"/>
  <c r="L17" i="7"/>
  <c r="J171" i="7"/>
  <c r="J168" i="7"/>
  <c r="J160" i="7"/>
  <c r="J148" i="7"/>
  <c r="J146" i="7"/>
  <c r="J111" i="7"/>
  <c r="J110" i="7"/>
  <c r="J109" i="7"/>
  <c r="J39" i="7"/>
  <c r="J96" i="7"/>
  <c r="J95" i="7"/>
  <c r="J94" i="7"/>
  <c r="J93" i="7"/>
  <c r="J90" i="7"/>
  <c r="J78" i="7"/>
  <c r="J60" i="7"/>
  <c r="J7" i="7"/>
  <c r="J47" i="7"/>
  <c r="L163" i="7"/>
  <c r="L162" i="7"/>
  <c r="L155" i="7"/>
  <c r="L144" i="7"/>
  <c r="L142" i="7"/>
  <c r="L43" i="7"/>
  <c r="L129" i="7"/>
  <c r="L115" i="7"/>
  <c r="L111" i="7"/>
  <c r="L38" i="7"/>
  <c r="L84" i="7"/>
  <c r="L73" i="7"/>
  <c r="L71" i="7"/>
  <c r="L55" i="7"/>
  <c r="L54" i="7"/>
  <c r="L36" i="7"/>
  <c r="L26" i="7"/>
  <c r="J173" i="7"/>
  <c r="J167" i="7"/>
  <c r="J152" i="7"/>
  <c r="J151" i="7"/>
  <c r="J150" i="7"/>
  <c r="J145" i="7"/>
  <c r="J135" i="7"/>
  <c r="J132" i="7"/>
  <c r="J100" i="7"/>
  <c r="J82" i="7"/>
  <c r="J81" i="7"/>
  <c r="J80" i="7"/>
  <c r="J79" i="7"/>
  <c r="J41" i="7"/>
  <c r="J52" i="7"/>
  <c r="L165" i="7"/>
  <c r="L158" i="7"/>
  <c r="L153" i="7"/>
  <c r="L143" i="7"/>
  <c r="L138" i="7"/>
  <c r="L130" i="7"/>
  <c r="L125" i="7"/>
  <c r="L117" i="7"/>
  <c r="L113" i="7"/>
  <c r="L102" i="7"/>
  <c r="L98" i="7"/>
  <c r="L96" i="7"/>
  <c r="L42" i="7"/>
  <c r="L82" i="7"/>
  <c r="L77" i="7"/>
  <c r="L30" i="7"/>
  <c r="L63" i="7"/>
  <c r="L27" i="7"/>
  <c r="L52" i="7"/>
  <c r="L48" i="7"/>
  <c r="L21" i="7"/>
  <c r="L14" i="7"/>
  <c r="L16" i="7"/>
  <c r="J170" i="7"/>
  <c r="J163" i="7"/>
  <c r="J32" i="7"/>
  <c r="J134" i="7"/>
  <c r="J33" i="7"/>
  <c r="J106" i="7"/>
  <c r="J42" i="7"/>
  <c r="J77" i="7"/>
  <c r="J63" i="7"/>
  <c r="J51" i="7"/>
  <c r="L172" i="7"/>
  <c r="L154" i="7"/>
  <c r="L152" i="7"/>
  <c r="L149" i="7"/>
  <c r="L139" i="7"/>
  <c r="L137" i="7"/>
  <c r="L40" i="7"/>
  <c r="L126" i="7"/>
  <c r="L124" i="7"/>
  <c r="L120" i="7"/>
  <c r="L114" i="7"/>
  <c r="L107" i="7"/>
  <c r="L99" i="7"/>
  <c r="L92" i="7"/>
  <c r="L89" i="7"/>
  <c r="L78" i="7"/>
  <c r="L74" i="7"/>
  <c r="L64" i="7"/>
  <c r="L59" i="7"/>
  <c r="L53" i="7"/>
  <c r="L11" i="7"/>
  <c r="J166" i="7"/>
  <c r="J165" i="7"/>
  <c r="J159" i="7"/>
  <c r="J158" i="7"/>
  <c r="J153" i="7"/>
  <c r="J144" i="7"/>
  <c r="J143" i="7"/>
  <c r="J138" i="7"/>
  <c r="J43" i="7"/>
  <c r="J130" i="7"/>
  <c r="J125" i="7"/>
  <c r="J118" i="7"/>
  <c r="J117" i="7"/>
  <c r="J112" i="7"/>
  <c r="J103" i="7"/>
  <c r="J102" i="7"/>
  <c r="J89" i="7"/>
  <c r="J88" i="7"/>
  <c r="J74" i="7"/>
  <c r="J73" i="7"/>
  <c r="J59" i="7"/>
  <c r="J58" i="7"/>
  <c r="J22" i="7"/>
  <c r="J9" i="7"/>
  <c r="L173" i="7"/>
  <c r="L168" i="7"/>
  <c r="L28" i="7"/>
  <c r="L161" i="7"/>
  <c r="L150" i="7"/>
  <c r="L148" i="7"/>
  <c r="L146" i="7"/>
  <c r="L136" i="7"/>
  <c r="L135" i="7"/>
  <c r="L132" i="7"/>
  <c r="L122" i="7"/>
  <c r="L121" i="7"/>
  <c r="L33" i="7"/>
  <c r="L31" i="7"/>
  <c r="L109" i="7"/>
  <c r="L108" i="7"/>
  <c r="L106" i="7"/>
  <c r="L39" i="7"/>
  <c r="L90" i="7"/>
  <c r="L85" i="7"/>
  <c r="L41" i="7"/>
  <c r="L70" i="7"/>
  <c r="L60" i="7"/>
  <c r="L56" i="7"/>
  <c r="L49" i="7"/>
  <c r="L18" i="7"/>
  <c r="L47" i="7"/>
  <c r="J155" i="7"/>
  <c r="J140" i="7"/>
  <c r="J127" i="7"/>
  <c r="J114" i="7"/>
  <c r="J99" i="7"/>
  <c r="J97" i="7"/>
  <c r="J85" i="7"/>
  <c r="J83" i="7"/>
  <c r="J70" i="7"/>
  <c r="J68" i="7"/>
  <c r="J56" i="7"/>
  <c r="J23" i="7"/>
  <c r="J20" i="7"/>
  <c r="J8" i="7"/>
  <c r="J25" i="7"/>
  <c r="J21" i="7"/>
  <c r="AZ96" i="2"/>
  <c r="AZ108" i="2"/>
  <c r="AZ190" i="2"/>
  <c r="AZ169" i="2"/>
  <c r="L159" i="6"/>
  <c r="L139" i="6"/>
  <c r="L127" i="6"/>
  <c r="L18" i="6"/>
  <c r="L85" i="6"/>
  <c r="L34" i="6"/>
  <c r="L48" i="6"/>
  <c r="J153" i="6"/>
  <c r="J136" i="6"/>
  <c r="J123" i="6"/>
  <c r="J109" i="6"/>
  <c r="J63" i="6"/>
  <c r="J47" i="6"/>
  <c r="J7" i="6"/>
  <c r="AZ51" i="2"/>
  <c r="AZ171" i="2"/>
  <c r="AZ149" i="2"/>
  <c r="AZ19" i="2"/>
  <c r="AZ164" i="2"/>
  <c r="AZ180" i="2"/>
  <c r="AZ115" i="2"/>
  <c r="AZ48" i="2"/>
  <c r="L161" i="6"/>
  <c r="L148" i="6"/>
  <c r="L133" i="6"/>
  <c r="L89" i="6"/>
  <c r="L70" i="6"/>
  <c r="L58" i="6"/>
  <c r="J148" i="6"/>
  <c r="J28" i="6"/>
  <c r="J40" i="6"/>
  <c r="J104" i="6"/>
  <c r="J87" i="6"/>
  <c r="AZ188" i="2"/>
  <c r="AZ165" i="2"/>
  <c r="AZ191" i="2"/>
  <c r="AZ126" i="2"/>
  <c r="AZ109" i="2"/>
  <c r="AZ184" i="2"/>
  <c r="L155" i="6"/>
  <c r="L134" i="6"/>
  <c r="L123" i="6"/>
  <c r="L15" i="6"/>
  <c r="L14" i="6"/>
  <c r="L90" i="6"/>
  <c r="J157" i="6"/>
  <c r="J140" i="6"/>
  <c r="J44" i="6"/>
  <c r="J120" i="6"/>
  <c r="J90" i="6"/>
  <c r="J59" i="6"/>
  <c r="J8" i="6"/>
  <c r="L40" i="6"/>
  <c r="J13" i="6"/>
  <c r="J14" i="6"/>
  <c r="J18" i="6"/>
  <c r="J22" i="6"/>
  <c r="J21" i="6"/>
  <c r="J12" i="6"/>
  <c r="L160" i="7"/>
  <c r="L145" i="7"/>
  <c r="L131" i="7"/>
  <c r="L171" i="7"/>
  <c r="L156" i="7"/>
  <c r="L141" i="7"/>
  <c r="L128" i="7"/>
  <c r="L112" i="7"/>
  <c r="L97" i="7"/>
  <c r="L91" i="7"/>
  <c r="L83" i="7"/>
  <c r="L75" i="7"/>
  <c r="L68" i="7"/>
  <c r="L61" i="7"/>
  <c r="L23" i="7"/>
  <c r="L50" i="7"/>
  <c r="L44" i="7"/>
  <c r="L7" i="7"/>
  <c r="L10" i="7"/>
  <c r="L15" i="7"/>
  <c r="J172" i="7"/>
  <c r="J162" i="7"/>
  <c r="J157" i="7"/>
  <c r="J147" i="7"/>
  <c r="J142" i="7"/>
  <c r="J133" i="7"/>
  <c r="J129" i="7"/>
  <c r="J119" i="7"/>
  <c r="J116" i="7"/>
  <c r="J105" i="7"/>
  <c r="J38" i="7"/>
  <c r="J91" i="7"/>
  <c r="J76" i="7"/>
  <c r="J75" i="7"/>
  <c r="J62" i="7"/>
  <c r="J61" i="7"/>
  <c r="J50" i="7"/>
  <c r="J44" i="7"/>
  <c r="J17" i="7"/>
  <c r="J11" i="7"/>
  <c r="L116" i="7"/>
  <c r="L101" i="7"/>
  <c r="J101" i="7"/>
  <c r="J87" i="7"/>
  <c r="J72" i="7"/>
  <c r="J57" i="7"/>
  <c r="J29" i="7"/>
  <c r="J13" i="7"/>
  <c r="L46" i="7"/>
  <c r="L104" i="7"/>
  <c r="L93" i="7"/>
  <c r="L87" i="7"/>
  <c r="L79" i="7"/>
  <c r="L72" i="7"/>
  <c r="L65" i="7"/>
  <c r="L57" i="7"/>
  <c r="L35" i="7"/>
  <c r="L20" i="7"/>
  <c r="L22" i="7"/>
  <c r="J169" i="7"/>
  <c r="J164" i="7"/>
  <c r="J154" i="7"/>
  <c r="J149" i="7"/>
  <c r="J139" i="7"/>
  <c r="J40" i="7"/>
  <c r="J126" i="7"/>
  <c r="J121" i="7"/>
  <c r="J113" i="7"/>
  <c r="J108" i="7"/>
  <c r="J98" i="7"/>
  <c r="J84" i="7"/>
  <c r="J69" i="7"/>
  <c r="J55" i="7"/>
  <c r="J49" i="7"/>
  <c r="J10" i="7"/>
  <c r="J15" i="7"/>
  <c r="L8" i="7"/>
  <c r="AZ139" i="2"/>
  <c r="AZ17" i="2"/>
  <c r="AZ21" i="2"/>
  <c r="AZ123" i="2"/>
  <c r="AZ166" i="2"/>
  <c r="AZ135" i="2"/>
  <c r="AZ38" i="2"/>
  <c r="AZ142" i="2"/>
  <c r="AZ159" i="1"/>
  <c r="AZ176" i="1"/>
  <c r="AZ146" i="1"/>
  <c r="AZ37" i="1"/>
  <c r="AZ142" i="1"/>
  <c r="AZ109" i="1"/>
  <c r="AZ128" i="1"/>
  <c r="AZ182" i="1"/>
  <c r="AZ16" i="1"/>
  <c r="AZ164" i="1"/>
  <c r="AZ73" i="1"/>
  <c r="AZ154" i="1"/>
  <c r="AZ58" i="1"/>
  <c r="AZ27" i="1"/>
  <c r="AZ108" i="1"/>
  <c r="AZ113" i="1"/>
  <c r="AZ157" i="1"/>
  <c r="AZ155" i="1"/>
  <c r="AZ107" i="1"/>
  <c r="AZ74" i="1"/>
  <c r="AZ158" i="1"/>
  <c r="AZ83" i="1"/>
  <c r="AZ60" i="1"/>
  <c r="AZ185" i="1"/>
  <c r="AZ171" i="1"/>
  <c r="AZ165" i="1"/>
  <c r="AZ136" i="1"/>
  <c r="AZ123" i="1"/>
  <c r="AZ29" i="1"/>
  <c r="AZ124" i="1"/>
  <c r="AZ33" i="1"/>
  <c r="AZ156" i="1"/>
  <c r="AZ93" i="1"/>
  <c r="AZ143" i="1"/>
  <c r="AZ125" i="1"/>
  <c r="AZ57" i="1"/>
  <c r="AZ173" i="1"/>
  <c r="AZ10" i="1"/>
  <c r="AZ28" i="1"/>
  <c r="AZ178" i="1"/>
  <c r="AZ67" i="1"/>
  <c r="AZ131" i="1"/>
  <c r="AZ88" i="1"/>
  <c r="AZ35" i="1"/>
  <c r="AZ149" i="1"/>
  <c r="AZ112" i="1"/>
  <c r="AZ168" i="1"/>
  <c r="AZ41" i="1"/>
  <c r="AZ172" i="1"/>
  <c r="AZ110" i="1"/>
  <c r="AZ13" i="1"/>
  <c r="AZ45" i="1"/>
  <c r="AZ187" i="1"/>
  <c r="AZ47" i="1"/>
  <c r="AZ71" i="1"/>
  <c r="AZ62" i="1"/>
  <c r="AZ80" i="1"/>
  <c r="AZ21" i="1"/>
  <c r="AZ160" i="1"/>
  <c r="AZ18" i="1"/>
  <c r="AZ30" i="1"/>
  <c r="AZ52" i="1"/>
  <c r="AZ122" i="1"/>
  <c r="AZ6" i="1"/>
  <c r="AZ9" i="1"/>
  <c r="AZ118" i="1"/>
  <c r="AZ69" i="1"/>
  <c r="AZ111" i="1"/>
  <c r="AZ65" i="1"/>
  <c r="AK181" i="8"/>
  <c r="AI181" i="8"/>
  <c r="S181" i="8"/>
  <c r="AA181" i="8"/>
  <c r="S180" i="8"/>
  <c r="O181" i="8"/>
  <c r="O180" i="8"/>
  <c r="AZ148" i="2"/>
  <c r="AZ154" i="2"/>
  <c r="AZ183" i="2"/>
  <c r="AZ10" i="2"/>
  <c r="AZ20" i="2"/>
  <c r="AZ168" i="2"/>
  <c r="AZ156" i="2"/>
  <c r="AZ39" i="2"/>
  <c r="AZ60" i="2"/>
  <c r="AZ162" i="2"/>
  <c r="AZ143" i="2"/>
  <c r="AZ140" i="2"/>
  <c r="AZ147" i="2"/>
  <c r="AZ52" i="2"/>
  <c r="AZ182" i="2"/>
  <c r="AZ121" i="2"/>
  <c r="AZ197" i="2"/>
  <c r="AZ129" i="2"/>
  <c r="AZ183" i="1"/>
  <c r="AZ179" i="1"/>
  <c r="AZ42" i="1"/>
  <c r="AZ72" i="1"/>
  <c r="AZ167" i="1"/>
  <c r="AZ20" i="1"/>
  <c r="AZ162" i="1"/>
  <c r="AZ32" i="1"/>
  <c r="AZ25" i="1"/>
  <c r="AZ150" i="1"/>
  <c r="AZ148" i="1"/>
  <c r="AZ144" i="1"/>
  <c r="AZ140" i="1"/>
  <c r="AZ137" i="1"/>
  <c r="AZ56" i="1"/>
  <c r="AZ127" i="1"/>
  <c r="AZ34" i="1"/>
  <c r="AZ106" i="1"/>
  <c r="AZ54" i="1"/>
  <c r="AZ38" i="1"/>
  <c r="AZ145" i="1"/>
  <c r="AZ78" i="1"/>
  <c r="AZ51" i="1"/>
  <c r="AZ95" i="1"/>
  <c r="AZ82" i="1"/>
  <c r="AZ36" i="1"/>
  <c r="AZ126" i="1"/>
  <c r="AZ48" i="1"/>
  <c r="AZ23" i="1"/>
  <c r="AZ186" i="1"/>
  <c r="AZ46" i="1"/>
  <c r="AZ117" i="1"/>
  <c r="AZ14" i="1"/>
  <c r="AZ116" i="1"/>
  <c r="AZ39" i="1"/>
  <c r="AZ24" i="1"/>
  <c r="AZ175" i="1"/>
  <c r="AZ129" i="1"/>
  <c r="AZ141" i="1"/>
  <c r="AZ49" i="1"/>
  <c r="AZ132" i="1"/>
  <c r="AZ44" i="1"/>
  <c r="AZ120" i="1"/>
  <c r="AZ152" i="1"/>
  <c r="AZ7" i="1"/>
  <c r="AZ12" i="1"/>
  <c r="AZ139" i="1"/>
  <c r="AZ181" i="1"/>
  <c r="AZ15" i="1"/>
  <c r="AZ87" i="1"/>
  <c r="AZ114" i="1"/>
  <c r="AZ161" i="1"/>
  <c r="AZ84" i="1"/>
  <c r="AZ169" i="1"/>
  <c r="AZ115" i="1"/>
  <c r="AZ177" i="1"/>
  <c r="AZ133" i="1"/>
  <c r="AZ86" i="1"/>
  <c r="AZ174" i="1"/>
  <c r="AZ53" i="1"/>
  <c r="AZ170" i="1"/>
  <c r="AZ153" i="1"/>
  <c r="AZ184" i="1"/>
  <c r="AZ119" i="1"/>
  <c r="AZ40" i="1"/>
  <c r="AZ17" i="1"/>
  <c r="AZ99" i="1"/>
  <c r="AZ135" i="1"/>
  <c r="AZ92" i="1"/>
  <c r="AZ11" i="1"/>
  <c r="AZ22" i="1"/>
  <c r="L26" i="6"/>
  <c r="L131" i="6"/>
  <c r="L122" i="6"/>
  <c r="L115" i="6"/>
  <c r="L114" i="6"/>
  <c r="L112" i="6"/>
  <c r="L110" i="6"/>
  <c r="L38" i="6"/>
  <c r="L82" i="6"/>
  <c r="L17" i="6"/>
  <c r="K32" i="6"/>
  <c r="L65" i="6"/>
  <c r="L64" i="6"/>
  <c r="L47" i="6"/>
  <c r="J151" i="6"/>
  <c r="J145" i="6"/>
  <c r="J36" i="6"/>
  <c r="J127" i="6"/>
  <c r="J39" i="6"/>
  <c r="J97" i="6"/>
  <c r="J96" i="6"/>
  <c r="J82" i="6"/>
  <c r="J58" i="6"/>
  <c r="AZ78" i="2"/>
  <c r="AZ30" i="2"/>
  <c r="AZ185" i="2"/>
  <c r="AZ178" i="2"/>
  <c r="AZ177" i="2"/>
  <c r="AZ33" i="2"/>
  <c r="AZ160" i="2"/>
  <c r="AZ26" i="2"/>
  <c r="AZ97" i="2"/>
  <c r="AZ134" i="2"/>
  <c r="AZ132" i="2"/>
  <c r="AZ86" i="2"/>
  <c r="AZ22" i="2"/>
  <c r="AZ72" i="2"/>
  <c r="AZ113" i="2"/>
  <c r="AZ71" i="2"/>
  <c r="AZ57" i="2"/>
  <c r="AZ24" i="2"/>
  <c r="AZ65" i="2"/>
  <c r="AZ175" i="2"/>
  <c r="AZ119" i="2"/>
  <c r="AZ163" i="2"/>
  <c r="AZ137" i="2"/>
  <c r="AZ43" i="2"/>
  <c r="AZ64" i="2"/>
  <c r="AZ158" i="2"/>
  <c r="AZ116" i="2"/>
  <c r="AZ150" i="2"/>
  <c r="AZ151" i="2"/>
  <c r="AZ81" i="2"/>
  <c r="AZ25" i="2"/>
  <c r="AZ62" i="2"/>
  <c r="AZ186" i="2"/>
  <c r="AZ145" i="2"/>
  <c r="AZ15" i="2"/>
  <c r="AZ16" i="2"/>
  <c r="AZ36" i="2"/>
  <c r="AZ11" i="2"/>
  <c r="AZ45" i="2"/>
  <c r="AZ8" i="2"/>
  <c r="AZ69" i="2"/>
  <c r="AZ55" i="2"/>
  <c r="AZ23" i="2"/>
  <c r="AZ44" i="2"/>
  <c r="AZ63" i="2"/>
  <c r="AZ49" i="2"/>
  <c r="AZ125" i="2"/>
  <c r="AZ166" i="1"/>
  <c r="AZ163" i="1"/>
  <c r="AZ147" i="1"/>
  <c r="AZ130" i="1"/>
  <c r="AZ121" i="1"/>
  <c r="AZ70" i="1"/>
  <c r="AZ26" i="1"/>
  <c r="AZ61" i="1"/>
  <c r="AZ31" i="1"/>
  <c r="L145" i="6"/>
  <c r="L136" i="6"/>
  <c r="L132" i="6"/>
  <c r="L118" i="6"/>
  <c r="L91" i="6"/>
  <c r="K91" i="6"/>
  <c r="L52" i="6"/>
  <c r="L51" i="6"/>
  <c r="J158" i="6"/>
  <c r="J154" i="6"/>
  <c r="J147" i="6"/>
  <c r="J122" i="6"/>
  <c r="J89" i="6"/>
  <c r="AZ66" i="1"/>
  <c r="AZ194" i="2"/>
  <c r="AZ173" i="2"/>
  <c r="AZ7" i="2"/>
  <c r="AZ18" i="2"/>
  <c r="AZ146" i="2"/>
  <c r="AZ50" i="1"/>
  <c r="AZ189" i="2"/>
  <c r="AZ118" i="2"/>
  <c r="AZ114" i="2"/>
  <c r="AZ8" i="1"/>
  <c r="AZ180" i="1"/>
  <c r="AZ35" i="2"/>
  <c r="AZ138" i="1"/>
  <c r="AZ134" i="1"/>
  <c r="AZ151" i="1"/>
  <c r="AZ55" i="1"/>
  <c r="AZ131" i="2"/>
  <c r="AZ110" i="2"/>
  <c r="AZ19" i="1"/>
  <c r="AZ75" i="1"/>
  <c r="AZ192" i="2"/>
  <c r="AZ13" i="2"/>
  <c r="AZ176" i="2"/>
  <c r="AZ167" i="2"/>
  <c r="AZ53" i="2"/>
  <c r="AZ155" i="2"/>
  <c r="AZ58" i="2"/>
  <c r="AZ47" i="2"/>
  <c r="AZ138" i="2"/>
  <c r="AZ120" i="2"/>
  <c r="AZ93" i="2"/>
  <c r="AZ34" i="2"/>
  <c r="AZ68" i="2"/>
  <c r="AZ141" i="2"/>
  <c r="J98" i="6"/>
  <c r="J26" i="6"/>
  <c r="I26" i="6"/>
  <c r="AZ181" i="2"/>
  <c r="AZ27" i="2"/>
  <c r="AZ144" i="2"/>
  <c r="AZ136" i="2"/>
  <c r="AZ56" i="2"/>
  <c r="AZ112" i="2"/>
  <c r="AZ6" i="2"/>
  <c r="AZ170" i="2"/>
  <c r="AZ133" i="2"/>
  <c r="AZ111" i="2"/>
  <c r="AZ174" i="2"/>
  <c r="AZ128" i="2"/>
  <c r="AZ32" i="2"/>
  <c r="AZ130" i="2"/>
  <c r="AZ199" i="2"/>
  <c r="AZ124" i="2"/>
  <c r="AZ179" i="2"/>
  <c r="AZ159" i="2"/>
  <c r="L80" i="7"/>
  <c r="L76" i="7"/>
  <c r="J26" i="7"/>
  <c r="A145" i="2"/>
  <c r="J28" i="7"/>
  <c r="L19" i="7"/>
  <c r="K79" i="7"/>
  <c r="J67" i="7"/>
  <c r="J27" i="7"/>
  <c r="J36" i="7"/>
  <c r="J12" i="7"/>
  <c r="I50" i="7"/>
  <c r="L134" i="7"/>
  <c r="K134" i="7"/>
  <c r="L110" i="7"/>
  <c r="L37" i="7"/>
  <c r="J131" i="7"/>
  <c r="I131" i="7"/>
  <c r="J30" i="7"/>
  <c r="J64" i="7"/>
  <c r="J14" i="7"/>
  <c r="J48" i="7"/>
  <c r="I48" i="7"/>
  <c r="A130" i="2"/>
  <c r="Y181" i="8"/>
  <c r="A110" i="1"/>
  <c r="AA191" i="9"/>
  <c r="A78" i="1"/>
  <c r="A60" i="1"/>
  <c r="A153" i="1"/>
  <c r="A156" i="1"/>
  <c r="A34" i="1"/>
  <c r="A133" i="1"/>
  <c r="A143" i="1"/>
  <c r="A51" i="1"/>
  <c r="A132" i="1"/>
  <c r="A70" i="1"/>
  <c r="A147" i="1"/>
  <c r="A44" i="1"/>
  <c r="A154" i="1"/>
  <c r="A159" i="1"/>
  <c r="A169" i="1"/>
  <c r="A176" i="1"/>
  <c r="A180" i="1"/>
  <c r="A24" i="1"/>
  <c r="AG181" i="8"/>
  <c r="A8" i="1"/>
  <c r="A35" i="1"/>
  <c r="A155" i="2"/>
  <c r="A176" i="2"/>
  <c r="I154" i="6"/>
  <c r="K145" i="6"/>
  <c r="I96" i="6"/>
  <c r="I36" i="6"/>
  <c r="K64" i="6"/>
  <c r="K38" i="6"/>
  <c r="K115" i="6"/>
  <c r="I13" i="6"/>
  <c r="I49" i="6"/>
  <c r="A125" i="2"/>
  <c r="A21" i="2"/>
  <c r="A178" i="2"/>
  <c r="A44" i="2"/>
  <c r="I83" i="6"/>
  <c r="I159" i="6"/>
  <c r="K71" i="6"/>
  <c r="I139" i="6"/>
  <c r="A89" i="2"/>
  <c r="K76" i="6"/>
  <c r="I110" i="6"/>
  <c r="I85" i="6"/>
  <c r="A81" i="2"/>
  <c r="I129" i="6"/>
  <c r="I43" i="6"/>
  <c r="I93" i="6"/>
  <c r="K92" i="6"/>
  <c r="K59" i="6"/>
  <c r="A139" i="2"/>
  <c r="A188" i="2"/>
  <c r="A173" i="2"/>
  <c r="I25" i="6"/>
  <c r="K89" i="6"/>
  <c r="K74" i="6"/>
  <c r="I44" i="6"/>
  <c r="A180" i="2"/>
  <c r="I14" i="6"/>
  <c r="K29" i="6"/>
  <c r="A102" i="2"/>
  <c r="K134" i="6"/>
  <c r="I62" i="6"/>
  <c r="K116" i="6"/>
  <c r="K128" i="6"/>
  <c r="I101" i="6"/>
  <c r="A153" i="2"/>
  <c r="A117" i="2"/>
  <c r="I119" i="6"/>
  <c r="K151" i="6"/>
  <c r="K84" i="6"/>
  <c r="K60" i="6"/>
  <c r="K155" i="6"/>
  <c r="I50" i="6"/>
  <c r="A171" i="2"/>
  <c r="A12" i="2"/>
  <c r="I7" i="6"/>
  <c r="K18" i="6"/>
  <c r="K149" i="6"/>
  <c r="K72" i="6"/>
  <c r="W190" i="9"/>
  <c r="I86" i="6"/>
  <c r="K48" i="6"/>
  <c r="A189" i="2"/>
  <c r="A185" i="2"/>
  <c r="I142" i="7"/>
  <c r="I27" i="6"/>
  <c r="I20" i="6"/>
  <c r="I99" i="6"/>
  <c r="I40" i="6"/>
  <c r="I80" i="6"/>
  <c r="I45" i="6"/>
  <c r="I146" i="6"/>
  <c r="I12" i="6"/>
  <c r="I22" i="6"/>
  <c r="I106" i="6"/>
  <c r="I29" i="6"/>
  <c r="I17" i="6"/>
  <c r="I73" i="6"/>
  <c r="I81" i="6"/>
  <c r="I105" i="6"/>
  <c r="I18" i="6"/>
  <c r="I128" i="6"/>
  <c r="I143" i="6"/>
  <c r="I161" i="6"/>
  <c r="K62" i="6"/>
  <c r="K69" i="6"/>
  <c r="K78" i="6"/>
  <c r="K94" i="6"/>
  <c r="K100" i="6"/>
  <c r="K104" i="6"/>
  <c r="K107" i="6"/>
  <c r="K35" i="6"/>
  <c r="K158" i="6"/>
  <c r="K12" i="6"/>
  <c r="K95" i="6"/>
  <c r="K25" i="6"/>
  <c r="K130" i="6"/>
  <c r="K150" i="6"/>
  <c r="K156" i="6"/>
  <c r="K111" i="6"/>
  <c r="K19" i="6"/>
  <c r="K142" i="6"/>
  <c r="K11" i="6"/>
  <c r="A22" i="1"/>
  <c r="A66" i="1"/>
  <c r="A140" i="1"/>
  <c r="A86" i="1"/>
  <c r="A152" i="1"/>
  <c r="A19" i="1"/>
  <c r="A158" i="1"/>
  <c r="A128" i="1"/>
  <c r="A136" i="1"/>
  <c r="A145" i="1"/>
  <c r="A134" i="1"/>
  <c r="A80" i="1"/>
  <c r="A9" i="1"/>
  <c r="A88" i="1"/>
  <c r="A31" i="1"/>
  <c r="A37" i="1"/>
  <c r="A177" i="1"/>
  <c r="A23" i="1"/>
  <c r="A142" i="1"/>
  <c r="A46" i="1"/>
  <c r="A37" i="2"/>
  <c r="A113" i="2"/>
  <c r="A54" i="2"/>
  <c r="I67" i="7"/>
  <c r="A165" i="2"/>
  <c r="A121" i="2"/>
  <c r="A43" i="2"/>
  <c r="A51" i="2"/>
  <c r="A183" i="2"/>
  <c r="A50" i="2"/>
  <c r="A69" i="2"/>
  <c r="A154" i="2"/>
  <c r="A132" i="2"/>
  <c r="A42" i="2"/>
  <c r="A20" i="2"/>
  <c r="A45" i="2"/>
  <c r="A111" i="2"/>
  <c r="A124" i="2"/>
  <c r="A123" i="2"/>
  <c r="A83" i="2"/>
  <c r="A53" i="2"/>
  <c r="A170" i="2"/>
  <c r="A126" i="2"/>
  <c r="A146" i="2"/>
  <c r="A96" i="2"/>
  <c r="A137" i="2"/>
  <c r="A159" i="2"/>
  <c r="A62" i="2"/>
  <c r="A23" i="2"/>
  <c r="A191" i="2"/>
  <c r="A151" i="2"/>
  <c r="A128" i="2"/>
  <c r="A131" i="2"/>
  <c r="A187" i="2"/>
  <c r="A13" i="2"/>
  <c r="A16" i="2"/>
  <c r="A25" i="2"/>
  <c r="A14" i="2"/>
  <c r="A143" i="2"/>
  <c r="A161" i="2"/>
  <c r="A97" i="2"/>
  <c r="A59" i="1"/>
  <c r="A129" i="1"/>
  <c r="A161" i="1"/>
  <c r="A95" i="1"/>
  <c r="A6" i="1"/>
  <c r="A75" i="1"/>
  <c r="A15" i="1"/>
  <c r="A54" i="1"/>
  <c r="A117" i="1"/>
  <c r="A112" i="1"/>
  <c r="A175" i="1"/>
  <c r="A52" i="1"/>
  <c r="A53" i="1"/>
  <c r="A83" i="1"/>
  <c r="A148" i="1"/>
  <c r="A109" i="1"/>
  <c r="A25" i="1"/>
  <c r="A73" i="1"/>
  <c r="A108" i="1"/>
  <c r="A57" i="1"/>
  <c r="L5" i="1"/>
  <c r="A38" i="1"/>
  <c r="A45" i="1"/>
  <c r="A42" i="1"/>
  <c r="A120" i="1"/>
  <c r="A113" i="1"/>
  <c r="A116" i="1"/>
  <c r="A28" i="1"/>
  <c r="A91" i="1"/>
  <c r="A99" i="1"/>
  <c r="A115" i="1"/>
  <c r="A47" i="1"/>
  <c r="A139" i="1"/>
  <c r="A178" i="1"/>
  <c r="A114" i="1"/>
  <c r="A157" i="1"/>
  <c r="A165" i="1"/>
  <c r="A150" i="1"/>
  <c r="A123" i="1"/>
  <c r="A163" i="1"/>
  <c r="A74" i="1"/>
  <c r="A151" i="1"/>
  <c r="A84" i="1"/>
  <c r="A118" i="1"/>
  <c r="A106" i="1"/>
  <c r="A168" i="1"/>
  <c r="A11" i="1"/>
  <c r="A27" i="1"/>
  <c r="A61" i="1"/>
  <c r="A43" i="1"/>
  <c r="A92" i="1"/>
  <c r="A67" i="1"/>
  <c r="A56" i="1"/>
  <c r="A172" i="1"/>
  <c r="A41" i="1"/>
  <c r="A48" i="1"/>
  <c r="A111" i="1"/>
  <c r="A124" i="1"/>
  <c r="A164" i="1"/>
  <c r="A160" i="1"/>
  <c r="A55" i="1"/>
  <c r="A12" i="1"/>
  <c r="A122" i="1"/>
  <c r="A39" i="1"/>
  <c r="A21" i="1"/>
  <c r="A32" i="1"/>
  <c r="A126" i="1"/>
  <c r="A137" i="1"/>
  <c r="A65" i="1"/>
  <c r="A58" i="1"/>
  <c r="A10" i="1"/>
  <c r="A131" i="1"/>
  <c r="A119" i="1"/>
  <c r="A121" i="1"/>
  <c r="A184" i="1"/>
  <c r="A72" i="1"/>
  <c r="A181" i="1"/>
  <c r="A155" i="1"/>
  <c r="A17" i="1"/>
  <c r="A26" i="1"/>
  <c r="A50" i="1"/>
  <c r="A127" i="1"/>
  <c r="A69" i="1"/>
  <c r="A107" i="1"/>
  <c r="A135" i="1"/>
  <c r="A141" i="1"/>
  <c r="A30" i="1"/>
  <c r="A87" i="1"/>
  <c r="A170" i="1"/>
  <c r="A173" i="1"/>
  <c r="A179" i="1"/>
  <c r="A182" i="1"/>
  <c r="K181" i="8"/>
  <c r="K180" i="8"/>
  <c r="A93" i="1"/>
  <c r="A183" i="1"/>
  <c r="M180" i="8"/>
  <c r="M181" i="8"/>
  <c r="A18" i="1"/>
  <c r="A7" i="1"/>
  <c r="A185" i="1"/>
  <c r="A112" i="2"/>
  <c r="A140" i="2"/>
  <c r="A177" i="2"/>
  <c r="O190" i="9"/>
  <c r="O191" i="9"/>
  <c r="S191" i="9"/>
  <c r="S190" i="9"/>
  <c r="A134" i="2"/>
  <c r="A48" i="2"/>
  <c r="I14" i="7"/>
  <c r="K37" i="7"/>
  <c r="I53" i="7"/>
  <c r="I93" i="7"/>
  <c r="I167" i="7"/>
  <c r="I100" i="7"/>
  <c r="I158" i="7"/>
  <c r="I136" i="7"/>
  <c r="I155" i="7"/>
  <c r="I65" i="7"/>
  <c r="I58" i="7"/>
  <c r="I81" i="7"/>
  <c r="I122" i="7"/>
  <c r="I99" i="7"/>
  <c r="I35" i="7"/>
  <c r="I107" i="7"/>
  <c r="I8" i="7"/>
  <c r="I12" i="7"/>
  <c r="I156" i="7"/>
  <c r="I70" i="7"/>
  <c r="I42" i="7"/>
  <c r="I160" i="7"/>
  <c r="I85" i="7"/>
  <c r="I34" i="7"/>
  <c r="I94" i="7"/>
  <c r="I39" i="7"/>
  <c r="I140" i="7"/>
  <c r="I86" i="7"/>
  <c r="I137" i="7"/>
  <c r="I125" i="7"/>
  <c r="I84" i="7"/>
  <c r="I91" i="7"/>
  <c r="I113" i="7"/>
  <c r="I154" i="7"/>
  <c r="I129" i="7"/>
  <c r="I101" i="7"/>
  <c r="I105" i="7"/>
  <c r="I104" i="7"/>
  <c r="I20" i="7"/>
  <c r="I143" i="7"/>
  <c r="I132" i="7"/>
  <c r="I71" i="7"/>
  <c r="I96" i="7"/>
  <c r="I168" i="7"/>
  <c r="I52" i="7"/>
  <c r="I80" i="7"/>
  <c r="I72" i="7"/>
  <c r="I126" i="7"/>
  <c r="I38" i="7"/>
  <c r="I75" i="7"/>
  <c r="I32" i="7"/>
  <c r="I22" i="7"/>
  <c r="I123" i="7"/>
  <c r="I56" i="7"/>
  <c r="I115" i="7"/>
  <c r="I130" i="7"/>
  <c r="I9" i="7"/>
  <c r="I120" i="7"/>
  <c r="I141" i="7"/>
  <c r="I43" i="7"/>
  <c r="I31" i="7"/>
  <c r="I106" i="7"/>
  <c r="I171" i="7"/>
  <c r="I150" i="7"/>
  <c r="I51" i="7"/>
  <c r="I77" i="7"/>
  <c r="I134" i="7"/>
  <c r="I151" i="7"/>
  <c r="I82" i="7"/>
  <c r="I114" i="7"/>
  <c r="I60" i="7"/>
  <c r="I161" i="7"/>
  <c r="I170" i="7"/>
  <c r="I148" i="7"/>
  <c r="I73" i="7"/>
  <c r="I16" i="7"/>
  <c r="I111" i="7"/>
  <c r="I92" i="7"/>
  <c r="I121" i="7"/>
  <c r="I119" i="7"/>
  <c r="I169" i="7"/>
  <c r="I45" i="7"/>
  <c r="I49" i="7"/>
  <c r="I17" i="7"/>
  <c r="I157" i="7"/>
  <c r="I133" i="7"/>
  <c r="I15" i="7"/>
  <c r="I69" i="7"/>
  <c r="I102" i="7"/>
  <c r="I117" i="7"/>
  <c r="I135" i="7"/>
  <c r="I118" i="7"/>
  <c r="I103" i="7"/>
  <c r="I97" i="7"/>
  <c r="I146" i="7"/>
  <c r="I159" i="7"/>
  <c r="I24" i="7"/>
  <c r="I138" i="7"/>
  <c r="I68" i="7"/>
  <c r="I63" i="7"/>
  <c r="I128" i="7"/>
  <c r="I163" i="7"/>
  <c r="I89" i="7"/>
  <c r="I90" i="7"/>
  <c r="I149" i="7"/>
  <c r="I11" i="7"/>
  <c r="I98" i="7"/>
  <c r="I44" i="7"/>
  <c r="I37" i="7"/>
  <c r="I7" i="7"/>
  <c r="I109" i="7"/>
  <c r="I78" i="7"/>
  <c r="I66" i="7"/>
  <c r="I152" i="7"/>
  <c r="I47" i="7"/>
  <c r="I145" i="7"/>
  <c r="I18" i="7"/>
  <c r="I79" i="7"/>
  <c r="I74" i="7"/>
  <c r="I83" i="7"/>
  <c r="I25" i="7"/>
  <c r="I95" i="7"/>
  <c r="I147" i="7"/>
  <c r="I62" i="7"/>
  <c r="I162" i="7"/>
  <c r="I46" i="7"/>
  <c r="I10" i="7"/>
  <c r="I110" i="7"/>
  <c r="I19" i="7"/>
  <c r="I144" i="7"/>
  <c r="I124" i="7"/>
  <c r="I59" i="7"/>
  <c r="I23" i="7"/>
  <c r="I55" i="7"/>
  <c r="I139" i="7"/>
  <c r="I54" i="7"/>
  <c r="I41" i="7"/>
  <c r="I166" i="7"/>
  <c r="I21" i="7"/>
  <c r="I112" i="7"/>
  <c r="I173" i="7"/>
  <c r="I88" i="7"/>
  <c r="I165" i="7"/>
  <c r="I127" i="7"/>
  <c r="I153" i="7"/>
  <c r="I61" i="7"/>
  <c r="I33" i="7"/>
  <c r="I87" i="7"/>
  <c r="I57" i="7"/>
  <c r="I29" i="7"/>
  <c r="K65" i="7"/>
  <c r="K116" i="7"/>
  <c r="K50" i="7"/>
  <c r="K131" i="7"/>
  <c r="K83" i="7"/>
  <c r="K128" i="7"/>
  <c r="K45" i="7"/>
  <c r="K130" i="7"/>
  <c r="K103" i="7"/>
  <c r="K30" i="7"/>
  <c r="K167" i="7"/>
  <c r="K161" i="7"/>
  <c r="K114" i="7"/>
  <c r="K125" i="7"/>
  <c r="K41" i="7"/>
  <c r="K173" i="7"/>
  <c r="K48" i="7"/>
  <c r="K58" i="7"/>
  <c r="K60" i="7"/>
  <c r="K133" i="7"/>
  <c r="K121" i="7"/>
  <c r="K132" i="7"/>
  <c r="K129" i="7"/>
  <c r="K39" i="7"/>
  <c r="K49" i="7"/>
  <c r="K98" i="7"/>
  <c r="K27" i="7"/>
  <c r="K94" i="7"/>
  <c r="K172" i="7"/>
  <c r="K64" i="7"/>
  <c r="K59" i="7"/>
  <c r="K115" i="7"/>
  <c r="K66" i="7"/>
  <c r="K32" i="7"/>
  <c r="K89" i="7"/>
  <c r="K25" i="7"/>
  <c r="K28" i="7"/>
  <c r="K90" i="7"/>
  <c r="K99" i="7"/>
  <c r="K148" i="7"/>
  <c r="K22" i="7"/>
  <c r="K44" i="7"/>
  <c r="K139" i="7"/>
  <c r="K67" i="7"/>
  <c r="K144" i="7"/>
  <c r="K21" i="7"/>
  <c r="K113" i="7"/>
  <c r="K82" i="7"/>
  <c r="K43" i="7"/>
  <c r="K150" i="7"/>
  <c r="K29" i="7"/>
  <c r="K69" i="7"/>
  <c r="K42" i="7"/>
  <c r="K87" i="7"/>
  <c r="K93" i="7"/>
  <c r="K75" i="7"/>
  <c r="K145" i="7"/>
  <c r="K20" i="7"/>
  <c r="K160" i="7"/>
  <c r="K52" i="7"/>
  <c r="K158" i="7"/>
  <c r="K54" i="7"/>
  <c r="K153" i="7"/>
  <c r="K92" i="7"/>
  <c r="K26" i="7"/>
  <c r="K9" i="7"/>
  <c r="K117" i="7"/>
  <c r="K105" i="7"/>
  <c r="K17" i="7"/>
  <c r="K88" i="7"/>
  <c r="K152" i="7"/>
  <c r="K55" i="7"/>
  <c r="K118" i="7"/>
  <c r="K166" i="7"/>
  <c r="K51" i="7"/>
  <c r="K56" i="7"/>
  <c r="K126" i="7"/>
  <c r="K62" i="7"/>
  <c r="K127" i="7"/>
  <c r="K47" i="7"/>
  <c r="K36" i="7"/>
  <c r="K73" i="7"/>
  <c r="K13" i="7"/>
  <c r="K140" i="7"/>
  <c r="K19" i="7"/>
  <c r="K53" i="7"/>
  <c r="K162" i="7"/>
  <c r="K123" i="7"/>
  <c r="K71" i="7"/>
  <c r="K124" i="7"/>
  <c r="K77" i="7"/>
  <c r="K61" i="7"/>
  <c r="K141" i="7"/>
  <c r="K112" i="7"/>
  <c r="K8" i="7"/>
  <c r="K72" i="7"/>
  <c r="K10" i="7"/>
  <c r="K100" i="7"/>
  <c r="K86" i="7"/>
  <c r="K109" i="7"/>
  <c r="K85" i="7"/>
  <c r="K151" i="7"/>
  <c r="K108" i="7"/>
  <c r="K119" i="7"/>
  <c r="K146" i="7"/>
  <c r="K7" i="7"/>
  <c r="K16" i="7"/>
  <c r="K34" i="7"/>
  <c r="K155" i="7"/>
  <c r="K136" i="7"/>
  <c r="K168" i="7"/>
  <c r="K165" i="7"/>
  <c r="K81" i="7"/>
  <c r="K171" i="7"/>
  <c r="K96" i="7"/>
  <c r="K95" i="7"/>
  <c r="K164" i="7"/>
  <c r="K12" i="7"/>
  <c r="K11" i="7"/>
  <c r="K14" i="7"/>
  <c r="K74" i="7"/>
  <c r="K107" i="7"/>
  <c r="K147" i="7"/>
  <c r="K31" i="7"/>
  <c r="K163" i="7"/>
  <c r="K154" i="7"/>
  <c r="K106" i="7"/>
  <c r="K24" i="7"/>
  <c r="K18" i="7"/>
  <c r="K91" i="7"/>
  <c r="K57" i="7"/>
  <c r="K68" i="7"/>
  <c r="K15" i="7"/>
  <c r="K101" i="7"/>
  <c r="K23" i="7"/>
  <c r="K33" i="7"/>
  <c r="K40" i="7"/>
  <c r="K111" i="7"/>
  <c r="K78" i="7"/>
  <c r="K38" i="7"/>
  <c r="K170" i="7"/>
  <c r="K169" i="7"/>
  <c r="K149" i="7"/>
  <c r="K143" i="7"/>
  <c r="K70" i="7"/>
  <c r="K156" i="7"/>
  <c r="K104" i="7"/>
  <c r="K35" i="7"/>
  <c r="K137" i="7"/>
  <c r="K135" i="7"/>
  <c r="K142" i="7"/>
  <c r="K120" i="7"/>
  <c r="K159" i="7"/>
  <c r="K138" i="7"/>
  <c r="K102" i="7"/>
  <c r="K84" i="7"/>
  <c r="K157" i="7"/>
  <c r="K63" i="7"/>
  <c r="K122" i="7"/>
  <c r="A26" i="2"/>
  <c r="A190" i="2"/>
  <c r="A147" i="2"/>
  <c r="A158" i="2"/>
  <c r="A198" i="2"/>
  <c r="I26" i="7"/>
  <c r="AK190" i="9"/>
  <c r="U191" i="9"/>
  <c r="I98" i="6"/>
  <c r="I33" i="6"/>
  <c r="I89" i="6"/>
  <c r="I158" i="6"/>
  <c r="K118" i="6"/>
  <c r="I97" i="6"/>
  <c r="I145" i="6"/>
  <c r="K65" i="6"/>
  <c r="K110" i="6"/>
  <c r="K122" i="6"/>
  <c r="K164" i="6"/>
  <c r="A34" i="2"/>
  <c r="A195" i="2"/>
  <c r="A109" i="2"/>
  <c r="A182" i="2"/>
  <c r="K58" i="6"/>
  <c r="I68" i="6"/>
  <c r="A7" i="2"/>
  <c r="K44" i="6"/>
  <c r="W191" i="9"/>
  <c r="AG191" i="9"/>
  <c r="K127" i="6"/>
  <c r="K10" i="6"/>
  <c r="A93" i="2"/>
  <c r="A148" i="2"/>
  <c r="K15" i="6"/>
  <c r="I152" i="6"/>
  <c r="I112" i="6"/>
  <c r="K88" i="6"/>
  <c r="A164" i="2"/>
  <c r="A68" i="2"/>
  <c r="A77" i="2"/>
  <c r="I113" i="6"/>
  <c r="I123" i="6"/>
  <c r="K9" i="6"/>
  <c r="K140" i="6"/>
  <c r="A17" i="2"/>
  <c r="I59" i="6"/>
  <c r="A114" i="2"/>
  <c r="A197" i="2"/>
  <c r="K148" i="6"/>
  <c r="I121" i="6"/>
  <c r="I23" i="6"/>
  <c r="I65" i="6"/>
  <c r="A94" i="2"/>
  <c r="A122" i="2"/>
  <c r="A6" i="2"/>
  <c r="A157" i="2"/>
  <c r="I153" i="6"/>
  <c r="A63" i="2"/>
  <c r="A19" i="2"/>
  <c r="I90" i="6"/>
  <c r="K57" i="6"/>
  <c r="K70" i="6"/>
  <c r="I46" i="6"/>
  <c r="K50" i="6"/>
  <c r="A175" i="2"/>
  <c r="K8" i="6"/>
  <c r="K157" i="6"/>
  <c r="I156" i="6"/>
  <c r="A142" i="2"/>
  <c r="A15" i="2"/>
  <c r="I155" i="6"/>
  <c r="I164" i="7"/>
  <c r="A115" i="2"/>
  <c r="A152" i="2"/>
  <c r="I76" i="7"/>
  <c r="I42" i="6"/>
  <c r="I57" i="6"/>
  <c r="I102" i="6"/>
  <c r="I10" i="6"/>
  <c r="I53" i="6"/>
  <c r="I162" i="6"/>
  <c r="I66" i="6"/>
  <c r="I148" i="6"/>
  <c r="I115" i="6"/>
  <c r="I60" i="6"/>
  <c r="I74" i="6"/>
  <c r="I70" i="6"/>
  <c r="I75" i="6"/>
  <c r="I94" i="6"/>
  <c r="I107" i="6"/>
  <c r="I118" i="6"/>
  <c r="I130" i="6"/>
  <c r="I144" i="6"/>
  <c r="I164" i="6"/>
  <c r="K66" i="6"/>
  <c r="K73" i="6"/>
  <c r="K79" i="6"/>
  <c r="K97" i="6"/>
  <c r="K101" i="6"/>
  <c r="K27" i="6"/>
  <c r="K108" i="6"/>
  <c r="K42" i="6"/>
  <c r="K96" i="6"/>
  <c r="K135" i="6"/>
  <c r="K68" i="6"/>
  <c r="K31" i="6"/>
  <c r="K34" i="6"/>
  <c r="K162" i="6"/>
  <c r="K129" i="6"/>
  <c r="K113" i="6"/>
  <c r="K21" i="6"/>
  <c r="K143" i="6"/>
  <c r="K45" i="6"/>
  <c r="I13" i="7"/>
  <c r="A16" i="1"/>
  <c r="U180" i="8"/>
  <c r="U181" i="8"/>
  <c r="A171" i="1"/>
  <c r="A187" i="1"/>
  <c r="Y180" i="8"/>
  <c r="A13" i="1"/>
  <c r="A146" i="1"/>
  <c r="A46" i="2"/>
  <c r="A119" i="2"/>
  <c r="A162" i="2"/>
  <c r="A179" i="2"/>
  <c r="A82" i="1"/>
  <c r="A138" i="1"/>
  <c r="A14" i="1"/>
  <c r="A130" i="1"/>
  <c r="A62" i="1"/>
  <c r="A36" i="1"/>
  <c r="A125" i="1"/>
  <c r="A144" i="1"/>
  <c r="A162" i="1"/>
  <c r="A33" i="1"/>
  <c r="A29" i="1"/>
  <c r="A167" i="1"/>
  <c r="A174" i="1"/>
  <c r="A186" i="1"/>
  <c r="Q181" i="8"/>
  <c r="Q180" i="8"/>
  <c r="A149" i="1"/>
  <c r="A20" i="1"/>
  <c r="A71" i="1"/>
  <c r="W181" i="8"/>
  <c r="W180" i="8"/>
  <c r="A40" i="1"/>
  <c r="A47" i="2"/>
  <c r="A32" i="2"/>
  <c r="K191" i="9"/>
  <c r="K190" i="9"/>
  <c r="M191" i="9"/>
  <c r="M190" i="9"/>
  <c r="A144" i="2"/>
  <c r="A65" i="2"/>
  <c r="AI191" i="9"/>
  <c r="AI190" i="9"/>
  <c r="I64" i="7"/>
  <c r="K110" i="7"/>
  <c r="A36" i="2"/>
  <c r="A66" i="2"/>
  <c r="I36" i="7"/>
  <c r="A11" i="2"/>
  <c r="A60" i="2"/>
  <c r="A120" i="2"/>
  <c r="A138" i="2"/>
  <c r="K76" i="7"/>
  <c r="AC191" i="9"/>
  <c r="Y191" i="9"/>
  <c r="I122" i="6"/>
  <c r="K51" i="6"/>
  <c r="K132" i="6"/>
  <c r="I58" i="6"/>
  <c r="I39" i="6"/>
  <c r="I151" i="6"/>
  <c r="K17" i="6"/>
  <c r="K112" i="6"/>
  <c r="K131" i="6"/>
  <c r="A10" i="2"/>
  <c r="K154" i="6"/>
  <c r="A80" i="2"/>
  <c r="A169" i="2"/>
  <c r="A31" i="2"/>
  <c r="A129" i="2"/>
  <c r="A28" i="2"/>
  <c r="K161" i="6"/>
  <c r="K7" i="6"/>
  <c r="A78" i="2"/>
  <c r="K124" i="6"/>
  <c r="A33" i="2"/>
  <c r="A108" i="2"/>
  <c r="I135" i="6"/>
  <c r="K83" i="6"/>
  <c r="A58" i="2"/>
  <c r="I76" i="6"/>
  <c r="I28" i="6"/>
  <c r="I138" i="6"/>
  <c r="I109" i="6"/>
  <c r="A8" i="2"/>
  <c r="A133" i="2"/>
  <c r="A135" i="2"/>
  <c r="A194" i="2"/>
  <c r="K90" i="6"/>
  <c r="I133" i="6"/>
  <c r="A56" i="2"/>
  <c r="K49" i="6"/>
  <c r="A9" i="2"/>
  <c r="K117" i="6"/>
  <c r="A49" i="2"/>
  <c r="A163" i="2"/>
  <c r="I91" i="6"/>
  <c r="I11" i="6"/>
  <c r="I88" i="6"/>
  <c r="K138" i="6"/>
  <c r="K139" i="6"/>
  <c r="A24" i="2"/>
  <c r="A72" i="2"/>
  <c r="A35" i="2"/>
  <c r="K24" i="6"/>
  <c r="I157" i="6"/>
  <c r="A39" i="2"/>
  <c r="I48" i="6"/>
  <c r="A168" i="2"/>
  <c r="I31" i="6"/>
  <c r="I92" i="6"/>
  <c r="A41" i="2"/>
  <c r="A110" i="2"/>
  <c r="K146" i="6"/>
  <c r="I41" i="6"/>
  <c r="A136" i="2"/>
  <c r="I100" i="6"/>
  <c r="I69" i="6"/>
  <c r="I40" i="7"/>
  <c r="K16" i="6"/>
  <c r="A199" i="2"/>
  <c r="A166" i="2"/>
  <c r="A160" i="2"/>
  <c r="I54" i="6"/>
  <c r="I67" i="6"/>
  <c r="I84" i="6"/>
  <c r="I111" i="6"/>
  <c r="I64" i="6"/>
  <c r="I79" i="6"/>
  <c r="I61" i="6"/>
  <c r="I51" i="6"/>
  <c r="I160" i="6"/>
  <c r="I34" i="6"/>
  <c r="I56" i="6"/>
  <c r="I71" i="6"/>
  <c r="I77" i="6"/>
  <c r="I95" i="6"/>
  <c r="I38" i="6"/>
  <c r="I124" i="6"/>
  <c r="I141" i="6"/>
  <c r="I149" i="6"/>
  <c r="I165" i="6"/>
  <c r="K67" i="6"/>
  <c r="K75" i="6"/>
  <c r="K80" i="6"/>
  <c r="K98" i="6"/>
  <c r="K102" i="6"/>
  <c r="K106" i="6"/>
  <c r="K39" i="6"/>
  <c r="K53" i="6"/>
  <c r="K63" i="6"/>
  <c r="K86" i="6"/>
  <c r="K160" i="6"/>
  <c r="K163" i="6"/>
  <c r="K43" i="6"/>
  <c r="K87" i="6"/>
  <c r="K123" i="6"/>
  <c r="K120" i="6"/>
  <c r="K28" i="6"/>
  <c r="K144" i="6"/>
  <c r="K165" i="6"/>
  <c r="I172" i="7"/>
  <c r="L5" i="2"/>
  <c r="A49" i="1"/>
  <c r="A166" i="1"/>
  <c r="A29" i="2"/>
  <c r="A193" i="2"/>
  <c r="A172" i="2"/>
  <c r="AE191" i="9"/>
  <c r="I30" i="7"/>
  <c r="I27" i="7"/>
  <c r="A59" i="2"/>
  <c r="A184" i="2"/>
  <c r="I28" i="7"/>
  <c r="A127" i="2"/>
  <c r="A181" i="2"/>
  <c r="A192" i="2"/>
  <c r="K80" i="7"/>
  <c r="Q191" i="9"/>
  <c r="Q190" i="9"/>
  <c r="I147" i="6"/>
  <c r="K52" i="6"/>
  <c r="K136" i="6"/>
  <c r="I82" i="6"/>
  <c r="I127" i="6"/>
  <c r="K47" i="6"/>
  <c r="K82" i="6"/>
  <c r="K114" i="6"/>
  <c r="K26" i="6"/>
  <c r="A196" i="2"/>
  <c r="K54" i="6"/>
  <c r="A27" i="2"/>
  <c r="A86" i="2"/>
  <c r="A116" i="2"/>
  <c r="A149" i="2"/>
  <c r="I35" i="6"/>
  <c r="K85" i="6"/>
  <c r="K30" i="6"/>
  <c r="K119" i="6"/>
  <c r="A141" i="2"/>
  <c r="A38" i="2"/>
  <c r="I140" i="6"/>
  <c r="I19" i="6"/>
  <c r="A55" i="2"/>
  <c r="A186" i="2"/>
  <c r="I21" i="6"/>
  <c r="I32" i="6"/>
  <c r="I114" i="6"/>
  <c r="I16" i="6"/>
  <c r="K33" i="6"/>
  <c r="I8" i="6"/>
  <c r="A30" i="2"/>
  <c r="A156" i="2"/>
  <c r="A174" i="2"/>
  <c r="I104" i="6"/>
  <c r="K61" i="6"/>
  <c r="A118" i="2"/>
  <c r="A167" i="2"/>
  <c r="AG190" i="9"/>
  <c r="K41" i="6"/>
  <c r="A57" i="2"/>
  <c r="I30" i="6"/>
  <c r="I47" i="6"/>
  <c r="I136" i="6"/>
  <c r="K153" i="6"/>
  <c r="K137" i="6"/>
  <c r="I134" i="6"/>
  <c r="A61" i="2"/>
  <c r="A64" i="2"/>
  <c r="A18" i="2"/>
  <c r="K56" i="6"/>
  <c r="K36" i="6"/>
  <c r="A100" i="2"/>
  <c r="K22" i="6"/>
  <c r="A71" i="2"/>
  <c r="I52" i="6"/>
  <c r="K126" i="6"/>
  <c r="K55" i="6"/>
  <c r="A150" i="2"/>
  <c r="I132" i="6"/>
  <c r="AK191" i="9"/>
  <c r="K40" i="6"/>
  <c r="K125" i="6"/>
  <c r="A40" i="2"/>
  <c r="I87" i="6"/>
  <c r="I9" i="6"/>
  <c r="K46" i="7"/>
  <c r="I108" i="7"/>
  <c r="K97" i="7"/>
  <c r="A22" i="2"/>
  <c r="I24" i="6"/>
  <c r="I55" i="6"/>
  <c r="I37" i="6"/>
  <c r="I126" i="6"/>
  <c r="I137" i="6"/>
  <c r="I15" i="6"/>
  <c r="I116" i="6"/>
  <c r="I131" i="6"/>
  <c r="I117" i="6"/>
  <c r="I163" i="6"/>
  <c r="I120" i="6"/>
  <c r="I63" i="6"/>
  <c r="I72" i="6"/>
  <c r="I78" i="6"/>
  <c r="I103" i="6"/>
  <c r="I108" i="6"/>
  <c r="I125" i="6"/>
  <c r="I142" i="6"/>
  <c r="I150" i="6"/>
  <c r="K46" i="6"/>
  <c r="K37" i="6"/>
  <c r="K77" i="6"/>
  <c r="K93" i="6"/>
  <c r="K99" i="6"/>
  <c r="K103" i="6"/>
  <c r="K147" i="6"/>
  <c r="K109" i="6"/>
  <c r="K159" i="6"/>
  <c r="K133" i="6"/>
  <c r="K23" i="6"/>
  <c r="K81" i="6"/>
  <c r="K13" i="6"/>
  <c r="K14" i="6"/>
  <c r="K20" i="6"/>
  <c r="K105" i="6"/>
  <c r="K121" i="6"/>
  <c r="K141" i="6"/>
  <c r="K152" i="6"/>
  <c r="A52" i="2"/>
  <c r="I116" i="7"/>
  <c r="A134" i="8"/>
  <c r="A48" i="8"/>
  <c r="A83" i="8"/>
  <c r="A178" i="8"/>
  <c r="A32" i="8"/>
  <c r="A167" i="8"/>
  <c r="A97" i="8"/>
  <c r="A150" i="8"/>
  <c r="A151" i="8"/>
  <c r="A50" i="8"/>
  <c r="A135" i="8"/>
  <c r="A40" i="8"/>
  <c r="A69" i="8"/>
  <c r="A103" i="8"/>
  <c r="A147" i="8"/>
  <c r="A109" i="8"/>
  <c r="A121" i="8"/>
  <c r="A102" i="9"/>
  <c r="A126" i="8"/>
  <c r="A92" i="8"/>
  <c r="AN109" i="9"/>
  <c r="A155" i="9"/>
  <c r="AN94" i="9"/>
  <c r="A161" i="9"/>
  <c r="AN52" i="9"/>
  <c r="AN100" i="9"/>
  <c r="A119" i="9"/>
  <c r="A50" i="9"/>
  <c r="AN121" i="9"/>
  <c r="AN28" i="9"/>
  <c r="AN108" i="9"/>
  <c r="A169" i="9"/>
  <c r="A44" i="9"/>
  <c r="AN157" i="9"/>
  <c r="AN158" i="9"/>
  <c r="A19" i="9"/>
  <c r="A106" i="9"/>
  <c r="AN126" i="9"/>
  <c r="AN184" i="9"/>
  <c r="AN167" i="9"/>
  <c r="AN15" i="9"/>
  <c r="A45" i="9"/>
  <c r="A25" i="9"/>
  <c r="AN188" i="9"/>
  <c r="A59" i="9"/>
  <c r="A117" i="9"/>
  <c r="AN99" i="9"/>
  <c r="A129" i="9"/>
  <c r="AN24" i="9"/>
  <c r="A27" i="9"/>
  <c r="A47" i="9"/>
  <c r="AN178" i="9"/>
  <c r="AN125" i="9"/>
  <c r="AN98" i="9"/>
  <c r="A159" i="9"/>
  <c r="AN133" i="9"/>
  <c r="A171" i="9"/>
  <c r="A156" i="9"/>
  <c r="A118" i="9"/>
  <c r="AN135" i="9"/>
  <c r="A121" i="9"/>
  <c r="A92" i="9"/>
  <c r="A20" i="8"/>
  <c r="A118" i="8"/>
  <c r="A74" i="8"/>
  <c r="A157" i="8"/>
  <c r="A113" i="8"/>
  <c r="A120" i="8"/>
  <c r="A153" i="8"/>
  <c r="A59" i="8"/>
  <c r="A160" i="8"/>
  <c r="A76" i="8"/>
  <c r="A27" i="8"/>
  <c r="A139" i="8"/>
  <c r="A154" i="8"/>
  <c r="A85" i="8"/>
  <c r="A124" i="8"/>
  <c r="A159" i="8"/>
  <c r="A148" i="8"/>
  <c r="A172" i="8"/>
  <c r="A79" i="8"/>
  <c r="A137" i="8"/>
  <c r="A15" i="8"/>
  <c r="A6" i="8"/>
  <c r="A35" i="8"/>
  <c r="A22" i="8"/>
  <c r="A91" i="8"/>
  <c r="A149" i="8"/>
  <c r="A162" i="8"/>
  <c r="A175" i="8"/>
  <c r="A152" i="8"/>
  <c r="A115" i="8"/>
  <c r="A84" i="8"/>
  <c r="A33" i="8"/>
  <c r="A132" i="8"/>
  <c r="A37" i="8"/>
  <c r="A68" i="8"/>
  <c r="A7" i="8"/>
  <c r="A41" i="8"/>
  <c r="A30" i="8"/>
  <c r="A14" i="8"/>
  <c r="A104" i="8"/>
  <c r="A173" i="8"/>
  <c r="A110" i="8"/>
  <c r="A164" i="8"/>
  <c r="A171" i="8"/>
  <c r="A146" i="8"/>
  <c r="A170" i="8"/>
  <c r="A138" i="8"/>
  <c r="A66" i="8"/>
  <c r="A21" i="8"/>
  <c r="A29" i="8"/>
  <c r="A129" i="8"/>
  <c r="A61" i="8"/>
  <c r="A78" i="8"/>
  <c r="A65" i="8"/>
  <c r="A86" i="8"/>
  <c r="A101" i="8"/>
  <c r="A166" i="8"/>
  <c r="A55" i="9"/>
  <c r="A71" i="9"/>
  <c r="A62" i="9"/>
  <c r="A75" i="9"/>
  <c r="A170" i="9"/>
  <c r="AN160" i="9"/>
  <c r="AN10" i="9"/>
  <c r="AN168" i="9"/>
  <c r="AN128" i="9"/>
  <c r="AN92" i="9"/>
  <c r="A23" i="9"/>
  <c r="A136" i="9"/>
  <c r="A126" i="9"/>
  <c r="AN129" i="9"/>
  <c r="AN118" i="9"/>
  <c r="AN101" i="9"/>
  <c r="AN48" i="9"/>
  <c r="A177" i="9"/>
  <c r="A131" i="9"/>
  <c r="A188" i="9"/>
  <c r="A49" i="9"/>
  <c r="AN149" i="9"/>
  <c r="AN96" i="9"/>
  <c r="AN9" i="9"/>
  <c r="A105" i="9"/>
  <c r="AN163" i="9"/>
  <c r="AN113" i="9"/>
  <c r="AN14" i="9"/>
  <c r="AN104" i="9"/>
  <c r="A148" i="9"/>
  <c r="A21" i="9"/>
  <c r="A140" i="9"/>
  <c r="AN11" i="9"/>
  <c r="A180" i="9"/>
  <c r="A122" i="9"/>
  <c r="AN139" i="9"/>
  <c r="A81" i="9"/>
  <c r="AN61" i="9"/>
  <c r="A41" i="9"/>
  <c r="AN120" i="9"/>
  <c r="AN105" i="9"/>
  <c r="A142" i="9"/>
  <c r="A176" i="9"/>
  <c r="A153" i="9"/>
  <c r="AN159" i="9"/>
  <c r="AN19" i="9"/>
  <c r="AN12" i="9"/>
  <c r="A68" i="9"/>
  <c r="A179" i="9"/>
  <c r="A11" i="9"/>
  <c r="A82" i="9"/>
  <c r="AN46" i="9"/>
  <c r="A43" i="9"/>
  <c r="AN65" i="9"/>
  <c r="A172" i="9"/>
  <c r="A7" i="9"/>
  <c r="A164" i="9"/>
  <c r="AN95" i="9"/>
  <c r="AN17" i="9"/>
  <c r="A57" i="9"/>
  <c r="A174" i="9"/>
  <c r="A115" i="9"/>
  <c r="A149" i="9"/>
  <c r="AN154" i="9"/>
  <c r="AN146" i="9"/>
  <c r="AN55" i="9"/>
  <c r="AN150" i="9"/>
  <c r="AN22" i="9"/>
  <c r="A48" i="9"/>
  <c r="A186" i="9"/>
  <c r="A22" i="9"/>
  <c r="AN31" i="9"/>
  <c r="A189" i="9"/>
  <c r="AN97" i="9"/>
  <c r="A28" i="9"/>
  <c r="A58" i="9"/>
  <c r="AN50" i="9"/>
  <c r="AN147" i="9"/>
  <c r="AN112" i="9"/>
  <c r="AN111" i="9"/>
  <c r="AN82" i="9"/>
  <c r="A113" i="9"/>
  <c r="AN43" i="9"/>
  <c r="A103" i="9"/>
  <c r="AN60" i="9"/>
  <c r="A145" i="9"/>
  <c r="A53" i="9"/>
  <c r="AN161" i="9"/>
  <c r="AN180" i="9"/>
  <c r="AN122" i="9"/>
  <c r="A139" i="9"/>
  <c r="AN13" i="9"/>
  <c r="A154" i="9"/>
  <c r="A146" i="9"/>
  <c r="AN175" i="9"/>
  <c r="A184" i="9"/>
  <c r="A97" i="9"/>
  <c r="A9" i="9"/>
  <c r="A37" i="9"/>
  <c r="AN7" i="9"/>
  <c r="AN64" i="9"/>
  <c r="A162" i="9"/>
  <c r="AN181" i="9"/>
  <c r="A152" i="9"/>
  <c r="A166" i="9"/>
  <c r="AN36" i="9"/>
  <c r="A40" i="9"/>
  <c r="A151" i="9"/>
  <c r="A56" i="9"/>
  <c r="AN16" i="9"/>
  <c r="A29" i="9"/>
  <c r="A127" i="9"/>
  <c r="AN58" i="9"/>
  <c r="A114" i="8"/>
  <c r="A64" i="8"/>
  <c r="A46" i="8"/>
  <c r="A6" i="9"/>
  <c r="AN91" i="9"/>
  <c r="AN90" i="9"/>
  <c r="AN30" i="9"/>
  <c r="AN173" i="9"/>
  <c r="AN44" i="9"/>
  <c r="AN183" i="9"/>
  <c r="AN189" i="9"/>
  <c r="A38" i="9"/>
  <c r="AN162" i="9"/>
  <c r="AN18" i="9"/>
  <c r="A96" i="9"/>
  <c r="AN182" i="9"/>
  <c r="A125" i="9"/>
  <c r="A183" i="9"/>
  <c r="A98" i="9"/>
  <c r="A138" i="9"/>
  <c r="AN171" i="9"/>
  <c r="A173" i="9"/>
  <c r="AN80" i="9"/>
  <c r="A107" i="9"/>
  <c r="A144" i="9"/>
  <c r="A114" i="9"/>
  <c r="A32" i="9"/>
  <c r="A130" i="9"/>
  <c r="A109" i="9"/>
  <c r="A143" i="9"/>
  <c r="A101" i="9"/>
  <c r="AN179" i="9"/>
  <c r="A65" i="9"/>
  <c r="AN164" i="9"/>
  <c r="AN57" i="9"/>
  <c r="AN115" i="9"/>
  <c r="A18" i="9"/>
  <c r="AN134" i="9"/>
  <c r="AN166" i="9"/>
  <c r="A36" i="9"/>
  <c r="AN40" i="9"/>
  <c r="A14" i="9"/>
  <c r="A104" i="9"/>
  <c r="AN148" i="9"/>
  <c r="AN21" i="9"/>
  <c r="AN140" i="9"/>
  <c r="A17" i="9"/>
  <c r="A33" i="9"/>
  <c r="AN6" i="9"/>
  <c r="AN81" i="9"/>
  <c r="A61" i="9"/>
  <c r="AN144" i="9"/>
  <c r="AN114" i="9"/>
  <c r="A187" i="9"/>
  <c r="A24" i="9"/>
  <c r="AN8" i="9"/>
  <c r="AN137" i="9"/>
  <c r="A31" i="9"/>
  <c r="A158" i="9"/>
  <c r="AN174" i="9"/>
  <c r="A42" i="9"/>
  <c r="A34" i="9"/>
  <c r="AN131" i="9"/>
  <c r="A165" i="9"/>
  <c r="AN132" i="9"/>
  <c r="A185" i="9"/>
  <c r="AN75" i="9"/>
  <c r="AN170" i="9"/>
  <c r="A160" i="9"/>
  <c r="A10" i="9"/>
  <c r="A168" i="9"/>
  <c r="A73" i="9"/>
  <c r="A116" i="9"/>
  <c r="A90" i="9"/>
  <c r="A8" i="9"/>
  <c r="A76" i="9"/>
  <c r="A181" i="9"/>
  <c r="A39" i="9"/>
  <c r="AN136" i="9"/>
  <c r="A147" i="9"/>
  <c r="A141" i="9"/>
  <c r="A175" i="9"/>
  <c r="AN169" i="9"/>
  <c r="A46" i="9"/>
  <c r="AN51" i="9"/>
  <c r="AN119" i="9"/>
  <c r="AN59" i="9"/>
  <c r="A99" i="9"/>
  <c r="AN41" i="9"/>
  <c r="AN93" i="9"/>
  <c r="A15" i="9"/>
  <c r="A182" i="9"/>
  <c r="AN142" i="9"/>
  <c r="AN176" i="9"/>
  <c r="AN153" i="9"/>
  <c r="A20" i="9"/>
  <c r="AN47" i="9"/>
  <c r="AN138" i="9"/>
  <c r="A35" i="9"/>
  <c r="A86" i="9"/>
  <c r="A64" i="9"/>
  <c r="AN123" i="9"/>
  <c r="A12" i="9"/>
  <c r="A178" i="9"/>
  <c r="AN110" i="9"/>
  <c r="A124" i="9"/>
  <c r="A93" i="9"/>
  <c r="A134" i="9"/>
  <c r="AN143" i="9"/>
  <c r="A111" i="9"/>
  <c r="A150" i="9"/>
  <c r="A135" i="9"/>
  <c r="AN34" i="9"/>
  <c r="AN152" i="9"/>
  <c r="A157" i="9"/>
  <c r="A133" i="9"/>
  <c r="A123" i="9"/>
  <c r="A52" i="9"/>
  <c r="A120" i="9"/>
  <c r="A137" i="9"/>
  <c r="AN165" i="9"/>
  <c r="A132" i="9"/>
  <c r="AN185" i="9"/>
  <c r="AN151" i="9"/>
  <c r="AN20" i="9"/>
  <c r="A16" i="9"/>
  <c r="AN29" i="9"/>
  <c r="AN127" i="9"/>
  <c r="AN117" i="9"/>
  <c r="AN106" i="9"/>
  <c r="AN116" i="9"/>
  <c r="AN38" i="9"/>
  <c r="A84" i="9"/>
  <c r="A110" i="9"/>
  <c r="AN124" i="9"/>
  <c r="AN33" i="9"/>
  <c r="AN130" i="9"/>
  <c r="A112" i="9"/>
  <c r="A80" i="9"/>
  <c r="A81" i="8"/>
  <c r="J5" i="8"/>
  <c r="A106" i="8"/>
  <c r="A38" i="8"/>
  <c r="A16" i="8"/>
  <c r="A116" i="8"/>
  <c r="A28" i="8"/>
  <c r="A98" i="8"/>
  <c r="A142" i="8"/>
  <c r="A43" i="8"/>
  <c r="A36" i="8"/>
  <c r="A96" i="8"/>
  <c r="A54" i="8"/>
  <c r="A23" i="8"/>
  <c r="A51" i="8"/>
  <c r="A82" i="8"/>
  <c r="A158" i="8"/>
  <c r="A95" i="8"/>
  <c r="A9" i="8"/>
  <c r="A128" i="8"/>
  <c r="A80" i="8"/>
  <c r="A62" i="8"/>
  <c r="A123" i="8"/>
  <c r="A125" i="8"/>
  <c r="A72" i="8"/>
  <c r="A53" i="8"/>
  <c r="A112" i="8"/>
  <c r="A44" i="8"/>
  <c r="A45" i="8"/>
  <c r="A47" i="8"/>
  <c r="A56" i="8"/>
  <c r="A136" i="8"/>
  <c r="A156" i="8"/>
  <c r="A165" i="8"/>
  <c r="A122" i="8"/>
  <c r="A42" i="8"/>
  <c r="A31" i="8"/>
  <c r="A24" i="8"/>
  <c r="A168" i="8"/>
  <c r="A67" i="8"/>
  <c r="A163" i="8"/>
  <c r="A111" i="8"/>
  <c r="A73" i="8"/>
  <c r="A145" i="8"/>
  <c r="A176" i="8"/>
  <c r="A39" i="8"/>
  <c r="A49" i="8"/>
  <c r="A141" i="8"/>
  <c r="A100" i="8"/>
  <c r="A155" i="8"/>
  <c r="A19" i="8"/>
  <c r="A177" i="8"/>
  <c r="A12" i="8"/>
  <c r="A119" i="8"/>
  <c r="A133" i="8"/>
  <c r="A55" i="8"/>
  <c r="A161" i="8"/>
  <c r="A169" i="8"/>
  <c r="A60" i="8"/>
  <c r="A99" i="8"/>
  <c r="A143" i="8"/>
  <c r="A140" i="8"/>
  <c r="A174" i="8"/>
  <c r="A8" i="8"/>
  <c r="A11" i="8"/>
  <c r="A18" i="8"/>
  <c r="A108" i="8"/>
  <c r="A144" i="8"/>
  <c r="A94" i="8"/>
  <c r="A13" i="8"/>
  <c r="A52" i="8"/>
  <c r="A34" i="8"/>
  <c r="A117" i="8"/>
  <c r="A75" i="8"/>
  <c r="A26" i="8"/>
  <c r="A102" i="8"/>
  <c r="A17" i="8"/>
  <c r="A25" i="8"/>
  <c r="A131" i="8"/>
  <c r="A127" i="8"/>
  <c r="A10" i="8"/>
  <c r="A105" i="8"/>
  <c r="A107" i="8"/>
  <c r="AN35" i="9"/>
  <c r="AN107" i="9"/>
  <c r="AN141" i="9"/>
  <c r="AN177" i="9"/>
  <c r="A167" i="9"/>
  <c r="AN62" i="9"/>
  <c r="A108" i="9"/>
  <c r="A51" i="9"/>
  <c r="AN103" i="9"/>
  <c r="A60" i="9"/>
  <c r="AN145" i="9"/>
  <c r="AN53" i="9"/>
  <c r="AN155" i="9"/>
  <c r="A128" i="9"/>
  <c r="A30" i="9"/>
  <c r="A130" i="8"/>
  <c r="A91" i="9"/>
  <c r="AN23" i="9"/>
  <c r="A54" i="9"/>
  <c r="A13" i="9"/>
  <c r="AN42" i="9"/>
  <c r="A26" i="9"/>
  <c r="AN187" i="9"/>
  <c r="A163" i="9"/>
  <c r="A100" i="9"/>
  <c r="AN25" i="9"/>
  <c r="AN172" i="9"/>
  <c r="A95" i="9"/>
  <c r="AN156" i="9"/>
  <c r="AN26" i="9"/>
  <c r="AN102" i="9"/>
  <c r="AN186" i="9"/>
  <c r="A94" i="9"/>
</calcChain>
</file>

<file path=xl/sharedStrings.xml><?xml version="1.0" encoding="utf-8"?>
<sst xmlns="http://schemas.openxmlformats.org/spreadsheetml/2006/main" count="2873" uniqueCount="735">
  <si>
    <t xml:space="preserve"> </t>
  </si>
  <si>
    <t>OVERALL</t>
  </si>
  <si>
    <t>SPRINT</t>
  </si>
  <si>
    <t>DISTANCE</t>
  </si>
  <si>
    <t>SuperTour FS SP</t>
  </si>
  <si>
    <t>SuperTour CL SP</t>
  </si>
  <si>
    <t>Nationals FS SP</t>
  </si>
  <si>
    <t>Nationals CL SP</t>
  </si>
  <si>
    <t>SuperTour FS 50km mass</t>
  </si>
  <si>
    <t>Rank</t>
  </si>
  <si>
    <t>FIS code</t>
  </si>
  <si>
    <t>First</t>
  </si>
  <si>
    <t>Last</t>
  </si>
  <si>
    <t>YOB</t>
  </si>
  <si>
    <t>Group</t>
  </si>
  <si>
    <t>Total</t>
  </si>
  <si>
    <t>Finish place</t>
  </si>
  <si>
    <t>Points</t>
  </si>
  <si>
    <t>Kevin</t>
  </si>
  <si>
    <t>BOLGER</t>
  </si>
  <si>
    <t>David</t>
  </si>
  <si>
    <t>NORRIS</t>
  </si>
  <si>
    <t>Jack</t>
  </si>
  <si>
    <t>HEGMAN</t>
  </si>
  <si>
    <t>Eric</t>
  </si>
  <si>
    <t>PACKER</t>
  </si>
  <si>
    <t>Benjamin</t>
  </si>
  <si>
    <t>LUSTGARTEN</t>
  </si>
  <si>
    <t>Kris</t>
  </si>
  <si>
    <t>FREEMAN</t>
  </si>
  <si>
    <t>Tyler</t>
  </si>
  <si>
    <t>KORNFIELD</t>
  </si>
  <si>
    <t>Brian</t>
  </si>
  <si>
    <t>GREGG</t>
  </si>
  <si>
    <t>SAXTON</t>
  </si>
  <si>
    <t>Tad</t>
  </si>
  <si>
    <t>ELLIOTT</t>
  </si>
  <si>
    <t>Reese</t>
  </si>
  <si>
    <t>HANNEMAN</t>
  </si>
  <si>
    <t>Adam</t>
  </si>
  <si>
    <t>MARTIN</t>
  </si>
  <si>
    <t>Rogan</t>
  </si>
  <si>
    <t>BROWN</t>
  </si>
  <si>
    <t>Forrest</t>
  </si>
  <si>
    <t>MAHLEN</t>
  </si>
  <si>
    <t>Zak</t>
  </si>
  <si>
    <t>KETTERSON</t>
  </si>
  <si>
    <t>Logan</t>
  </si>
  <si>
    <t>Evan</t>
  </si>
  <si>
    <t>PALMER-CHARRETTE</t>
  </si>
  <si>
    <t>Scott</t>
  </si>
  <si>
    <t>PATTERSON</t>
  </si>
  <si>
    <t>Ian</t>
  </si>
  <si>
    <t>TORCHIA</t>
  </si>
  <si>
    <t>Noah</t>
  </si>
  <si>
    <t>HOFFMAN</t>
  </si>
  <si>
    <t>Dakota</t>
  </si>
  <si>
    <t>BLACKHORSE VON JESS</t>
  </si>
  <si>
    <t>Andy</t>
  </si>
  <si>
    <t>SHIELDS</t>
  </si>
  <si>
    <t>Gus</t>
  </si>
  <si>
    <t>SCHUMACHER</t>
  </si>
  <si>
    <t>Kyle</t>
  </si>
  <si>
    <t>BRATRUD</t>
  </si>
  <si>
    <t>Nick</t>
  </si>
  <si>
    <t>MICHAUD</t>
  </si>
  <si>
    <t>HILL</t>
  </si>
  <si>
    <t xml:space="preserve">Matt </t>
  </si>
  <si>
    <t>LIEBSCH</t>
  </si>
  <si>
    <t>CARLYLE</t>
  </si>
  <si>
    <t>Cole</t>
  </si>
  <si>
    <t>MORGAN</t>
  </si>
  <si>
    <t>Dag Frode</t>
  </si>
  <si>
    <t>TROLLEBOE</t>
  </si>
  <si>
    <t>Ben</t>
  </si>
  <si>
    <t>OGDEN</t>
  </si>
  <si>
    <t>Julien</t>
  </si>
  <si>
    <t>LOCKE</t>
  </si>
  <si>
    <t>Andrew</t>
  </si>
  <si>
    <t>EGGER</t>
  </si>
  <si>
    <t>Michael</t>
  </si>
  <si>
    <t>SOMPPI</t>
  </si>
  <si>
    <t>Patrick</t>
  </si>
  <si>
    <t>STEWARD-JONES</t>
  </si>
  <si>
    <t>Thomas</t>
  </si>
  <si>
    <t>O'HARRA</t>
  </si>
  <si>
    <t>Bob</t>
  </si>
  <si>
    <t>THOMPSON</t>
  </si>
  <si>
    <t>Alvar</t>
  </si>
  <si>
    <t>ALEV</t>
  </si>
  <si>
    <t>Akeo</t>
  </si>
  <si>
    <t>MAIFELD-CARUCCI</t>
  </si>
  <si>
    <t>Martin</t>
  </si>
  <si>
    <t>BERGSTROEM</t>
  </si>
  <si>
    <t>Ivan</t>
  </si>
  <si>
    <t>Julian</t>
  </si>
  <si>
    <t>SMITH</t>
  </si>
  <si>
    <t>Dominique</t>
  </si>
  <si>
    <t>MONCIO-GROULX</t>
  </si>
  <si>
    <t>Callan</t>
  </si>
  <si>
    <t>DELINE</t>
  </si>
  <si>
    <t>DIEKMANN</t>
  </si>
  <si>
    <t>MCKEEVER</t>
  </si>
  <si>
    <t>Silas</t>
  </si>
  <si>
    <t>TALBOT</t>
  </si>
  <si>
    <t>Haakon</t>
  </si>
  <si>
    <t>HJELSTUEN</t>
  </si>
  <si>
    <t>Noel</t>
  </si>
  <si>
    <t>KEEFFE</t>
  </si>
  <si>
    <t>Hunter</t>
  </si>
  <si>
    <t>WONDERS</t>
  </si>
  <si>
    <t>Erik</t>
  </si>
  <si>
    <t>AXELSSON</t>
  </si>
  <si>
    <t>Bill</t>
  </si>
  <si>
    <t>HARMEYER</t>
  </si>
  <si>
    <t>Adrein</t>
  </si>
  <si>
    <t>NISHIKAWA</t>
  </si>
  <si>
    <t>Angus</t>
  </si>
  <si>
    <t>FOSTER</t>
  </si>
  <si>
    <t>Mathias</t>
  </si>
  <si>
    <t>Petter</t>
  </si>
  <si>
    <t>Henry</t>
  </si>
  <si>
    <t>Daniel</t>
  </si>
  <si>
    <t>STREINZ</t>
  </si>
  <si>
    <t>Sam</t>
  </si>
  <si>
    <t>Karsten</t>
  </si>
  <si>
    <t>HOKANSON</t>
  </si>
  <si>
    <t>Alexis</t>
  </si>
  <si>
    <t>Borgar</t>
  </si>
  <si>
    <t>NORRUD</t>
  </si>
  <si>
    <t>Larkin</t>
  </si>
  <si>
    <t>Fergus</t>
  </si>
  <si>
    <t>Olivier</t>
  </si>
  <si>
    <t>HAMEL</t>
  </si>
  <si>
    <t>Peter</t>
  </si>
  <si>
    <t>Leo</t>
  </si>
  <si>
    <t>Krystof</t>
  </si>
  <si>
    <t>KOPAL</t>
  </si>
  <si>
    <t>Mickael</t>
  </si>
  <si>
    <t>Dylan</t>
  </si>
  <si>
    <t>BYE</t>
  </si>
  <si>
    <t>Fabio</t>
  </si>
  <si>
    <t>NOVAK</t>
  </si>
  <si>
    <t>Gaspard</t>
  </si>
  <si>
    <t>CUENOT</t>
  </si>
  <si>
    <t>Samuel</t>
  </si>
  <si>
    <t>ELFSTROM</t>
  </si>
  <si>
    <t>Ricardo</t>
  </si>
  <si>
    <t>IZQUIERDO-BERNIER</t>
  </si>
  <si>
    <t>Nicolas</t>
  </si>
  <si>
    <t>Joey</t>
  </si>
  <si>
    <t>Max</t>
  </si>
  <si>
    <t>LACHANCE</t>
  </si>
  <si>
    <t>Finn</t>
  </si>
  <si>
    <t>Braden</t>
  </si>
  <si>
    <t>BECKER</t>
  </si>
  <si>
    <t>BJORNSEN</t>
  </si>
  <si>
    <t>BOUCHER</t>
  </si>
  <si>
    <t>Phillippe</t>
  </si>
  <si>
    <t>BOWLER</t>
  </si>
  <si>
    <t>Antoine</t>
  </si>
  <si>
    <t>BRIAND</t>
  </si>
  <si>
    <t>Cully</t>
  </si>
  <si>
    <t>Jake</t>
  </si>
  <si>
    <t>Luke</t>
  </si>
  <si>
    <t xml:space="preserve">Patrick </t>
  </si>
  <si>
    <t>CALDWELL</t>
  </si>
  <si>
    <t>CARLETON</t>
  </si>
  <si>
    <t>Jesse</t>
  </si>
  <si>
    <t>COCKNEY</t>
  </si>
  <si>
    <t>DUMAS</t>
  </si>
  <si>
    <t>Alexander</t>
  </si>
  <si>
    <t>ECKERT</t>
  </si>
  <si>
    <t>FEHRENBACH</t>
  </si>
  <si>
    <t>Oscar</t>
  </si>
  <si>
    <t>FRIEDMAN</t>
  </si>
  <si>
    <t>Wyatt</t>
  </si>
  <si>
    <t>GEBHARDT</t>
  </si>
  <si>
    <t>Ty</t>
  </si>
  <si>
    <t>GODFREY</t>
  </si>
  <si>
    <t>GORMAN</t>
  </si>
  <si>
    <t>Joergen</t>
  </si>
  <si>
    <t>GRAV</t>
  </si>
  <si>
    <t>Arnaud</t>
  </si>
  <si>
    <t>GUYON</t>
  </si>
  <si>
    <t>Haydn</t>
  </si>
  <si>
    <t>HALVORSEN</t>
  </si>
  <si>
    <t>Simeon</t>
  </si>
  <si>
    <t>HAMILTON</t>
  </si>
  <si>
    <t>HARDY</t>
  </si>
  <si>
    <t>Etienne</t>
  </si>
  <si>
    <t>HEBERT</t>
  </si>
  <si>
    <t>HENDRICKSON</t>
  </si>
  <si>
    <t>Reitler</t>
  </si>
  <si>
    <t>HODGERT</t>
  </si>
  <si>
    <t>HOLMES</t>
  </si>
  <si>
    <t>HOWE</t>
  </si>
  <si>
    <t>Kamran</t>
  </si>
  <si>
    <t>HUSAIN</t>
  </si>
  <si>
    <t>IVARS</t>
  </si>
  <si>
    <t>Knute</t>
  </si>
  <si>
    <t>JOHNSGAARD</t>
  </si>
  <si>
    <t>Sawyer</t>
  </si>
  <si>
    <t>KESSELHEIM</t>
  </si>
  <si>
    <t>Tracen</t>
  </si>
  <si>
    <t>KNOPP</t>
  </si>
  <si>
    <t>Paul</t>
  </si>
  <si>
    <t>KOVACS</t>
  </si>
  <si>
    <t>LAMOUREUX</t>
  </si>
  <si>
    <t>Simon</t>
  </si>
  <si>
    <t>LAPOINTE</t>
  </si>
  <si>
    <t>Moritz</t>
  </si>
  <si>
    <t>MADLENER</t>
  </si>
  <si>
    <t>MCCREREY</t>
  </si>
  <si>
    <t>MCELRAVEY</t>
  </si>
  <si>
    <t>Lance</t>
  </si>
  <si>
    <t>MCKENNEY</t>
  </si>
  <si>
    <t>MIKKELSEN</t>
  </si>
  <si>
    <t>MOORE</t>
  </si>
  <si>
    <t xml:space="preserve">PALMER </t>
  </si>
  <si>
    <t>Niklas</t>
  </si>
  <si>
    <t>PERSSON</t>
  </si>
  <si>
    <t>PLATIL</t>
  </si>
  <si>
    <t>Welly</t>
  </si>
  <si>
    <t>RAMSEY</t>
  </si>
  <si>
    <t>REISTAD</t>
  </si>
  <si>
    <t>Remi</t>
  </si>
  <si>
    <t>SALACROUP</t>
  </si>
  <si>
    <t>SANDAU</t>
  </si>
  <si>
    <t>SCHOMMER</t>
  </si>
  <si>
    <t>James</t>
  </si>
  <si>
    <t>SCHOONMAKER</t>
  </si>
  <si>
    <t>Karl</t>
  </si>
  <si>
    <t>SCHULZ</t>
  </si>
  <si>
    <t>Fredrik</t>
  </si>
  <si>
    <t>SCHWENCKE</t>
  </si>
  <si>
    <t>Fabian</t>
  </si>
  <si>
    <t>STOCEK</t>
  </si>
  <si>
    <t>STROEM</t>
  </si>
  <si>
    <t>Paolo</t>
  </si>
  <si>
    <t>TAKAGI-ATILANO</t>
  </si>
  <si>
    <t>Canyon</t>
  </si>
  <si>
    <t>TOBIN</t>
  </si>
  <si>
    <t>TREINEN</t>
  </si>
  <si>
    <t>TURGEON</t>
  </si>
  <si>
    <t>SuperTour FS 52km mass</t>
  </si>
  <si>
    <t>Kaitlynn</t>
  </si>
  <si>
    <t>MILLER</t>
  </si>
  <si>
    <t>Caitlin</t>
  </si>
  <si>
    <t>Erika</t>
  </si>
  <si>
    <t>FLOWERS</t>
  </si>
  <si>
    <t>Rosie</t>
  </si>
  <si>
    <t>FRANKOWSKI</t>
  </si>
  <si>
    <t>Becca</t>
  </si>
  <si>
    <t>RORABAUGH</t>
  </si>
  <si>
    <t>Elizabeth</t>
  </si>
  <si>
    <t>GUINEY</t>
  </si>
  <si>
    <t>Chelsea</t>
  </si>
  <si>
    <t>Felicia</t>
  </si>
  <si>
    <t>GESIOR</t>
  </si>
  <si>
    <t>Hedda</t>
  </si>
  <si>
    <t>BAANGMAN</t>
  </si>
  <si>
    <t>Kelsey</t>
  </si>
  <si>
    <t>PHINNEY</t>
  </si>
  <si>
    <t>Jasmi</t>
  </si>
  <si>
    <t>JOENSUU</t>
  </si>
  <si>
    <t>Corey</t>
  </si>
  <si>
    <t>STOCK</t>
  </si>
  <si>
    <t>Hannah</t>
  </si>
  <si>
    <t>Petra</t>
  </si>
  <si>
    <t>HYNCICOVA</t>
  </si>
  <si>
    <t>Olivia</t>
  </si>
  <si>
    <t>BOUFFARD-NESBITT</t>
  </si>
  <si>
    <t>Lauren</t>
  </si>
  <si>
    <t>JORTBERG</t>
  </si>
  <si>
    <t>Alannah</t>
  </si>
  <si>
    <t>MACLEAN</t>
  </si>
  <si>
    <t>Christina</t>
  </si>
  <si>
    <t>ROLANDSEN</t>
  </si>
  <si>
    <t>Alayna</t>
  </si>
  <si>
    <t>SONNESYN</t>
  </si>
  <si>
    <t>Frederique</t>
  </si>
  <si>
    <t>VEZINA</t>
  </si>
  <si>
    <t>Lydia</t>
  </si>
  <si>
    <t>BLANCHET</t>
  </si>
  <si>
    <t>Jessica</t>
  </si>
  <si>
    <t>YEATON</t>
  </si>
  <si>
    <t>Katharine</t>
  </si>
  <si>
    <t>ALNAES</t>
  </si>
  <si>
    <t>CARRIER-LAFORTE</t>
  </si>
  <si>
    <t>Anne Siri</t>
  </si>
  <si>
    <t>LERVIK</t>
  </si>
  <si>
    <t>Nicole</t>
  </si>
  <si>
    <t>SCHNEIDER</t>
  </si>
  <si>
    <t>Carly</t>
  </si>
  <si>
    <t>WYNN</t>
  </si>
  <si>
    <t>Vivian</t>
  </si>
  <si>
    <t>HETT</t>
  </si>
  <si>
    <t>Annika</t>
  </si>
  <si>
    <t>HICKS</t>
  </si>
  <si>
    <t>Guro</t>
  </si>
  <si>
    <t>JORDHEIM</t>
  </si>
  <si>
    <t>Hailey</t>
  </si>
  <si>
    <t>SWIRBUL</t>
  </si>
  <si>
    <t>Heather</t>
  </si>
  <si>
    <t>MOONEY</t>
  </si>
  <si>
    <t>Zoë</t>
  </si>
  <si>
    <t>Kristen</t>
  </si>
  <si>
    <t>BOURNE</t>
  </si>
  <si>
    <t>Mia</t>
  </si>
  <si>
    <t>Julie</t>
  </si>
  <si>
    <t>Laurence</t>
  </si>
  <si>
    <t>Maria</t>
  </si>
  <si>
    <t>Mary</t>
  </si>
  <si>
    <t>ROSE</t>
  </si>
  <si>
    <t>Johanna</t>
  </si>
  <si>
    <t>Hallie</t>
  </si>
  <si>
    <t>GROSSMAN</t>
  </si>
  <si>
    <t>Sarah</t>
  </si>
  <si>
    <t>BEZDICEK</t>
  </si>
  <si>
    <t>KARSRUD</t>
  </si>
  <si>
    <t>Katie</t>
  </si>
  <si>
    <t>WEAVER</t>
  </si>
  <si>
    <t>Anja</t>
  </si>
  <si>
    <t>Gruber</t>
  </si>
  <si>
    <t>Novie</t>
  </si>
  <si>
    <t>MCCABE</t>
  </si>
  <si>
    <t>Karianne</t>
  </si>
  <si>
    <t>MOE</t>
  </si>
  <si>
    <t>Zina</t>
  </si>
  <si>
    <t>KOCHER</t>
  </si>
  <si>
    <t>Abigail</t>
  </si>
  <si>
    <t>Sophie</t>
  </si>
  <si>
    <t>MCDONALD</t>
  </si>
  <si>
    <t>Andrea</t>
  </si>
  <si>
    <t>DUPONT</t>
  </si>
  <si>
    <t>Marianne</t>
  </si>
  <si>
    <t>Taryn</t>
  </si>
  <si>
    <t>HUNT-SMITH</t>
  </si>
  <si>
    <t>Marit</t>
  </si>
  <si>
    <t>Evelina</t>
  </si>
  <si>
    <t>Maya</t>
  </si>
  <si>
    <t>MACISAAC-JONES</t>
  </si>
  <si>
    <t>Britanny</t>
  </si>
  <si>
    <t>WEBSTER</t>
  </si>
  <si>
    <t>Taeler</t>
  </si>
  <si>
    <t>Emma</t>
  </si>
  <si>
    <t>TARBATH</t>
  </si>
  <si>
    <t>Rena</t>
  </si>
  <si>
    <t>Constance</t>
  </si>
  <si>
    <t>DRACH</t>
  </si>
  <si>
    <t>Jordan</t>
  </si>
  <si>
    <t>FLOYD</t>
  </si>
  <si>
    <t>Sadie</t>
  </si>
  <si>
    <t>Phoebe</t>
  </si>
  <si>
    <t>Margaret</t>
  </si>
  <si>
    <t>GELLERT</t>
  </si>
  <si>
    <t>Greta</t>
  </si>
  <si>
    <t>Sydney</t>
  </si>
  <si>
    <t>PALMER-LEGER</t>
  </si>
  <si>
    <t>Maddie</t>
  </si>
  <si>
    <t>Donovan</t>
  </si>
  <si>
    <t>Linn</t>
  </si>
  <si>
    <t>ERIKSEN</t>
  </si>
  <si>
    <t>FRITZ</t>
  </si>
  <si>
    <t>Amanda</t>
  </si>
  <si>
    <t>Erin</t>
  </si>
  <si>
    <t>Mae</t>
  </si>
  <si>
    <t>Bronwyn</t>
  </si>
  <si>
    <t>Anne-Marie</t>
  </si>
  <si>
    <t>COMEAU</t>
  </si>
  <si>
    <t>Katherine</t>
  </si>
  <si>
    <t>DICKINSON</t>
  </si>
  <si>
    <t>Tove</t>
  </si>
  <si>
    <t>Halvorsen</t>
  </si>
  <si>
    <t>Deedra</t>
  </si>
  <si>
    <t>IRWIN</t>
  </si>
  <si>
    <t>RUDD</t>
  </si>
  <si>
    <t>Mariah</t>
  </si>
  <si>
    <t>BREDAL</t>
  </si>
  <si>
    <t>AMBER</t>
  </si>
  <si>
    <t>BATHE</t>
  </si>
  <si>
    <t>Dahria</t>
  </si>
  <si>
    <t>BEATTY</t>
  </si>
  <si>
    <t>Jennie</t>
  </si>
  <si>
    <t>BENDER</t>
  </si>
  <si>
    <t>Emily</t>
  </si>
  <si>
    <t>BLACKMER</t>
  </si>
  <si>
    <t>Leah</t>
  </si>
  <si>
    <t>BRAMS</t>
  </si>
  <si>
    <t>BRENNAN</t>
  </si>
  <si>
    <t>Caroline</t>
  </si>
  <si>
    <t>BRISBOIS</t>
  </si>
  <si>
    <t>Cendrine</t>
  </si>
  <si>
    <t>BROWNE</t>
  </si>
  <si>
    <t>Emilie</t>
  </si>
  <si>
    <t>CEDERVAERN</t>
  </si>
  <si>
    <t>Lisle</t>
  </si>
  <si>
    <t>COMPTON</t>
  </si>
  <si>
    <t>Kathleen</t>
  </si>
  <si>
    <t xml:space="preserve">Jessie </t>
  </si>
  <si>
    <t>DIGGINS</t>
  </si>
  <si>
    <t>EGAN</t>
  </si>
  <si>
    <t>FELDMAN</t>
  </si>
  <si>
    <t>Kaitlin</t>
  </si>
  <si>
    <t>FINK</t>
  </si>
  <si>
    <t>Alice</t>
  </si>
  <si>
    <t>FLANDERS</t>
  </si>
  <si>
    <t>Madison</t>
  </si>
  <si>
    <t>FRASER</t>
  </si>
  <si>
    <t>Eliska</t>
  </si>
  <si>
    <t>HAJEK ALBRIGTEN</t>
  </si>
  <si>
    <t>HANNAH</t>
  </si>
  <si>
    <t>HARDENBERG</t>
  </si>
  <si>
    <t>Isabella</t>
  </si>
  <si>
    <t>HOWDEN</t>
  </si>
  <si>
    <t>HYDE</t>
  </si>
  <si>
    <t>JACKSON</t>
  </si>
  <si>
    <t>Mackenzie</t>
  </si>
  <si>
    <t>KANADY</t>
  </si>
  <si>
    <t>Julia</t>
  </si>
  <si>
    <t>KERN</t>
  </si>
  <si>
    <t>Stephanie</t>
  </si>
  <si>
    <t>KIRK</t>
  </si>
  <si>
    <t>Jessie</t>
  </si>
  <si>
    <t>KNORI</t>
  </si>
  <si>
    <t>LEE</t>
  </si>
  <si>
    <t>Quinn</t>
  </si>
  <si>
    <t>LEHMKUHL</t>
  </si>
  <si>
    <t>Cambria</t>
  </si>
  <si>
    <t>MCDERMOTT</t>
  </si>
  <si>
    <t>MEHAIN</t>
  </si>
  <si>
    <t>Jaqueline</t>
  </si>
  <si>
    <t>MOURAO</t>
  </si>
  <si>
    <t>Natalia</t>
  </si>
  <si>
    <t>MUELLER</t>
  </si>
  <si>
    <t>Merete</t>
  </si>
  <si>
    <t>MYRSETH</t>
  </si>
  <si>
    <t>NELSON</t>
  </si>
  <si>
    <t>Krista</t>
  </si>
  <si>
    <t>NIIRANEN</t>
  </si>
  <si>
    <t>Josefin</t>
  </si>
  <si>
    <t>NILSSON</t>
  </si>
  <si>
    <t>O'CONNELL</t>
  </si>
  <si>
    <t>Katerina</t>
  </si>
  <si>
    <t>PAUL</t>
  </si>
  <si>
    <t>PEKOS</t>
  </si>
  <si>
    <t>Iris</t>
  </si>
  <si>
    <t>PESSEY</t>
  </si>
  <si>
    <t>Mathilde</t>
  </si>
  <si>
    <t>PETITJEAN</t>
  </si>
  <si>
    <t>Kikkan</t>
  </si>
  <si>
    <t>RANDALL</t>
  </si>
  <si>
    <t>RICHARDSON</t>
  </si>
  <si>
    <t>Kati</t>
  </si>
  <si>
    <t>ROIVAS</t>
  </si>
  <si>
    <t>Riitta Liisa</t>
  </si>
  <si>
    <t>ROPONEN</t>
  </si>
  <si>
    <t>Ida</t>
  </si>
  <si>
    <t>SARGENT</t>
  </si>
  <si>
    <t>SCHIMPL</t>
  </si>
  <si>
    <t>Eva</t>
  </si>
  <si>
    <t>SEVERRUS</t>
  </si>
  <si>
    <t>SIEGEL</t>
  </si>
  <si>
    <t>Ezra</t>
  </si>
  <si>
    <t>Aja</t>
  </si>
  <si>
    <t>STARKEY</t>
  </si>
  <si>
    <t>STEPHEN</t>
  </si>
  <si>
    <t>Brandy</t>
  </si>
  <si>
    <t>STEWART</t>
  </si>
  <si>
    <t>STEWART-JONES</t>
  </si>
  <si>
    <t>Sloan</t>
  </si>
  <si>
    <t>STOREY</t>
  </si>
  <si>
    <t>Casey</t>
  </si>
  <si>
    <t>WRIGHT</t>
  </si>
  <si>
    <t>YOUKEY</t>
  </si>
  <si>
    <t>FS; QUALIFICATION ONLY</t>
  </si>
  <si>
    <t>Nat'ls FS SP</t>
  </si>
  <si>
    <t>QUALFICATION</t>
  </si>
  <si>
    <t>Nat'ls CL SP</t>
  </si>
  <si>
    <t>BONUS POINTS | 1st-2nd-3rd 15-10-5</t>
  </si>
  <si>
    <t>USA citizen?</t>
  </si>
  <si>
    <t>Yes</t>
  </si>
  <si>
    <t>No</t>
  </si>
  <si>
    <t>DONOVAN</t>
  </si>
  <si>
    <t>COLE</t>
  </si>
  <si>
    <t>{1;2;3;4;5;6;7;8;9;10;11;12;13;14;15;16;17;18,19;20;21}</t>
  </si>
  <si>
    <t>{30;25;21;18;16;15;14;13;12;11;10;9;8;7;6;5;4;3;2;1;0}</t>
  </si>
  <si>
    <t>{45;35;26;18;16;15;14;13;12;11;10;9;8;7;6;5;4;3;2;1;0}</t>
  </si>
  <si>
    <t>{15;12.5;10.5;9;8;7.5;7;6.5;6;5.5;5;4.5;4;3.5;3;2.5;2;1.5;1;0.5;0}</t>
  </si>
  <si>
    <t>WM</t>
  </si>
  <si>
    <t>US Nats</t>
  </si>
  <si>
    <t>GRAND CHAMPION</t>
  </si>
  <si>
    <t xml:space="preserve">Antoine </t>
  </si>
  <si>
    <t>CYR</t>
  </si>
  <si>
    <t>NEWELL</t>
  </si>
  <si>
    <t>Dawson</t>
  </si>
  <si>
    <t>Susan</t>
  </si>
  <si>
    <t>DUNKLEE</t>
  </si>
  <si>
    <t>Cate</t>
  </si>
  <si>
    <t>West Yellowstone SP 12.01.18</t>
  </si>
  <si>
    <t>West Yellowstone DI 12.02.18</t>
  </si>
  <si>
    <t>Silver Star SP 12.08.18</t>
  </si>
  <si>
    <t>Silver Star DI 12.09.18</t>
  </si>
  <si>
    <t>Craftsbury DI 1.03.19</t>
  </si>
  <si>
    <t>Craftsbury SP 1.04.19</t>
  </si>
  <si>
    <t>Craftsbury DI 1.06.19</t>
  </si>
  <si>
    <t>Craftsbury SP 1.08.19</t>
  </si>
  <si>
    <t>Wirth Park SP 2.15.19</t>
  </si>
  <si>
    <t>Wirth Park DI 2.16.19</t>
  </si>
  <si>
    <t>Wirth Park DI 2.17.19</t>
  </si>
  <si>
    <t>Birkie DI 2.24.19</t>
  </si>
  <si>
    <t>SuperTour Finals FS SP</t>
  </si>
  <si>
    <t>Presque Isle DI 3.30.19</t>
  </si>
  <si>
    <t>Presque Isle DI 4.02.19</t>
  </si>
  <si>
    <t>Lake Placid DI 1.25.19</t>
  </si>
  <si>
    <t>IS THIS NATIONALS?</t>
  </si>
  <si>
    <t>ROLID</t>
  </si>
  <si>
    <t>U.S. Ski &amp; Snowboard SuperTour Points, 2018-19</t>
  </si>
  <si>
    <t>MORIN</t>
  </si>
  <si>
    <t>WEINMAN</t>
  </si>
  <si>
    <t>WASMUTH</t>
  </si>
  <si>
    <t>WOLTER</t>
  </si>
  <si>
    <t>SYBEN</t>
  </si>
  <si>
    <t>GREER</t>
  </si>
  <si>
    <t>MOUGEL</t>
  </si>
  <si>
    <t>HIPP</t>
  </si>
  <si>
    <t>PHILIPOT</t>
  </si>
  <si>
    <t>LECHNER</t>
  </si>
  <si>
    <t>BEAULIEU</t>
  </si>
  <si>
    <t>O CONNELL</t>
  </si>
  <si>
    <t>PERRILLAT-BOITEUX</t>
  </si>
  <si>
    <t>Mads Ek</t>
  </si>
  <si>
    <t>Eivind Romberg</t>
  </si>
  <si>
    <t>KVAALE</t>
  </si>
  <si>
    <t>Luk</t>
  </si>
  <si>
    <t>Scott James</t>
  </si>
  <si>
    <t>John (Jack)</t>
  </si>
  <si>
    <t>Anikken Gjerde</t>
  </si>
  <si>
    <t>BETTENDORF</t>
  </si>
  <si>
    <t>CHALMERS</t>
  </si>
  <si>
    <t>Brenna</t>
  </si>
  <si>
    <t>GOBLE</t>
  </si>
  <si>
    <t>JARZIN</t>
  </si>
  <si>
    <t>MOENING</t>
  </si>
  <si>
    <t>SWEET</t>
  </si>
  <si>
    <t>SUTRO</t>
  </si>
  <si>
    <t>WILLIAMS</t>
  </si>
  <si>
    <t>VULLIET</t>
  </si>
  <si>
    <t>TALIHAERM</t>
  </si>
  <si>
    <t>SERRATORE</t>
  </si>
  <si>
    <t>SCHWARTZ</t>
  </si>
  <si>
    <t>SCHERRER</t>
  </si>
  <si>
    <t>Zoe Alexandra</t>
  </si>
  <si>
    <t>KAUTZER</t>
  </si>
  <si>
    <t>Kristine Alm</t>
  </si>
  <si>
    <t>JOHNSEN</t>
  </si>
  <si>
    <t>Ane Blomseth</t>
  </si>
  <si>
    <t>JENKINS</t>
  </si>
  <si>
    <t>Jennifer</t>
  </si>
  <si>
    <t>GRAEFNING</t>
  </si>
  <si>
    <t>ENSRUD</t>
  </si>
  <si>
    <t>DUMAIS</t>
  </si>
  <si>
    <t>DENIS</t>
  </si>
  <si>
    <t>WORLD CUP FINALS</t>
  </si>
  <si>
    <t>Top 11 of 14 through 2.17.19</t>
  </si>
  <si>
    <t>Nationals Events</t>
  </si>
  <si>
    <t>Order</t>
  </si>
  <si>
    <t>World Championship Qualification 2019</t>
  </si>
  <si>
    <t>World Cup Finals Qualification, 2019</t>
  </si>
  <si>
    <t xml:space="preserve">SuperTour FS 15km </t>
  </si>
  <si>
    <t xml:space="preserve">SuperTour CL 15km </t>
  </si>
  <si>
    <t>Nationals CL 15km</t>
  </si>
  <si>
    <t>Nationals FS 30km Mass</t>
  </si>
  <si>
    <t xml:space="preserve">SuperTour FS 10km </t>
  </si>
  <si>
    <t>SuperTour CL 20km mass</t>
  </si>
  <si>
    <t>SuperTour FS 15km</t>
  </si>
  <si>
    <t>SuperTour Finals CL 15km mass</t>
  </si>
  <si>
    <t>SuperTour FS 10km</t>
  </si>
  <si>
    <t>SuperTour CL 10km</t>
  </si>
  <si>
    <t>Nationals CL 10km</t>
  </si>
  <si>
    <t>Nationals FS 20km Mass</t>
  </si>
  <si>
    <t xml:space="preserve">SuperTour FS 5km </t>
  </si>
  <si>
    <t>SuperTour CL 15km mass</t>
  </si>
  <si>
    <t>SuperTour Finals CL 5km mass</t>
  </si>
  <si>
    <t>SuperTour CL 15km</t>
  </si>
  <si>
    <t>RICHTER</t>
  </si>
  <si>
    <t>LANGE</t>
  </si>
  <si>
    <t xml:space="preserve">
3535678</t>
  </si>
  <si>
    <t>Julie Stendahl</t>
  </si>
  <si>
    <t>SPETS</t>
  </si>
  <si>
    <t xml:space="preserve">
3426262</t>
  </si>
  <si>
    <t>3426262
3426262
3426262</t>
  </si>
  <si>
    <t>Lexie</t>
  </si>
  <si>
    <t>MADIGAN</t>
  </si>
  <si>
    <t>Ella</t>
  </si>
  <si>
    <t>Sofia</t>
  </si>
  <si>
    <t>SANCHEZ</t>
  </si>
  <si>
    <t>LUBAN</t>
  </si>
  <si>
    <t>Maximilian</t>
  </si>
  <si>
    <t>BIE</t>
  </si>
  <si>
    <t>Kornelius</t>
  </si>
  <si>
    <t>GROEV</t>
  </si>
  <si>
    <t>Sondre</t>
  </si>
  <si>
    <t>BOLLUM</t>
  </si>
  <si>
    <t>JAGER</t>
  </si>
  <si>
    <t>Johnny</t>
  </si>
  <si>
    <t>HAGENBUCH</t>
  </si>
  <si>
    <t>RIKSAASEN</t>
  </si>
  <si>
    <t>Bjoern Georg</t>
  </si>
  <si>
    <t>Ola</t>
  </si>
  <si>
    <t>Ti</t>
  </si>
  <si>
    <t>DONALDSON</t>
  </si>
  <si>
    <t>JENSEN</t>
  </si>
  <si>
    <t>Eli</t>
  </si>
  <si>
    <t>Savanna</t>
  </si>
  <si>
    <t>FASSIO</t>
  </si>
  <si>
    <t>FAKE</t>
  </si>
  <si>
    <t>Anna</t>
  </si>
  <si>
    <t>yes</t>
  </si>
  <si>
    <t>POWER</t>
  </si>
  <si>
    <t>Nicholas</t>
  </si>
  <si>
    <t>Laura</t>
  </si>
  <si>
    <t>LECLAIR</t>
  </si>
  <si>
    <t>WHITE</t>
  </si>
  <si>
    <t>RITCHIE</t>
  </si>
  <si>
    <t>Graham</t>
  </si>
  <si>
    <t>Reed</t>
  </si>
  <si>
    <t>Seb</t>
  </si>
  <si>
    <t>Boehmler</t>
  </si>
  <si>
    <t>SWEENEY</t>
  </si>
  <si>
    <t>MUNNS</t>
  </si>
  <si>
    <t>Conor</t>
  </si>
  <si>
    <t>Nate</t>
  </si>
  <si>
    <t>CUTLER</t>
  </si>
  <si>
    <t>KOCH</t>
  </si>
  <si>
    <t>Will</t>
  </si>
  <si>
    <t>BORDES</t>
  </si>
  <si>
    <t>DROLET</t>
  </si>
  <si>
    <t>Jasmine</t>
  </si>
  <si>
    <t>KUZYK</t>
  </si>
  <si>
    <t>Ella-Sophie</t>
  </si>
  <si>
    <t>HENDRY</t>
  </si>
  <si>
    <t>Gareth</t>
  </si>
  <si>
    <t>Kjetil</t>
  </si>
  <si>
    <t>BANERUD</t>
  </si>
  <si>
    <t>KINDSCHI</t>
  </si>
  <si>
    <t>Linard</t>
  </si>
  <si>
    <t>Lewis</t>
  </si>
  <si>
    <t>NOTTONSON</t>
  </si>
  <si>
    <t>Kendall</t>
  </si>
  <si>
    <t>KRAMER</t>
  </si>
  <si>
    <t>Kramer</t>
  </si>
  <si>
    <t>Joshua</t>
  </si>
  <si>
    <t>Valentine</t>
  </si>
  <si>
    <t>Anne Marie</t>
  </si>
  <si>
    <t>PETITCLERC</t>
  </si>
  <si>
    <t>Waverly</t>
  </si>
  <si>
    <t>MAZZONI</t>
  </si>
  <si>
    <t>Sophia</t>
  </si>
  <si>
    <t>LANDIS</t>
  </si>
  <si>
    <t>Margie</t>
  </si>
  <si>
    <t>FREED</t>
  </si>
  <si>
    <t>Zane</t>
  </si>
  <si>
    <t>FIELDS</t>
  </si>
  <si>
    <t>VOLLSET</t>
  </si>
  <si>
    <t>Kristoffer</t>
  </si>
  <si>
    <t>Tamer</t>
  </si>
  <si>
    <t>MISCHE-RICHTER</t>
  </si>
  <si>
    <t>Lake Placid SP 1.26.19</t>
  </si>
  <si>
    <t>Lake Placid DI 1.27.19</t>
  </si>
  <si>
    <t>GLUECK</t>
  </si>
  <si>
    <t>KIRKHAM</t>
  </si>
  <si>
    <t>Aidan</t>
  </si>
  <si>
    <t>CONSENSTEIN</t>
  </si>
  <si>
    <t>SHOMENTO</t>
  </si>
  <si>
    <t>YOUNG</t>
  </si>
  <si>
    <t>Callie</t>
  </si>
  <si>
    <t>HALL</t>
  </si>
  <si>
    <t>U23</t>
  </si>
  <si>
    <t>SuperTour CL 10km mass</t>
  </si>
  <si>
    <t>APPLEBY</t>
  </si>
  <si>
    <t>LEHMANN</t>
  </si>
  <si>
    <t>LAUKLI</t>
  </si>
  <si>
    <t>Shaylynn</t>
  </si>
  <si>
    <t>LOEWEN</t>
  </si>
  <si>
    <t>Heidi</t>
  </si>
  <si>
    <t>Pierre</t>
  </si>
  <si>
    <t>GRALL JOHNSON</t>
  </si>
  <si>
    <t>Griffin</t>
  </si>
  <si>
    <t>FISCHER</t>
  </si>
  <si>
    <t>Reid</t>
  </si>
  <si>
    <t>ACTON</t>
  </si>
  <si>
    <t>Pat</t>
  </si>
  <si>
    <t>ALBRECHT</t>
  </si>
  <si>
    <t>Mara</t>
  </si>
  <si>
    <t>MCCOLLOR</t>
  </si>
  <si>
    <t>Lucinda</t>
  </si>
  <si>
    <t>ANDERSON</t>
  </si>
  <si>
    <t>Nadine</t>
  </si>
  <si>
    <t>MATTER</t>
  </si>
  <si>
    <t>Libby</t>
  </si>
  <si>
    <t>TUTTLE</t>
  </si>
  <si>
    <t>OLSON</t>
  </si>
  <si>
    <t>DREISSIGACKER</t>
  </si>
  <si>
    <t>Bonnie</t>
  </si>
  <si>
    <t>WEISKOPF</t>
  </si>
  <si>
    <t>Claire</t>
  </si>
  <si>
    <t>LUBY</t>
  </si>
  <si>
    <t>HARVIEUX</t>
  </si>
  <si>
    <t>Patti</t>
  </si>
  <si>
    <t>BIANCO</t>
  </si>
  <si>
    <t>Amy</t>
  </si>
  <si>
    <t>PETERSON</t>
  </si>
  <si>
    <t>Annalisa</t>
  </si>
  <si>
    <t>ROBERTS</t>
  </si>
  <si>
    <t>Kim</t>
  </si>
  <si>
    <t>Elaine</t>
  </si>
  <si>
    <t>Bryan</t>
  </si>
  <si>
    <t>COOK</t>
  </si>
  <si>
    <t>John</t>
  </si>
  <si>
    <t>BAUER</t>
  </si>
  <si>
    <t>SWANK</t>
  </si>
  <si>
    <t>Philipp</t>
  </si>
  <si>
    <t>BACHL</t>
  </si>
  <si>
    <t>ROSS</t>
  </si>
  <si>
    <t>Harrison</t>
  </si>
  <si>
    <t>HARB</t>
  </si>
  <si>
    <t>Matthew</t>
  </si>
  <si>
    <t>WEIER</t>
  </si>
  <si>
    <t>BRIGGS</t>
  </si>
  <si>
    <t>Nationals FS 50km mass</t>
  </si>
  <si>
    <t>Nationals FS 30km mass</t>
  </si>
  <si>
    <t>Presque Isle SP 3.29.19</t>
  </si>
  <si>
    <t>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</si>
</sst>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u/>
      <sz val="11"/>
      <color theme="11"/>
      <name val="Calibri"/>
      <family val="2"/>
    </font>
    <font>
      <u/>
      <sz val="11"/>
      <color rgb="FF0000FF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8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E9D9"/>
        <bgColor indexed="64"/>
      </patternFill>
    </fill>
  </fills>
  <borders count="28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auto="1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10"/>
      </right>
      <top/>
      <bottom style="thin">
        <color auto="1"/>
      </bottom>
      <diagonal/>
    </border>
    <border>
      <left style="thin">
        <color indexed="10"/>
      </left>
      <right style="medium">
        <color indexed="8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auto="1"/>
      </bottom>
      <diagonal/>
    </border>
    <border>
      <left style="medium">
        <color indexed="8"/>
      </left>
      <right/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auto="1"/>
      </bottom>
      <diagonal/>
    </border>
    <border>
      <left/>
      <right style="thin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auto="1"/>
      </bottom>
      <diagonal/>
    </border>
    <border>
      <left style="medium">
        <color theme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indexed="8"/>
      </right>
      <top style="thin">
        <color auto="1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/>
      <right style="medium">
        <color theme="1"/>
      </right>
      <top/>
      <bottom style="medium">
        <color indexed="8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10"/>
      </right>
      <top style="medium">
        <color theme="1"/>
      </top>
      <bottom style="medium">
        <color theme="1"/>
      </bottom>
      <diagonal/>
    </border>
    <border>
      <left style="thin">
        <color indexed="10"/>
      </left>
      <right style="medium">
        <color indexed="8"/>
      </right>
      <top style="medium">
        <color theme="1"/>
      </top>
      <bottom style="medium">
        <color theme="1"/>
      </bottom>
      <diagonal/>
    </border>
    <border>
      <left style="medium">
        <color indexed="8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auto="1"/>
      </bottom>
      <diagonal/>
    </border>
    <border>
      <left style="thin">
        <color indexed="10"/>
      </left>
      <right/>
      <top/>
      <bottom style="thin">
        <color auto="1"/>
      </bottom>
      <diagonal/>
    </border>
    <border>
      <left style="thin">
        <color indexed="10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indexed="8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theme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theme="1"/>
      </left>
      <right/>
      <top/>
      <bottom style="medium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medium">
        <color indexed="8"/>
      </top>
      <bottom style="thin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theme="1"/>
      </bottom>
      <diagonal/>
    </border>
    <border>
      <left style="medium">
        <color indexed="8"/>
      </left>
      <right/>
      <top style="medium">
        <color indexed="8"/>
      </top>
      <bottom style="thin">
        <color theme="1"/>
      </bottom>
      <diagonal/>
    </border>
    <border>
      <left/>
      <right style="medium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8"/>
      </left>
      <right/>
      <top style="medium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medium">
        <color theme="1"/>
      </top>
      <bottom style="thin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indexed="8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theme="1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auto="1"/>
      </bottom>
      <diagonal/>
    </border>
    <border>
      <left style="medium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medium">
        <color theme="1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medium">
        <color theme="1"/>
      </left>
      <right style="medium">
        <color theme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10"/>
      </left>
      <right style="medium">
        <color indexed="8"/>
      </right>
      <top style="thin">
        <color indexed="8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  <border>
      <left style="medium">
        <color auto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10"/>
      </right>
      <top/>
      <bottom style="thin">
        <color auto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20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3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0" fillId="2" borderId="17" xfId="0" applyNumberFormat="1" applyFont="1" applyFill="1" applyBorder="1" applyAlignment="1"/>
    <xf numFmtId="49" fontId="0" fillId="2" borderId="10" xfId="0" applyNumberFormat="1" applyFont="1" applyFill="1" applyBorder="1" applyAlignment="1"/>
    <xf numFmtId="49" fontId="0" fillId="2" borderId="11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49" fontId="6" fillId="2" borderId="17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left"/>
    </xf>
    <xf numFmtId="0" fontId="0" fillId="2" borderId="21" xfId="0" applyNumberFormat="1" applyFont="1" applyFill="1" applyBorder="1" applyAlignment="1">
      <alignment horizontal="left"/>
    </xf>
    <xf numFmtId="0" fontId="2" fillId="4" borderId="6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0" fillId="5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left"/>
    </xf>
    <xf numFmtId="49" fontId="0" fillId="2" borderId="25" xfId="0" applyNumberFormat="1" applyFont="1" applyFill="1" applyBorder="1" applyAlignment="1">
      <alignment horizontal="left"/>
    </xf>
    <xf numFmtId="0" fontId="0" fillId="2" borderId="26" xfId="0" applyNumberFormat="1" applyFont="1" applyFill="1" applyBorder="1" applyAlignment="1">
      <alignment horizontal="left"/>
    </xf>
    <xf numFmtId="0" fontId="0" fillId="2" borderId="23" xfId="0" applyFont="1" applyFill="1" applyBorder="1" applyAlignment="1"/>
    <xf numFmtId="0" fontId="2" fillId="4" borderId="24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/>
    <xf numFmtId="0" fontId="2" fillId="5" borderId="24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5" borderId="24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0" fillId="4" borderId="24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/>
    <xf numFmtId="49" fontId="0" fillId="2" borderId="24" xfId="0" applyNumberFormat="1" applyFont="1" applyFill="1" applyBorder="1" applyAlignment="1"/>
    <xf numFmtId="0" fontId="0" fillId="2" borderId="26" xfId="0" applyFont="1" applyFill="1" applyBorder="1" applyAlignment="1">
      <alignment horizontal="left"/>
    </xf>
    <xf numFmtId="49" fontId="0" fillId="2" borderId="27" xfId="0" applyNumberFormat="1" applyFont="1" applyFill="1" applyBorder="1" applyAlignment="1">
      <alignment horizontal="left"/>
    </xf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/>
    <xf numFmtId="0" fontId="0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/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49" fontId="0" fillId="2" borderId="1" xfId="0" applyNumberFormat="1" applyFont="1" applyFill="1" applyBorder="1" applyAlignment="1"/>
    <xf numFmtId="0" fontId="3" fillId="2" borderId="7" xfId="0" applyFont="1" applyFill="1" applyBorder="1" applyAlignment="1"/>
    <xf numFmtId="0" fontId="5" fillId="2" borderId="7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0" fillId="2" borderId="29" xfId="0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/>
    <xf numFmtId="47" fontId="0" fillId="2" borderId="1" xfId="0" applyNumberFormat="1" applyFont="1" applyFill="1" applyBorder="1" applyAlignment="1"/>
    <xf numFmtId="0" fontId="0" fillId="2" borderId="29" xfId="0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31" xfId="0" applyFont="1" applyFill="1" applyBorder="1" applyAlignment="1"/>
    <xf numFmtId="0" fontId="0" fillId="2" borderId="37" xfId="0" applyFont="1" applyFill="1" applyBorder="1" applyAlignment="1"/>
    <xf numFmtId="0" fontId="0" fillId="2" borderId="22" xfId="0" applyNumberFormat="1" applyFont="1" applyFill="1" applyBorder="1" applyAlignment="1">
      <alignment horizontal="center"/>
    </xf>
    <xf numFmtId="0" fontId="0" fillId="2" borderId="38" xfId="0" applyFont="1" applyFill="1" applyBorder="1" applyAlignment="1"/>
    <xf numFmtId="0" fontId="0" fillId="0" borderId="0" xfId="0" applyFont="1" applyAlignment="1">
      <alignment horizontal="center"/>
    </xf>
    <xf numFmtId="0" fontId="2" fillId="4" borderId="40" xfId="0" applyNumberFormat="1" applyFont="1" applyFill="1" applyBorder="1" applyAlignment="1">
      <alignment horizontal="center" vertical="center"/>
    </xf>
    <xf numFmtId="0" fontId="2" fillId="5" borderId="40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/>
    </xf>
    <xf numFmtId="0" fontId="0" fillId="5" borderId="40" xfId="0" applyNumberFormat="1" applyFont="1" applyFill="1" applyBorder="1" applyAlignment="1">
      <alignment horizontal="center"/>
    </xf>
    <xf numFmtId="0" fontId="0" fillId="4" borderId="40" xfId="0" applyNumberFormat="1" applyFont="1" applyFill="1" applyBorder="1" applyAlignment="1">
      <alignment horizontal="center"/>
    </xf>
    <xf numFmtId="49" fontId="0" fillId="2" borderId="43" xfId="0" applyNumberFormat="1" applyFont="1" applyFill="1" applyBorder="1" applyAlignment="1">
      <alignment horizontal="left"/>
    </xf>
    <xf numFmtId="0" fontId="0" fillId="2" borderId="41" xfId="0" applyFont="1" applyFill="1" applyBorder="1" applyAlignment="1"/>
    <xf numFmtId="0" fontId="2" fillId="4" borderId="42" xfId="0" applyNumberFormat="1" applyFont="1" applyFill="1" applyBorder="1" applyAlignment="1">
      <alignment horizontal="center" vertical="center"/>
    </xf>
    <xf numFmtId="0" fontId="2" fillId="5" borderId="42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/>
    </xf>
    <xf numFmtId="0" fontId="0" fillId="5" borderId="42" xfId="0" applyNumberFormat="1" applyFont="1" applyFill="1" applyBorder="1" applyAlignment="1">
      <alignment horizontal="center"/>
    </xf>
    <xf numFmtId="0" fontId="0" fillId="4" borderId="42" xfId="0" applyNumberFormat="1" applyFont="1" applyFill="1" applyBorder="1" applyAlignment="1">
      <alignment horizontal="center"/>
    </xf>
    <xf numFmtId="49" fontId="0" fillId="2" borderId="47" xfId="0" applyNumberFormat="1" applyFont="1" applyFill="1" applyBorder="1" applyAlignment="1">
      <alignment horizontal="left"/>
    </xf>
    <xf numFmtId="0" fontId="0" fillId="2" borderId="45" xfId="0" applyFont="1" applyFill="1" applyBorder="1" applyAlignment="1"/>
    <xf numFmtId="0" fontId="2" fillId="4" borderId="46" xfId="0" applyNumberFormat="1" applyFont="1" applyFill="1" applyBorder="1" applyAlignment="1">
      <alignment horizontal="center" vertical="center"/>
    </xf>
    <xf numFmtId="0" fontId="2" fillId="5" borderId="46" xfId="0" applyNumberFormat="1" applyFont="1" applyFill="1" applyBorder="1" applyAlignment="1">
      <alignment horizontal="center" vertical="center"/>
    </xf>
    <xf numFmtId="0" fontId="0" fillId="5" borderId="46" xfId="0" applyNumberFormat="1" applyFont="1" applyFill="1" applyBorder="1" applyAlignment="1">
      <alignment horizontal="center"/>
    </xf>
    <xf numFmtId="0" fontId="0" fillId="4" borderId="46" xfId="0" applyNumberFormat="1" applyFont="1" applyFill="1" applyBorder="1" applyAlignment="1">
      <alignment horizontal="center"/>
    </xf>
    <xf numFmtId="0" fontId="0" fillId="2" borderId="49" xfId="0" applyNumberFormat="1" applyFont="1" applyFill="1" applyBorder="1" applyAlignment="1"/>
    <xf numFmtId="49" fontId="0" fillId="2" borderId="52" xfId="0" applyNumberFormat="1" applyFont="1" applyFill="1" applyBorder="1" applyAlignment="1">
      <alignment horizontal="left"/>
    </xf>
    <xf numFmtId="0" fontId="0" fillId="2" borderId="50" xfId="0" applyFont="1" applyFill="1" applyBorder="1" applyAlignment="1"/>
    <xf numFmtId="0" fontId="2" fillId="4" borderId="51" xfId="0" applyNumberFormat="1" applyFont="1" applyFill="1" applyBorder="1" applyAlignment="1">
      <alignment horizontal="center" vertical="center"/>
    </xf>
    <xf numFmtId="0" fontId="2" fillId="5" borderId="51" xfId="0" applyNumberFormat="1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/>
    </xf>
    <xf numFmtId="0" fontId="0" fillId="5" borderId="51" xfId="0" applyNumberFormat="1" applyFont="1" applyFill="1" applyBorder="1" applyAlignment="1">
      <alignment horizontal="center"/>
    </xf>
    <xf numFmtId="0" fontId="0" fillId="4" borderId="51" xfId="0" applyNumberFormat="1" applyFont="1" applyFill="1" applyBorder="1" applyAlignment="1">
      <alignment horizontal="center"/>
    </xf>
    <xf numFmtId="49" fontId="0" fillId="2" borderId="51" xfId="0" applyNumberFormat="1" applyFont="1" applyFill="1" applyBorder="1" applyAlignment="1"/>
    <xf numFmtId="0" fontId="2" fillId="8" borderId="6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42" xfId="0" applyNumberFormat="1" applyFont="1" applyFill="1" applyBorder="1" applyAlignment="1">
      <alignment horizontal="center" vertical="center"/>
    </xf>
    <xf numFmtId="0" fontId="2" fillId="8" borderId="46" xfId="0" applyNumberFormat="1" applyFont="1" applyFill="1" applyBorder="1" applyAlignment="1">
      <alignment horizontal="center" vertical="center"/>
    </xf>
    <xf numFmtId="0" fontId="2" fillId="8" borderId="51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/>
    </xf>
    <xf numFmtId="0" fontId="0" fillId="2" borderId="49" xfId="0" applyFont="1" applyFill="1" applyBorder="1" applyAlignment="1"/>
    <xf numFmtId="0" fontId="10" fillId="2" borderId="1" xfId="0" applyNumberFormat="1" applyFont="1" applyFill="1" applyBorder="1" applyAlignment="1"/>
    <xf numFmtId="0" fontId="11" fillId="0" borderId="0" xfId="1" applyAlignment="1"/>
    <xf numFmtId="49" fontId="10" fillId="2" borderId="24" xfId="0" applyNumberFormat="1" applyFont="1" applyFill="1" applyBorder="1" applyAlignment="1">
      <alignment horizontal="left"/>
    </xf>
    <xf numFmtId="49" fontId="10" fillId="2" borderId="24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55" xfId="0" applyNumberFormat="1" applyFont="1" applyFill="1" applyBorder="1" applyAlignment="1"/>
    <xf numFmtId="0" fontId="0" fillId="2" borderId="55" xfId="0" applyFont="1" applyFill="1" applyBorder="1" applyAlignment="1"/>
    <xf numFmtId="49" fontId="10" fillId="2" borderId="51" xfId="0" applyNumberFormat="1" applyFont="1" applyFill="1" applyBorder="1" applyAlignment="1">
      <alignment horizontal="left"/>
    </xf>
    <xf numFmtId="0" fontId="0" fillId="2" borderId="53" xfId="0" applyFont="1" applyFill="1" applyBorder="1" applyAlignment="1">
      <alignment horizontal="left"/>
    </xf>
    <xf numFmtId="0" fontId="0" fillId="2" borderId="58" xfId="0" applyFont="1" applyFill="1" applyBorder="1" applyAlignment="1"/>
    <xf numFmtId="0" fontId="0" fillId="2" borderId="61" xfId="0" applyFont="1" applyFill="1" applyBorder="1" applyAlignment="1"/>
    <xf numFmtId="0" fontId="0" fillId="2" borderId="62" xfId="0" applyFont="1" applyFill="1" applyBorder="1" applyAlignment="1"/>
    <xf numFmtId="0" fontId="0" fillId="2" borderId="63" xfId="0" applyFont="1" applyFill="1" applyBorder="1" applyAlignment="1"/>
    <xf numFmtId="0" fontId="0" fillId="2" borderId="64" xfId="0" applyFont="1" applyFill="1" applyBorder="1" applyAlignment="1"/>
    <xf numFmtId="0" fontId="0" fillId="2" borderId="65" xfId="0" applyFont="1" applyFill="1" applyBorder="1" applyAlignment="1"/>
    <xf numFmtId="0" fontId="0" fillId="2" borderId="66" xfId="0" applyFont="1" applyFill="1" applyBorder="1" applyAlignment="1"/>
    <xf numFmtId="49" fontId="6" fillId="2" borderId="67" xfId="0" applyNumberFormat="1" applyFont="1" applyFill="1" applyBorder="1" applyAlignment="1">
      <alignment horizontal="center"/>
    </xf>
    <xf numFmtId="0" fontId="8" fillId="5" borderId="69" xfId="0" applyNumberFormat="1" applyFont="1" applyFill="1" applyBorder="1" applyAlignment="1">
      <alignment horizontal="center" vertical="center"/>
    </xf>
    <xf numFmtId="0" fontId="8" fillId="5" borderId="70" xfId="0" applyNumberFormat="1" applyFont="1" applyFill="1" applyBorder="1" applyAlignment="1">
      <alignment horizontal="center" vertical="center"/>
    </xf>
    <xf numFmtId="0" fontId="8" fillId="5" borderId="72" xfId="0" applyNumberFormat="1" applyFont="1" applyFill="1" applyBorder="1" applyAlignment="1">
      <alignment horizontal="center" vertical="center"/>
    </xf>
    <xf numFmtId="49" fontId="6" fillId="2" borderId="73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/>
    <xf numFmtId="0" fontId="6" fillId="2" borderId="74" xfId="0" applyFont="1" applyFill="1" applyBorder="1" applyAlignment="1">
      <alignment horizontal="center"/>
    </xf>
    <xf numFmtId="0" fontId="6" fillId="2" borderId="75" xfId="0" applyFont="1" applyFill="1" applyBorder="1" applyAlignment="1">
      <alignment horizontal="center"/>
    </xf>
    <xf numFmtId="0" fontId="6" fillId="2" borderId="76" xfId="0" applyFont="1" applyFill="1" applyBorder="1" applyAlignment="1">
      <alignment horizontal="center"/>
    </xf>
    <xf numFmtId="49" fontId="6" fillId="2" borderId="77" xfId="0" applyNumberFormat="1" applyFont="1" applyFill="1" applyBorder="1" applyAlignment="1">
      <alignment horizontal="center"/>
    </xf>
    <xf numFmtId="49" fontId="6" fillId="2" borderId="78" xfId="0" applyNumberFormat="1" applyFont="1" applyFill="1" applyBorder="1" applyAlignment="1">
      <alignment horizontal="center"/>
    </xf>
    <xf numFmtId="49" fontId="6" fillId="2" borderId="79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55" xfId="0" applyNumberFormat="1" applyFont="1" applyFill="1" applyBorder="1" applyAlignment="1">
      <alignment horizontal="center"/>
    </xf>
    <xf numFmtId="0" fontId="0" fillId="2" borderId="56" xfId="0" applyNumberFormat="1" applyFont="1" applyFill="1" applyBorder="1" applyAlignment="1">
      <alignment horizontal="center"/>
    </xf>
    <xf numFmtId="0" fontId="0" fillId="2" borderId="57" xfId="0" applyNumberFormat="1" applyFont="1" applyFill="1" applyBorder="1" applyAlignment="1">
      <alignment horizontal="center"/>
    </xf>
    <xf numFmtId="0" fontId="0" fillId="2" borderId="58" xfId="0" applyNumberFormat="1" applyFont="1" applyFill="1" applyBorder="1" applyAlignment="1">
      <alignment horizontal="center"/>
    </xf>
    <xf numFmtId="49" fontId="0" fillId="2" borderId="81" xfId="0" applyNumberFormat="1" applyFont="1" applyFill="1" applyBorder="1" applyAlignment="1">
      <alignment horizontal="left"/>
    </xf>
    <xf numFmtId="49" fontId="0" fillId="2" borderId="81" xfId="0" applyNumberFormat="1" applyFont="1" applyFill="1" applyBorder="1" applyAlignment="1"/>
    <xf numFmtId="49" fontId="10" fillId="2" borderId="81" xfId="0" applyNumberFormat="1" applyFont="1" applyFill="1" applyBorder="1" applyAlignment="1"/>
    <xf numFmtId="49" fontId="0" fillId="2" borderId="63" xfId="0" applyNumberFormat="1" applyFont="1" applyFill="1" applyBorder="1" applyAlignment="1"/>
    <xf numFmtId="49" fontId="10" fillId="2" borderId="81" xfId="0" applyNumberFormat="1" applyFont="1" applyFill="1" applyBorder="1" applyAlignment="1">
      <alignment horizontal="left"/>
    </xf>
    <xf numFmtId="49" fontId="0" fillId="2" borderId="84" xfId="0" applyNumberFormat="1" applyFont="1" applyFill="1" applyBorder="1" applyAlignment="1">
      <alignment horizontal="left"/>
    </xf>
    <xf numFmtId="49" fontId="0" fillId="2" borderId="84" xfId="0" applyNumberFormat="1" applyFont="1" applyFill="1" applyBorder="1" applyAlignment="1"/>
    <xf numFmtId="49" fontId="0" fillId="2" borderId="67" xfId="0" applyNumberFormat="1" applyFont="1" applyFill="1" applyBorder="1" applyAlignment="1"/>
    <xf numFmtId="0" fontId="11" fillId="0" borderId="85" xfId="1" applyBorder="1" applyAlignment="1"/>
    <xf numFmtId="0" fontId="11" fillId="0" borderId="86" xfId="1" applyBorder="1" applyAlignment="1"/>
    <xf numFmtId="0" fontId="0" fillId="2" borderId="87" xfId="0" applyNumberFormat="1" applyFont="1" applyFill="1" applyBorder="1" applyAlignment="1"/>
    <xf numFmtId="49" fontId="4" fillId="10" borderId="5" xfId="0" applyNumberFormat="1" applyFont="1" applyFill="1" applyBorder="1" applyAlignment="1">
      <alignment horizontal="center"/>
    </xf>
    <xf numFmtId="0" fontId="2" fillId="10" borderId="24" xfId="0" applyNumberFormat="1" applyFont="1" applyFill="1" applyBorder="1" applyAlignment="1">
      <alignment horizontal="center" vertical="center"/>
    </xf>
    <xf numFmtId="0" fontId="8" fillId="10" borderId="68" xfId="0" applyNumberFormat="1" applyFont="1" applyFill="1" applyBorder="1" applyAlignment="1">
      <alignment horizontal="center" vertical="center"/>
    </xf>
    <xf numFmtId="0" fontId="8" fillId="10" borderId="59" xfId="0" applyNumberFormat="1" applyFont="1" applyFill="1" applyBorder="1" applyAlignment="1">
      <alignment horizontal="center" vertical="center"/>
    </xf>
    <xf numFmtId="0" fontId="8" fillId="10" borderId="71" xfId="0" applyNumberFormat="1" applyFont="1" applyFill="1" applyBorder="1" applyAlignment="1">
      <alignment horizontal="center" vertical="center"/>
    </xf>
    <xf numFmtId="0" fontId="0" fillId="2" borderId="35" xfId="0" applyNumberFormat="1" applyFont="1" applyFill="1" applyBorder="1" applyAlignment="1"/>
    <xf numFmtId="0" fontId="0" fillId="2" borderId="62" xfId="0" applyNumberFormat="1" applyFont="1" applyFill="1" applyBorder="1" applyAlignment="1"/>
    <xf numFmtId="0" fontId="0" fillId="2" borderId="63" xfId="0" applyNumberFormat="1" applyFont="1" applyFill="1" applyBorder="1" applyAlignment="1"/>
    <xf numFmtId="0" fontId="0" fillId="2" borderId="88" xfId="0" applyNumberFormat="1" applyFont="1" applyFill="1" applyBorder="1" applyAlignment="1"/>
    <xf numFmtId="0" fontId="0" fillId="2" borderId="35" xfId="0" applyFont="1" applyFill="1" applyBorder="1" applyAlignment="1"/>
    <xf numFmtId="0" fontId="0" fillId="2" borderId="89" xfId="0" applyNumberFormat="1" applyFont="1" applyFill="1" applyBorder="1" applyAlignment="1"/>
    <xf numFmtId="0" fontId="0" fillId="2" borderId="90" xfId="0" applyNumberFormat="1" applyFont="1" applyFill="1" applyBorder="1" applyAlignment="1"/>
    <xf numFmtId="0" fontId="0" fillId="2" borderId="91" xfId="0" applyNumberFormat="1" applyFont="1" applyFill="1" applyBorder="1" applyAlignment="1"/>
    <xf numFmtId="49" fontId="6" fillId="2" borderId="67" xfId="0" applyNumberFormat="1" applyFont="1" applyFill="1" applyBorder="1" applyAlignment="1"/>
    <xf numFmtId="0" fontId="6" fillId="2" borderId="102" xfId="0" applyFont="1" applyFill="1" applyBorder="1" applyAlignment="1"/>
    <xf numFmtId="0" fontId="6" fillId="2" borderId="103" xfId="0" applyFont="1" applyFill="1" applyBorder="1" applyAlignment="1"/>
    <xf numFmtId="0" fontId="0" fillId="2" borderId="92" xfId="0" applyNumberFormat="1" applyFont="1" applyFill="1" applyBorder="1" applyAlignment="1">
      <alignment horizontal="left"/>
    </xf>
    <xf numFmtId="0" fontId="0" fillId="2" borderId="92" xfId="0" applyNumberFormat="1" applyFont="1" applyFill="1" applyBorder="1" applyAlignment="1"/>
    <xf numFmtId="0" fontId="0" fillId="2" borderId="92" xfId="0" applyFont="1" applyFill="1" applyBorder="1" applyAlignment="1">
      <alignment horizontal="left"/>
    </xf>
    <xf numFmtId="0" fontId="0" fillId="2" borderId="95" xfId="0" applyNumberFormat="1" applyFont="1" applyFill="1" applyBorder="1" applyAlignment="1">
      <alignment horizontal="left"/>
    </xf>
    <xf numFmtId="0" fontId="0" fillId="2" borderId="100" xfId="0" applyNumberFormat="1" applyFont="1" applyFill="1" applyBorder="1" applyAlignment="1">
      <alignment horizontal="left"/>
    </xf>
    <xf numFmtId="49" fontId="0" fillId="2" borderId="107" xfId="0" applyNumberFormat="1" applyFont="1" applyFill="1" applyBorder="1" applyAlignment="1"/>
    <xf numFmtId="49" fontId="0" fillId="2" borderId="108" xfId="0" applyNumberFormat="1" applyFont="1" applyFill="1" applyBorder="1" applyAlignment="1"/>
    <xf numFmtId="49" fontId="0" fillId="2" borderId="109" xfId="0" applyNumberFormat="1" applyFont="1" applyFill="1" applyBorder="1" applyAlignment="1"/>
    <xf numFmtId="49" fontId="0" fillId="2" borderId="110" xfId="0" applyNumberFormat="1" applyFont="1" applyFill="1" applyBorder="1" applyAlignment="1"/>
    <xf numFmtId="49" fontId="0" fillId="2" borderId="111" xfId="0" applyNumberFormat="1" applyFont="1" applyFill="1" applyBorder="1" applyAlignment="1"/>
    <xf numFmtId="49" fontId="10" fillId="2" borderId="111" xfId="0" applyNumberFormat="1" applyFont="1" applyFill="1" applyBorder="1" applyAlignment="1"/>
    <xf numFmtId="49" fontId="0" fillId="2" borderId="112" xfId="0" applyNumberFormat="1" applyFont="1" applyFill="1" applyBorder="1" applyAlignment="1"/>
    <xf numFmtId="49" fontId="0" fillId="2" borderId="111" xfId="0" applyNumberFormat="1" applyFont="1" applyFill="1" applyBorder="1" applyAlignment="1">
      <alignment wrapText="1"/>
    </xf>
    <xf numFmtId="49" fontId="10" fillId="2" borderId="111" xfId="0" applyNumberFormat="1" applyFont="1" applyFill="1" applyBorder="1" applyAlignment="1">
      <alignment horizontal="left"/>
    </xf>
    <xf numFmtId="0" fontId="11" fillId="0" borderId="113" xfId="1" applyBorder="1" applyAlignment="1"/>
    <xf numFmtId="0" fontId="11" fillId="0" borderId="114" xfId="1" applyBorder="1" applyAlignment="1"/>
    <xf numFmtId="0" fontId="11" fillId="0" borderId="115" xfId="1" applyBorder="1" applyAlignment="1"/>
    <xf numFmtId="0" fontId="0" fillId="2" borderId="110" xfId="0" applyNumberFormat="1" applyFont="1" applyFill="1" applyBorder="1" applyAlignment="1">
      <alignment horizontal="center"/>
    </xf>
    <xf numFmtId="0" fontId="0" fillId="2" borderId="111" xfId="0" applyNumberFormat="1" applyFont="1" applyFill="1" applyBorder="1" applyAlignment="1">
      <alignment horizontal="center"/>
    </xf>
    <xf numFmtId="0" fontId="0" fillId="2" borderId="112" xfId="0" applyNumberFormat="1" applyFont="1" applyFill="1" applyBorder="1" applyAlignment="1">
      <alignment horizontal="center"/>
    </xf>
    <xf numFmtId="0" fontId="0" fillId="2" borderId="104" xfId="0" applyNumberFormat="1" applyFont="1" applyFill="1" applyBorder="1" applyAlignment="1"/>
    <xf numFmtId="0" fontId="0" fillId="2" borderId="105" xfId="0" applyNumberFormat="1" applyFont="1" applyFill="1" applyBorder="1" applyAlignment="1"/>
    <xf numFmtId="0" fontId="0" fillId="2" borderId="105" xfId="0" applyFont="1" applyFill="1" applyBorder="1" applyAlignment="1"/>
    <xf numFmtId="0" fontId="0" fillId="2" borderId="105" xfId="0" applyNumberFormat="1" applyFont="1" applyFill="1" applyBorder="1" applyAlignment="1">
      <alignment horizontal="right"/>
    </xf>
    <xf numFmtId="0" fontId="0" fillId="2" borderId="105" xfId="0" applyFont="1" applyFill="1" applyBorder="1" applyAlignment="1">
      <alignment horizontal="right"/>
    </xf>
    <xf numFmtId="0" fontId="0" fillId="2" borderId="106" xfId="0" applyNumberFormat="1" applyFont="1" applyFill="1" applyBorder="1" applyAlignment="1"/>
    <xf numFmtId="0" fontId="8" fillId="3" borderId="108" xfId="0" applyNumberFormat="1" applyFont="1" applyFill="1" applyBorder="1" applyAlignment="1">
      <alignment horizontal="center" vertical="center"/>
    </xf>
    <xf numFmtId="0" fontId="8" fillId="3" borderId="109" xfId="0" applyNumberFormat="1" applyFont="1" applyFill="1" applyBorder="1" applyAlignment="1">
      <alignment horizontal="center" vertical="center"/>
    </xf>
    <xf numFmtId="0" fontId="8" fillId="3" borderId="116" xfId="0" applyNumberFormat="1" applyFont="1" applyFill="1" applyBorder="1" applyAlignment="1">
      <alignment horizontal="center" vertical="center"/>
    </xf>
    <xf numFmtId="0" fontId="8" fillId="10" borderId="117" xfId="0" applyNumberFormat="1" applyFont="1" applyFill="1" applyBorder="1" applyAlignment="1">
      <alignment horizontal="center" vertical="center"/>
    </xf>
    <xf numFmtId="0" fontId="8" fillId="5" borderId="118" xfId="0" applyNumberFormat="1" applyFont="1" applyFill="1" applyBorder="1" applyAlignment="1">
      <alignment horizontal="center" vertical="center"/>
    </xf>
    <xf numFmtId="49" fontId="6" fillId="2" borderId="119" xfId="0" applyNumberFormat="1" applyFont="1" applyFill="1" applyBorder="1" applyAlignment="1">
      <alignment horizontal="center"/>
    </xf>
    <xf numFmtId="49" fontId="6" fillId="2" borderId="120" xfId="0" applyNumberFormat="1" applyFont="1" applyFill="1" applyBorder="1" applyAlignment="1">
      <alignment horizontal="center"/>
    </xf>
    <xf numFmtId="49" fontId="6" fillId="2" borderId="121" xfId="0" applyNumberFormat="1" applyFont="1" applyFill="1" applyBorder="1" applyAlignment="1">
      <alignment horizontal="center"/>
    </xf>
    <xf numFmtId="0" fontId="0" fillId="0" borderId="110" xfId="0" applyNumberFormat="1" applyFont="1" applyFill="1" applyBorder="1" applyAlignment="1">
      <alignment horizontal="center"/>
    </xf>
    <xf numFmtId="0" fontId="0" fillId="0" borderId="111" xfId="0" applyNumberFormat="1" applyFont="1" applyFill="1" applyBorder="1" applyAlignment="1">
      <alignment horizontal="center"/>
    </xf>
    <xf numFmtId="0" fontId="0" fillId="0" borderId="112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0" fillId="5" borderId="122" xfId="0" applyNumberFormat="1" applyFont="1" applyFill="1" applyBorder="1" applyAlignment="1">
      <alignment horizontal="center"/>
    </xf>
    <xf numFmtId="0" fontId="0" fillId="5" borderId="60" xfId="0" applyNumberFormat="1" applyFont="1" applyFill="1" applyBorder="1" applyAlignment="1">
      <alignment horizontal="center"/>
    </xf>
    <xf numFmtId="0" fontId="0" fillId="5" borderId="124" xfId="0" applyNumberFormat="1" applyFont="1" applyFill="1" applyBorder="1" applyAlignment="1">
      <alignment horizontal="center"/>
    </xf>
    <xf numFmtId="0" fontId="0" fillId="5" borderId="125" xfId="0" applyNumberFormat="1" applyFont="1" applyFill="1" applyBorder="1" applyAlignment="1">
      <alignment horizontal="center"/>
    </xf>
    <xf numFmtId="0" fontId="0" fillId="5" borderId="126" xfId="0" applyNumberFormat="1" applyFont="1" applyFill="1" applyBorder="1" applyAlignment="1">
      <alignment horizontal="center"/>
    </xf>
    <xf numFmtId="0" fontId="3" fillId="2" borderId="110" xfId="0" applyFont="1" applyFill="1" applyBorder="1" applyAlignment="1">
      <alignment horizontal="center"/>
    </xf>
    <xf numFmtId="0" fontId="0" fillId="2" borderId="111" xfId="0" applyFont="1" applyFill="1" applyBorder="1" applyAlignment="1">
      <alignment horizontal="center"/>
    </xf>
    <xf numFmtId="0" fontId="0" fillId="2" borderId="112" xfId="0" applyFont="1" applyFill="1" applyBorder="1" applyAlignment="1">
      <alignment horizontal="center"/>
    </xf>
    <xf numFmtId="0" fontId="5" fillId="2" borderId="112" xfId="0" applyFont="1" applyFill="1" applyBorder="1" applyAlignment="1">
      <alignment horizontal="center"/>
    </xf>
    <xf numFmtId="0" fontId="0" fillId="2" borderId="127" xfId="0" applyFont="1" applyFill="1" applyBorder="1" applyAlignment="1">
      <alignment horizontal="center"/>
    </xf>
    <xf numFmtId="0" fontId="6" fillId="2" borderId="93" xfId="0" applyFont="1" applyFill="1" applyBorder="1" applyAlignment="1">
      <alignment horizontal="center"/>
    </xf>
    <xf numFmtId="0" fontId="5" fillId="9" borderId="112" xfId="0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91" xfId="0" applyFont="1" applyFill="1" applyBorder="1" applyAlignment="1"/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/>
    <xf numFmtId="0" fontId="0" fillId="0" borderId="1" xfId="0" applyFont="1" applyFill="1" applyBorder="1" applyAlignment="1"/>
    <xf numFmtId="0" fontId="0" fillId="0" borderId="0" xfId="0" applyNumberFormat="1" applyFont="1" applyFill="1" applyAlignment="1"/>
    <xf numFmtId="49" fontId="6" fillId="2" borderId="132" xfId="0" applyNumberFormat="1" applyFont="1" applyFill="1" applyBorder="1" applyAlignment="1">
      <alignment horizontal="center"/>
    </xf>
    <xf numFmtId="49" fontId="6" fillId="2" borderId="133" xfId="0" applyNumberFormat="1" applyFont="1" applyFill="1" applyBorder="1" applyAlignment="1">
      <alignment horizontal="center"/>
    </xf>
    <xf numFmtId="0" fontId="0" fillId="5" borderId="135" xfId="0" applyNumberFormat="1" applyFont="1" applyFill="1" applyBorder="1" applyAlignment="1">
      <alignment horizontal="center"/>
    </xf>
    <xf numFmtId="0" fontId="0" fillId="2" borderId="136" xfId="0" applyFont="1" applyFill="1" applyBorder="1" applyAlignment="1"/>
    <xf numFmtId="0" fontId="0" fillId="5" borderId="137" xfId="0" applyNumberFormat="1" applyFont="1" applyFill="1" applyBorder="1" applyAlignment="1">
      <alignment horizontal="center"/>
    </xf>
    <xf numFmtId="0" fontId="0" fillId="2" borderId="136" xfId="0" applyNumberFormat="1" applyFont="1" applyFill="1" applyBorder="1" applyAlignment="1"/>
    <xf numFmtId="0" fontId="0" fillId="2" borderId="138" xfId="0" applyFont="1" applyFill="1" applyBorder="1" applyAlignment="1"/>
    <xf numFmtId="0" fontId="0" fillId="5" borderId="139" xfId="0" applyNumberFormat="1" applyFont="1" applyFill="1" applyBorder="1" applyAlignment="1">
      <alignment horizontal="center"/>
    </xf>
    <xf numFmtId="0" fontId="0" fillId="2" borderId="140" xfId="0" applyFont="1" applyFill="1" applyBorder="1" applyAlignment="1"/>
    <xf numFmtId="0" fontId="0" fillId="5" borderId="141" xfId="0" applyNumberFormat="1" applyFont="1" applyFill="1" applyBorder="1" applyAlignment="1">
      <alignment horizontal="center"/>
    </xf>
    <xf numFmtId="0" fontId="0" fillId="2" borderId="142" xfId="0" applyFont="1" applyFill="1" applyBorder="1" applyAlignment="1"/>
    <xf numFmtId="0" fontId="0" fillId="5" borderId="143" xfId="0" applyNumberFormat="1" applyFont="1" applyFill="1" applyBorder="1" applyAlignment="1">
      <alignment horizontal="center"/>
    </xf>
    <xf numFmtId="0" fontId="0" fillId="2" borderId="144" xfId="0" applyFont="1" applyFill="1" applyBorder="1" applyAlignment="1"/>
    <xf numFmtId="0" fontId="0" fillId="5" borderId="145" xfId="0" applyNumberFormat="1" applyFont="1" applyFill="1" applyBorder="1" applyAlignment="1">
      <alignment horizontal="center"/>
    </xf>
    <xf numFmtId="49" fontId="6" fillId="2" borderId="146" xfId="0" applyNumberFormat="1" applyFont="1" applyFill="1" applyBorder="1" applyAlignment="1">
      <alignment horizontal="center"/>
    </xf>
    <xf numFmtId="49" fontId="6" fillId="2" borderId="147" xfId="0" applyNumberFormat="1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2" borderId="148" xfId="0" applyNumberFormat="1" applyFont="1" applyFill="1" applyBorder="1" applyAlignment="1"/>
    <xf numFmtId="0" fontId="3" fillId="2" borderId="148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0" fontId="0" fillId="2" borderId="152" xfId="0" applyNumberFormat="1" applyFont="1" applyFill="1" applyBorder="1" applyAlignment="1"/>
    <xf numFmtId="0" fontId="0" fillId="2" borderId="0" xfId="0" applyFont="1" applyFill="1" applyBorder="1" applyAlignment="1"/>
    <xf numFmtId="0" fontId="0" fillId="2" borderId="150" xfId="0" applyFont="1" applyFill="1" applyBorder="1" applyAlignment="1"/>
    <xf numFmtId="0" fontId="0" fillId="2" borderId="157" xfId="0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/>
    </xf>
    <xf numFmtId="0" fontId="3" fillId="0" borderId="94" xfId="0" applyFont="1" applyBorder="1" applyAlignment="1"/>
    <xf numFmtId="0" fontId="3" fillId="0" borderId="96" xfId="0" applyFont="1" applyBorder="1" applyAlignment="1"/>
    <xf numFmtId="0" fontId="5" fillId="0" borderId="99" xfId="0" applyFont="1" applyBorder="1" applyAlignment="1"/>
    <xf numFmtId="0" fontId="5" fillId="0" borderId="101" xfId="0" applyFont="1" applyBorder="1" applyAlignment="1"/>
    <xf numFmtId="0" fontId="0" fillId="5" borderId="92" xfId="0" applyNumberFormat="1" applyFont="1" applyFill="1" applyBorder="1" applyAlignment="1">
      <alignment horizontal="center"/>
    </xf>
    <xf numFmtId="0" fontId="2" fillId="5" borderId="165" xfId="0" applyNumberFormat="1" applyFont="1" applyFill="1" applyBorder="1" applyAlignment="1">
      <alignment horizontal="center" vertical="center"/>
    </xf>
    <xf numFmtId="0" fontId="2" fillId="5" borderId="166" xfId="0" applyNumberFormat="1" applyFont="1" applyFill="1" applyBorder="1" applyAlignment="1">
      <alignment horizontal="center" vertical="center"/>
    </xf>
    <xf numFmtId="0" fontId="2" fillId="5" borderId="125" xfId="0" applyNumberFormat="1" applyFont="1" applyFill="1" applyBorder="1" applyAlignment="1">
      <alignment horizontal="center" vertical="center"/>
    </xf>
    <xf numFmtId="0" fontId="2" fillId="5" borderId="167" xfId="0" applyNumberFormat="1" applyFont="1" applyFill="1" applyBorder="1" applyAlignment="1">
      <alignment horizontal="center" vertical="center"/>
    </xf>
    <xf numFmtId="0" fontId="2" fillId="5" borderId="153" xfId="0" applyNumberFormat="1" applyFont="1" applyFill="1" applyBorder="1" applyAlignment="1">
      <alignment horizontal="center" vertical="center"/>
    </xf>
    <xf numFmtId="0" fontId="2" fillId="5" borderId="168" xfId="0" applyNumberFormat="1" applyFont="1" applyFill="1" applyBorder="1" applyAlignment="1">
      <alignment horizontal="center" vertical="center"/>
    </xf>
    <xf numFmtId="0" fontId="0" fillId="2" borderId="169" xfId="0" applyFont="1" applyFill="1" applyBorder="1" applyAlignment="1"/>
    <xf numFmtId="0" fontId="0" fillId="2" borderId="170" xfId="0" applyFont="1" applyFill="1" applyBorder="1" applyAlignment="1">
      <alignment horizontal="center"/>
    </xf>
    <xf numFmtId="0" fontId="0" fillId="2" borderId="170" xfId="0" applyFont="1" applyFill="1" applyBorder="1" applyAlignment="1"/>
    <xf numFmtId="0" fontId="0" fillId="2" borderId="49" xfId="0" applyNumberFormat="1" applyFont="1" applyFill="1" applyBorder="1" applyAlignment="1">
      <alignment horizontal="center"/>
    </xf>
    <xf numFmtId="0" fontId="0" fillId="10" borderId="92" xfId="0" applyFont="1" applyFill="1" applyBorder="1" applyAlignment="1">
      <alignment horizontal="center"/>
    </xf>
    <xf numFmtId="0" fontId="0" fillId="2" borderId="92" xfId="0" applyFont="1" applyFill="1" applyBorder="1" applyAlignment="1"/>
    <xf numFmtId="0" fontId="0" fillId="5" borderId="95" xfId="0" applyNumberFormat="1" applyFont="1" applyFill="1" applyBorder="1" applyAlignment="1">
      <alignment horizontal="center"/>
    </xf>
    <xf numFmtId="0" fontId="0" fillId="10" borderId="95" xfId="0" applyFont="1" applyFill="1" applyBorder="1" applyAlignment="1">
      <alignment horizontal="center"/>
    </xf>
    <xf numFmtId="0" fontId="0" fillId="10" borderId="96" xfId="0" applyFont="1" applyFill="1" applyBorder="1" applyAlignment="1">
      <alignment horizontal="center"/>
    </xf>
    <xf numFmtId="0" fontId="0" fillId="10" borderId="98" xfId="0" applyFont="1" applyFill="1" applyBorder="1" applyAlignment="1">
      <alignment horizontal="center"/>
    </xf>
    <xf numFmtId="0" fontId="0" fillId="5" borderId="100" xfId="0" applyNumberFormat="1" applyFont="1" applyFill="1" applyBorder="1" applyAlignment="1">
      <alignment horizontal="center"/>
    </xf>
    <xf numFmtId="0" fontId="0" fillId="2" borderId="97" xfId="0" applyFont="1" applyFill="1" applyBorder="1" applyAlignment="1"/>
    <xf numFmtId="0" fontId="0" fillId="2" borderId="97" xfId="0" applyNumberFormat="1" applyFont="1" applyFill="1" applyBorder="1" applyAlignment="1"/>
    <xf numFmtId="0" fontId="0" fillId="2" borderId="99" xfId="0" applyFont="1" applyFill="1" applyBorder="1" applyAlignment="1"/>
    <xf numFmtId="0" fontId="0" fillId="2" borderId="100" xfId="0" applyFont="1" applyFill="1" applyBorder="1" applyAlignment="1"/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10" borderId="100" xfId="0" applyFont="1" applyFill="1" applyBorder="1" applyAlignment="1">
      <alignment horizontal="center"/>
    </xf>
    <xf numFmtId="0" fontId="0" fillId="10" borderId="101" xfId="0" applyFont="1" applyFill="1" applyBorder="1" applyAlignment="1">
      <alignment horizontal="center"/>
    </xf>
    <xf numFmtId="0" fontId="2" fillId="2" borderId="152" xfId="0" applyFont="1" applyFill="1" applyBorder="1" applyAlignment="1">
      <alignment vertical="center"/>
    </xf>
    <xf numFmtId="0" fontId="0" fillId="2" borderId="157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0" fillId="2" borderId="152" xfId="0" applyFont="1" applyFill="1" applyBorder="1" applyAlignment="1"/>
    <xf numFmtId="0" fontId="0" fillId="2" borderId="152" xfId="0" applyFont="1" applyFill="1" applyBorder="1" applyAlignment="1">
      <alignment horizontal="center"/>
    </xf>
    <xf numFmtId="0" fontId="0" fillId="0" borderId="152" xfId="0" applyFont="1" applyFill="1" applyBorder="1" applyAlignment="1"/>
    <xf numFmtId="0" fontId="8" fillId="0" borderId="152" xfId="0" applyFont="1" applyFill="1" applyBorder="1" applyAlignment="1"/>
    <xf numFmtId="0" fontId="0" fillId="0" borderId="49" xfId="0" applyNumberFormat="1" applyFont="1" applyFill="1" applyBorder="1" applyAlignment="1"/>
    <xf numFmtId="0" fontId="0" fillId="0" borderId="152" xfId="0" applyNumberFormat="1" applyFont="1" applyFill="1" applyBorder="1" applyAlignment="1"/>
    <xf numFmtId="49" fontId="6" fillId="2" borderId="173" xfId="0" applyNumberFormat="1" applyFont="1" applyFill="1" applyBorder="1" applyAlignment="1">
      <alignment horizontal="center"/>
    </xf>
    <xf numFmtId="0" fontId="0" fillId="0" borderId="177" xfId="0" applyNumberFormat="1" applyFont="1" applyFill="1" applyBorder="1" applyAlignment="1">
      <alignment horizontal="center"/>
    </xf>
    <xf numFmtId="0" fontId="0" fillId="0" borderId="174" xfId="0" applyNumberFormat="1" applyFont="1" applyFill="1" applyBorder="1" applyAlignment="1">
      <alignment horizontal="center"/>
    </xf>
    <xf numFmtId="0" fontId="0" fillId="0" borderId="178" xfId="0" applyNumberFormat="1" applyFont="1" applyFill="1" applyBorder="1" applyAlignment="1">
      <alignment horizontal="center"/>
    </xf>
    <xf numFmtId="0" fontId="0" fillId="0" borderId="179" xfId="0" applyNumberFormat="1" applyFont="1" applyFill="1" applyBorder="1" applyAlignment="1">
      <alignment horizontal="center"/>
    </xf>
    <xf numFmtId="0" fontId="8" fillId="5" borderId="96" xfId="0" applyNumberFormat="1" applyFont="1" applyFill="1" applyBorder="1" applyAlignment="1">
      <alignment horizontal="center" vertical="center"/>
    </xf>
    <xf numFmtId="0" fontId="8" fillId="5" borderId="180" xfId="0" applyNumberFormat="1" applyFont="1" applyFill="1" applyBorder="1" applyAlignment="1">
      <alignment horizontal="center" vertical="center"/>
    </xf>
    <xf numFmtId="0" fontId="2" fillId="2" borderId="157" xfId="0" applyFont="1" applyFill="1" applyBorder="1" applyAlignment="1">
      <alignment vertical="center"/>
    </xf>
    <xf numFmtId="49" fontId="0" fillId="2" borderId="157" xfId="0" applyNumberFormat="1" applyFont="1" applyFill="1" applyBorder="1" applyAlignment="1">
      <alignment horizontal="left"/>
    </xf>
    <xf numFmtId="0" fontId="0" fillId="2" borderId="157" xfId="0" applyFont="1" applyFill="1" applyBorder="1" applyAlignment="1">
      <alignment horizontal="left"/>
    </xf>
    <xf numFmtId="0" fontId="0" fillId="0" borderId="157" xfId="0" applyFont="1" applyFill="1" applyBorder="1" applyAlignment="1"/>
    <xf numFmtId="0" fontId="0" fillId="2" borderId="157" xfId="0" applyNumberFormat="1" applyFont="1" applyFill="1" applyBorder="1" applyAlignment="1"/>
    <xf numFmtId="0" fontId="8" fillId="2" borderId="157" xfId="0" applyFont="1" applyFill="1" applyBorder="1" applyAlignment="1"/>
    <xf numFmtId="0" fontId="8" fillId="0" borderId="157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49" fontId="0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0" fontId="11" fillId="0" borderId="181" xfId="1" applyBorder="1" applyAlignment="1"/>
    <xf numFmtId="49" fontId="0" fillId="2" borderId="183" xfId="0" applyNumberFormat="1" applyFont="1" applyFill="1" applyBorder="1" applyAlignment="1">
      <alignment horizontal="left"/>
    </xf>
    <xf numFmtId="0" fontId="11" fillId="0" borderId="171" xfId="1" applyBorder="1" applyAlignment="1"/>
    <xf numFmtId="49" fontId="0" fillId="2" borderId="127" xfId="0" applyNumberFormat="1" applyFont="1" applyFill="1" applyBorder="1" applyAlignment="1"/>
    <xf numFmtId="49" fontId="0" fillId="2" borderId="116" xfId="0" applyNumberFormat="1" applyFont="1" applyFill="1" applyBorder="1" applyAlignment="1"/>
    <xf numFmtId="49" fontId="6" fillId="2" borderId="184" xfId="0" applyNumberFormat="1" applyFont="1" applyFill="1" applyBorder="1" applyAlignment="1">
      <alignment horizontal="center"/>
    </xf>
    <xf numFmtId="49" fontId="6" fillId="2" borderId="189" xfId="0" applyNumberFormat="1" applyFont="1" applyFill="1" applyBorder="1" applyAlignment="1">
      <alignment horizontal="center"/>
    </xf>
    <xf numFmtId="49" fontId="6" fillId="2" borderId="184" xfId="0" applyNumberFormat="1" applyFont="1" applyFill="1" applyBorder="1" applyAlignment="1"/>
    <xf numFmtId="0" fontId="6" fillId="2" borderId="187" xfId="0" applyFont="1" applyFill="1" applyBorder="1" applyAlignment="1"/>
    <xf numFmtId="0" fontId="6" fillId="2" borderId="188" xfId="0" applyFont="1" applyFill="1" applyBorder="1" applyAlignment="1"/>
    <xf numFmtId="0" fontId="0" fillId="2" borderId="191" xfId="0" applyFont="1" applyFill="1" applyBorder="1" applyAlignment="1"/>
    <xf numFmtId="0" fontId="8" fillId="10" borderId="96" xfId="0" applyNumberFormat="1" applyFont="1" applyFill="1" applyBorder="1" applyAlignment="1">
      <alignment horizontal="center" vertical="center"/>
    </xf>
    <xf numFmtId="0" fontId="8" fillId="10" borderId="98" xfId="0" applyNumberFormat="1" applyFont="1" applyFill="1" applyBorder="1" applyAlignment="1">
      <alignment horizontal="center" vertical="center"/>
    </xf>
    <xf numFmtId="0" fontId="8" fillId="10" borderId="101" xfId="0" applyNumberFormat="1" applyFont="1" applyFill="1" applyBorder="1" applyAlignment="1">
      <alignment horizontal="center" vertical="center"/>
    </xf>
    <xf numFmtId="0" fontId="8" fillId="5" borderId="192" xfId="0" applyNumberFormat="1" applyFont="1" applyFill="1" applyBorder="1" applyAlignment="1">
      <alignment horizontal="center" vertical="center"/>
    </xf>
    <xf numFmtId="0" fontId="8" fillId="5" borderId="160" xfId="0" applyNumberFormat="1" applyFont="1" applyFill="1" applyBorder="1" applyAlignment="1">
      <alignment horizontal="center" vertical="center"/>
    </xf>
    <xf numFmtId="0" fontId="0" fillId="2" borderId="108" xfId="0" applyNumberFormat="1" applyFont="1" applyFill="1" applyBorder="1" applyAlignment="1">
      <alignment horizontal="center"/>
    </xf>
    <xf numFmtId="0" fontId="0" fillId="2" borderId="99" xfId="0" applyNumberFormat="1" applyFont="1" applyFill="1" applyBorder="1" applyAlignment="1">
      <alignment horizontal="center"/>
    </xf>
    <xf numFmtId="0" fontId="8" fillId="10" borderId="118" xfId="0" applyNumberFormat="1" applyFont="1" applyFill="1" applyBorder="1" applyAlignment="1">
      <alignment horizontal="center" vertical="center"/>
    </xf>
    <xf numFmtId="0" fontId="0" fillId="2" borderId="116" xfId="0" applyNumberFormat="1" applyFont="1" applyFill="1" applyBorder="1" applyAlignment="1">
      <alignment horizontal="center"/>
    </xf>
    <xf numFmtId="0" fontId="0" fillId="2" borderId="172" xfId="0" applyNumberFormat="1" applyFont="1" applyFill="1" applyBorder="1" applyAlignment="1">
      <alignment horizontal="left"/>
    </xf>
    <xf numFmtId="0" fontId="0" fillId="2" borderId="105" xfId="0" applyNumberFormat="1" applyFont="1" applyFill="1" applyBorder="1" applyAlignment="1">
      <alignment horizontal="left"/>
    </xf>
    <xf numFmtId="0" fontId="0" fillId="2" borderId="105" xfId="0" applyFont="1" applyFill="1" applyBorder="1" applyAlignment="1">
      <alignment horizontal="left"/>
    </xf>
    <xf numFmtId="0" fontId="0" fillId="2" borderId="106" xfId="0" applyNumberFormat="1" applyFont="1" applyFill="1" applyBorder="1" applyAlignment="1">
      <alignment horizontal="left"/>
    </xf>
    <xf numFmtId="49" fontId="8" fillId="2" borderId="184" xfId="0" applyNumberFormat="1" applyFont="1" applyFill="1" applyBorder="1" applyAlignment="1"/>
    <xf numFmtId="49" fontId="8" fillId="2" borderId="185" xfId="0" applyNumberFormat="1" applyFont="1" applyFill="1" applyBorder="1" applyAlignment="1"/>
    <xf numFmtId="49" fontId="8" fillId="2" borderId="186" xfId="0" applyNumberFormat="1" applyFont="1" applyFill="1" applyBorder="1" applyAlignment="1"/>
    <xf numFmtId="0" fontId="8" fillId="2" borderId="187" xfId="0" applyFont="1" applyFill="1" applyBorder="1" applyAlignment="1"/>
    <xf numFmtId="0" fontId="8" fillId="2" borderId="188" xfId="0" applyFont="1" applyFill="1" applyBorder="1" applyAlignment="1"/>
    <xf numFmtId="0" fontId="0" fillId="2" borderId="198" xfId="0" applyNumberFormat="1" applyFont="1" applyFill="1" applyBorder="1" applyAlignment="1">
      <alignment horizontal="left"/>
    </xf>
    <xf numFmtId="0" fontId="0" fillId="2" borderId="199" xfId="0" applyNumberFormat="1" applyFont="1" applyFill="1" applyBorder="1" applyAlignment="1">
      <alignment horizontal="left"/>
    </xf>
    <xf numFmtId="0" fontId="0" fillId="2" borderId="199" xfId="0" applyFont="1" applyFill="1" applyBorder="1" applyAlignment="1">
      <alignment horizontal="left"/>
    </xf>
    <xf numFmtId="0" fontId="0" fillId="2" borderId="201" xfId="0" applyFont="1" applyFill="1" applyBorder="1" applyAlignment="1">
      <alignment horizontal="left"/>
    </xf>
    <xf numFmtId="0" fontId="0" fillId="2" borderId="202" xfId="0" applyFont="1" applyFill="1" applyBorder="1" applyAlignment="1">
      <alignment horizontal="left"/>
    </xf>
    <xf numFmtId="0" fontId="0" fillId="2" borderId="202" xfId="0" applyNumberFormat="1" applyFont="1" applyFill="1" applyBorder="1" applyAlignment="1">
      <alignment horizontal="left"/>
    </xf>
    <xf numFmtId="49" fontId="8" fillId="2" borderId="67" xfId="0" applyNumberFormat="1" applyFont="1" applyFill="1" applyBorder="1" applyAlignment="1">
      <alignment horizontal="center"/>
    </xf>
    <xf numFmtId="0" fontId="10" fillId="2" borderId="203" xfId="0" applyNumberFormat="1" applyFont="1" applyFill="1" applyBorder="1" applyAlignment="1">
      <alignment horizontal="center"/>
    </xf>
    <xf numFmtId="0" fontId="0" fillId="2" borderId="193" xfId="0" applyNumberFormat="1" applyFont="1" applyFill="1" applyBorder="1" applyAlignment="1">
      <alignment horizontal="center"/>
    </xf>
    <xf numFmtId="0" fontId="10" fillId="2" borderId="204" xfId="0" applyNumberFormat="1" applyFont="1" applyFill="1" applyBorder="1" applyAlignment="1">
      <alignment horizontal="center"/>
    </xf>
    <xf numFmtId="0" fontId="0" fillId="2" borderId="194" xfId="0" applyFont="1" applyFill="1" applyBorder="1" applyAlignment="1">
      <alignment horizontal="center"/>
    </xf>
    <xf numFmtId="0" fontId="10" fillId="2" borderId="204" xfId="0" applyFont="1" applyFill="1" applyBorder="1" applyAlignment="1">
      <alignment horizontal="center"/>
    </xf>
    <xf numFmtId="0" fontId="0" fillId="2" borderId="194" xfId="0" applyNumberFormat="1" applyFont="1" applyFill="1" applyBorder="1" applyAlignment="1">
      <alignment horizontal="center"/>
    </xf>
    <xf numFmtId="0" fontId="10" fillId="2" borderId="205" xfId="0" applyNumberFormat="1" applyFont="1" applyFill="1" applyBorder="1" applyAlignment="1">
      <alignment horizontal="center"/>
    </xf>
    <xf numFmtId="0" fontId="10" fillId="2" borderId="207" xfId="0" applyFont="1" applyFill="1" applyBorder="1" applyAlignment="1">
      <alignment horizontal="center"/>
    </xf>
    <xf numFmtId="0" fontId="0" fillId="2" borderId="196" xfId="0" applyFont="1" applyFill="1" applyBorder="1" applyAlignment="1">
      <alignment horizontal="center"/>
    </xf>
    <xf numFmtId="0" fontId="10" fillId="2" borderId="208" xfId="0" applyFont="1" applyFill="1" applyBorder="1" applyAlignment="1">
      <alignment horizontal="center"/>
    </xf>
    <xf numFmtId="0" fontId="0" fillId="2" borderId="197" xfId="0" applyFont="1" applyFill="1" applyBorder="1" applyAlignment="1">
      <alignment horizontal="center"/>
    </xf>
    <xf numFmtId="0" fontId="10" fillId="2" borderId="209" xfId="0" applyNumberFormat="1" applyFont="1" applyFill="1" applyBorder="1" applyAlignment="1">
      <alignment horizontal="center"/>
    </xf>
    <xf numFmtId="0" fontId="0" fillId="2" borderId="197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152" xfId="0" applyNumberFormat="1" applyFont="1" applyFill="1" applyBorder="1" applyAlignment="1">
      <alignment horizontal="center"/>
    </xf>
    <xf numFmtId="0" fontId="0" fillId="2" borderId="171" xfId="0" applyNumberFormat="1" applyFont="1" applyFill="1" applyBorder="1" applyAlignment="1">
      <alignment horizontal="center"/>
    </xf>
    <xf numFmtId="0" fontId="0" fillId="2" borderId="114" xfId="0" applyNumberFormat="1" applyFont="1" applyFill="1" applyBorder="1" applyAlignment="1">
      <alignment horizontal="center"/>
    </xf>
    <xf numFmtId="0" fontId="0" fillId="2" borderId="114" xfId="0" applyFont="1" applyFill="1" applyBorder="1" applyAlignment="1">
      <alignment horizontal="center"/>
    </xf>
    <xf numFmtId="0" fontId="0" fillId="2" borderId="115" xfId="0" applyNumberFormat="1" applyFont="1" applyFill="1" applyBorder="1" applyAlignment="1">
      <alignment horizontal="center"/>
    </xf>
    <xf numFmtId="0" fontId="10" fillId="2" borderId="111" xfId="0" applyNumberFormat="1" applyFont="1" applyFill="1" applyBorder="1" applyAlignment="1">
      <alignment horizontal="center"/>
    </xf>
    <xf numFmtId="0" fontId="10" fillId="2" borderId="111" xfId="0" applyFont="1" applyFill="1" applyBorder="1" applyAlignment="1">
      <alignment horizontal="center"/>
    </xf>
    <xf numFmtId="0" fontId="10" fillId="2" borderId="112" xfId="0" applyNumberFormat="1" applyFont="1" applyFill="1" applyBorder="1" applyAlignment="1">
      <alignment horizontal="center"/>
    </xf>
    <xf numFmtId="49" fontId="6" fillId="0" borderId="210" xfId="0" applyNumberFormat="1" applyFont="1" applyFill="1" applyBorder="1" applyAlignment="1">
      <alignment horizontal="center"/>
    </xf>
    <xf numFmtId="0" fontId="0" fillId="2" borderId="212" xfId="0" applyNumberFormat="1" applyFont="1" applyFill="1" applyBorder="1" applyAlignment="1"/>
    <xf numFmtId="0" fontId="0" fillId="2" borderId="211" xfId="0" applyNumberFormat="1" applyFont="1" applyFill="1" applyBorder="1" applyAlignment="1"/>
    <xf numFmtId="0" fontId="0" fillId="2" borderId="213" xfId="0" applyNumberFormat="1" applyFont="1" applyFill="1" applyBorder="1" applyAlignment="1"/>
    <xf numFmtId="0" fontId="3" fillId="2" borderId="214" xfId="0" applyFont="1" applyFill="1" applyBorder="1" applyAlignment="1">
      <alignment horizontal="center"/>
    </xf>
    <xf numFmtId="0" fontId="5" fillId="2" borderId="215" xfId="0" applyFont="1" applyFill="1" applyBorder="1" applyAlignment="1">
      <alignment horizontal="center"/>
    </xf>
    <xf numFmtId="0" fontId="0" fillId="2" borderId="216" xfId="0" applyNumberFormat="1" applyFont="1" applyFill="1" applyBorder="1" applyAlignment="1"/>
    <xf numFmtId="0" fontId="8" fillId="2" borderId="217" xfId="0" applyFont="1" applyFill="1" applyBorder="1" applyAlignment="1"/>
    <xf numFmtId="49" fontId="6" fillId="2" borderId="93" xfId="0" applyNumberFormat="1" applyFont="1" applyFill="1" applyBorder="1" applyAlignment="1">
      <alignment horizontal="center"/>
    </xf>
    <xf numFmtId="0" fontId="3" fillId="13" borderId="110" xfId="0" applyFont="1" applyFill="1" applyBorder="1" applyAlignment="1">
      <alignment horizontal="center"/>
    </xf>
    <xf numFmtId="0" fontId="3" fillId="2" borderId="218" xfId="0" applyFont="1" applyFill="1" applyBorder="1" applyAlignment="1"/>
    <xf numFmtId="0" fontId="5" fillId="2" borderId="218" xfId="0" applyFont="1" applyFill="1" applyBorder="1" applyAlignment="1"/>
    <xf numFmtId="0" fontId="0" fillId="2" borderId="217" xfId="0" applyNumberFormat="1" applyFont="1" applyFill="1" applyBorder="1" applyAlignment="1"/>
    <xf numFmtId="0" fontId="0" fillId="2" borderId="217" xfId="0" applyFont="1" applyFill="1" applyBorder="1" applyAlignment="1">
      <alignment horizontal="center"/>
    </xf>
    <xf numFmtId="49" fontId="6" fillId="2" borderId="153" xfId="0" applyNumberFormat="1" applyFont="1" applyFill="1" applyBorder="1" applyAlignment="1">
      <alignment horizontal="center"/>
    </xf>
    <xf numFmtId="49" fontId="6" fillId="2" borderId="219" xfId="0" applyNumberFormat="1" applyFont="1" applyFill="1" applyBorder="1" applyAlignment="1">
      <alignment horizontal="center"/>
    </xf>
    <xf numFmtId="0" fontId="2" fillId="5" borderId="220" xfId="0" applyNumberFormat="1" applyFont="1" applyFill="1" applyBorder="1" applyAlignment="1">
      <alignment horizontal="center" vertical="center"/>
    </xf>
    <xf numFmtId="49" fontId="6" fillId="2" borderId="222" xfId="0" applyNumberFormat="1" applyFont="1" applyFill="1" applyBorder="1" applyAlignment="1">
      <alignment horizontal="center"/>
    </xf>
    <xf numFmtId="49" fontId="6" fillId="2" borderId="223" xfId="0" applyNumberFormat="1" applyFont="1" applyFill="1" applyBorder="1" applyAlignment="1">
      <alignment horizontal="center"/>
    </xf>
    <xf numFmtId="49" fontId="6" fillId="2" borderId="224" xfId="0" applyNumberFormat="1" applyFont="1" applyFill="1" applyBorder="1" applyAlignment="1">
      <alignment horizontal="center"/>
    </xf>
    <xf numFmtId="49" fontId="6" fillId="2" borderId="149" xfId="0" applyNumberFormat="1" applyFont="1" applyFill="1" applyBorder="1" applyAlignment="1">
      <alignment horizontal="center"/>
    </xf>
    <xf numFmtId="0" fontId="2" fillId="5" borderId="225" xfId="0" applyNumberFormat="1" applyFont="1" applyFill="1" applyBorder="1" applyAlignment="1">
      <alignment horizontal="center" vertical="center"/>
    </xf>
    <xf numFmtId="0" fontId="12" fillId="9" borderId="177" xfId="0" applyFont="1" applyFill="1" applyBorder="1" applyAlignment="1">
      <alignment horizontal="center"/>
    </xf>
    <xf numFmtId="0" fontId="13" fillId="11" borderId="227" xfId="0" applyFont="1" applyFill="1" applyBorder="1" applyAlignment="1">
      <alignment horizontal="center"/>
    </xf>
    <xf numFmtId="0" fontId="12" fillId="9" borderId="178" xfId="0" applyFont="1" applyFill="1" applyBorder="1" applyAlignment="1">
      <alignment horizontal="center"/>
    </xf>
    <xf numFmtId="0" fontId="13" fillId="11" borderId="242" xfId="0" applyFont="1" applyFill="1" applyBorder="1" applyAlignment="1">
      <alignment horizontal="center"/>
    </xf>
    <xf numFmtId="0" fontId="8" fillId="3" borderId="244" xfId="0" applyNumberFormat="1" applyFont="1" applyFill="1" applyBorder="1" applyAlignment="1">
      <alignment horizontal="center" vertical="center"/>
    </xf>
    <xf numFmtId="0" fontId="8" fillId="3" borderId="110" xfId="0" applyNumberFormat="1" applyFont="1" applyFill="1" applyBorder="1" applyAlignment="1">
      <alignment horizontal="center" vertical="center"/>
    </xf>
    <xf numFmtId="0" fontId="8" fillId="3" borderId="127" xfId="0" applyNumberFormat="1" applyFont="1" applyFill="1" applyBorder="1" applyAlignment="1">
      <alignment horizontal="center" vertical="center"/>
    </xf>
    <xf numFmtId="0" fontId="8" fillId="3" borderId="245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/>
    <xf numFmtId="0" fontId="0" fillId="2" borderId="246" xfId="0" applyFont="1" applyFill="1" applyBorder="1" applyAlignment="1"/>
    <xf numFmtId="0" fontId="0" fillId="2" borderId="217" xfId="0" applyFont="1" applyFill="1" applyBorder="1" applyAlignment="1"/>
    <xf numFmtId="0" fontId="5" fillId="2" borderId="217" xfId="0" applyFont="1" applyFill="1" applyBorder="1" applyAlignment="1">
      <alignment horizontal="left"/>
    </xf>
    <xf numFmtId="0" fontId="0" fillId="2" borderId="247" xfId="0" applyNumberFormat="1" applyFont="1" applyFill="1" applyBorder="1" applyAlignment="1">
      <alignment horizontal="center"/>
    </xf>
    <xf numFmtId="49" fontId="0" fillId="2" borderId="121" xfId="0" applyNumberFormat="1" applyFont="1" applyFill="1" applyBorder="1" applyAlignment="1"/>
    <xf numFmtId="49" fontId="0" fillId="2" borderId="173" xfId="0" applyNumberFormat="1" applyFont="1" applyFill="1" applyBorder="1" applyAlignment="1"/>
    <xf numFmtId="0" fontId="0" fillId="2" borderId="249" xfId="0" applyNumberFormat="1" applyFont="1" applyFill="1" applyBorder="1" applyAlignment="1">
      <alignment horizontal="center"/>
    </xf>
    <xf numFmtId="0" fontId="0" fillId="2" borderId="250" xfId="0" applyNumberFormat="1" applyFont="1" applyFill="1" applyBorder="1" applyAlignment="1">
      <alignment horizontal="center"/>
    </xf>
    <xf numFmtId="0" fontId="0" fillId="2" borderId="251" xfId="0" applyNumberFormat="1" applyFont="1" applyFill="1" applyBorder="1" applyAlignment="1">
      <alignment horizontal="center"/>
    </xf>
    <xf numFmtId="0" fontId="0" fillId="2" borderId="164" xfId="0" applyNumberFormat="1" applyFont="1" applyFill="1" applyBorder="1" applyAlignment="1">
      <alignment horizontal="center"/>
    </xf>
    <xf numFmtId="49" fontId="0" fillId="2" borderId="252" xfId="0" applyNumberFormat="1" applyFont="1" applyFill="1" applyBorder="1" applyAlignment="1"/>
    <xf numFmtId="49" fontId="0" fillId="2" borderId="253" xfId="0" applyNumberFormat="1" applyFont="1" applyFill="1" applyBorder="1" applyAlignment="1">
      <alignment horizontal="left"/>
    </xf>
    <xf numFmtId="49" fontId="0" fillId="2" borderId="253" xfId="0" applyNumberFormat="1" applyFont="1" applyFill="1" applyBorder="1" applyAlignment="1"/>
    <xf numFmtId="49" fontId="10" fillId="2" borderId="253" xfId="0" applyNumberFormat="1" applyFont="1" applyFill="1" applyBorder="1" applyAlignment="1"/>
    <xf numFmtId="49" fontId="10" fillId="2" borderId="253" xfId="0" applyNumberFormat="1" applyFont="1" applyFill="1" applyBorder="1" applyAlignment="1">
      <alignment horizontal="left"/>
    </xf>
    <xf numFmtId="49" fontId="0" fillId="2" borderId="93" xfId="0" applyNumberFormat="1" applyFont="1" applyFill="1" applyBorder="1" applyAlignment="1"/>
    <xf numFmtId="0" fontId="11" fillId="0" borderId="207" xfId="1" applyBorder="1" applyAlignment="1"/>
    <xf numFmtId="0" fontId="11" fillId="0" borderId="256" xfId="1" applyBorder="1" applyAlignment="1"/>
    <xf numFmtId="0" fontId="11" fillId="0" borderId="151" xfId="1" applyBorder="1" applyAlignment="1"/>
    <xf numFmtId="0" fontId="0" fillId="2" borderId="214" xfId="0" applyNumberFormat="1" applyFont="1" applyFill="1" applyBorder="1" applyAlignment="1"/>
    <xf numFmtId="0" fontId="0" fillId="14" borderId="178" xfId="0" applyNumberFormat="1" applyFont="1" applyFill="1" applyBorder="1" applyAlignment="1">
      <alignment horizontal="center"/>
    </xf>
    <xf numFmtId="0" fontId="11" fillId="0" borderId="114" xfId="1" applyBorder="1" applyAlignment="1">
      <alignment horizontal="right" wrapText="1"/>
    </xf>
    <xf numFmtId="0" fontId="0" fillId="2" borderId="249" xfId="0" applyNumberFormat="1" applyFont="1" applyFill="1" applyBorder="1" applyAlignment="1"/>
    <xf numFmtId="0" fontId="0" fillId="2" borderId="249" xfId="0" applyFont="1" applyFill="1" applyBorder="1" applyAlignment="1"/>
    <xf numFmtId="0" fontId="0" fillId="2" borderId="254" xfId="0" applyFont="1" applyFill="1" applyBorder="1" applyAlignment="1"/>
    <xf numFmtId="0" fontId="0" fillId="2" borderId="204" xfId="0" applyNumberFormat="1" applyFont="1" applyFill="1" applyBorder="1" applyAlignment="1">
      <alignment horizontal="center"/>
    </xf>
    <xf numFmtId="0" fontId="11" fillId="0" borderId="0" xfId="1" applyBorder="1" applyAlignment="1"/>
    <xf numFmtId="0" fontId="0" fillId="2" borderId="204" xfId="0" applyFont="1" applyFill="1" applyBorder="1" applyAlignment="1">
      <alignment horizontal="center"/>
    </xf>
    <xf numFmtId="49" fontId="0" fillId="2" borderId="46" xfId="0" applyNumberFormat="1" applyFont="1" applyFill="1" applyBorder="1" applyAlignment="1"/>
    <xf numFmtId="49" fontId="0" fillId="2" borderId="83" xfId="0" applyNumberFormat="1" applyFont="1" applyFill="1" applyBorder="1" applyAlignment="1"/>
    <xf numFmtId="49" fontId="0" fillId="2" borderId="83" xfId="0" applyNumberFormat="1" applyFont="1" applyFill="1" applyBorder="1" applyAlignment="1">
      <alignment horizontal="left"/>
    </xf>
    <xf numFmtId="49" fontId="0" fillId="2" borderId="82" xfId="0" applyNumberFormat="1" applyFont="1" applyFill="1" applyBorder="1" applyAlignment="1"/>
    <xf numFmtId="49" fontId="10" fillId="2" borderId="84" xfId="0" applyNumberFormat="1" applyFont="1" applyFill="1" applyBorder="1" applyAlignment="1"/>
    <xf numFmtId="49" fontId="10" fillId="2" borderId="46" xfId="0" applyNumberFormat="1" applyFont="1" applyFill="1" applyBorder="1" applyAlignment="1">
      <alignment horizontal="left"/>
    </xf>
    <xf numFmtId="49" fontId="0" fillId="2" borderId="42" xfId="0" applyNumberFormat="1" applyFont="1" applyFill="1" applyBorder="1" applyAlignment="1"/>
    <xf numFmtId="49" fontId="10" fillId="2" borderId="51" xfId="0" applyNumberFormat="1" applyFont="1" applyFill="1" applyBorder="1" applyAlignment="1"/>
    <xf numFmtId="0" fontId="0" fillId="2" borderId="4" xfId="0" applyFont="1" applyFill="1" applyBorder="1" applyAlignment="1"/>
    <xf numFmtId="49" fontId="0" fillId="2" borderId="257" xfId="0" applyNumberFormat="1" applyFont="1" applyFill="1" applyBorder="1" applyAlignment="1"/>
    <xf numFmtId="49" fontId="0" fillId="2" borderId="76" xfId="0" applyNumberFormat="1" applyFont="1" applyFill="1" applyBorder="1" applyAlignment="1"/>
    <xf numFmtId="49" fontId="0" fillId="2" borderId="258" xfId="0" applyNumberFormat="1" applyFont="1" applyFill="1" applyBorder="1" applyAlignment="1">
      <alignment horizontal="left"/>
    </xf>
    <xf numFmtId="0" fontId="0" fillId="2" borderId="259" xfId="0" applyNumberFormat="1" applyFont="1" applyFill="1" applyBorder="1" applyAlignment="1">
      <alignment horizontal="left"/>
    </xf>
    <xf numFmtId="0" fontId="0" fillId="2" borderId="261" xfId="0" applyNumberFormat="1" applyFont="1" applyFill="1" applyBorder="1" applyAlignment="1">
      <alignment horizontal="center"/>
    </xf>
    <xf numFmtId="0" fontId="0" fillId="2" borderId="262" xfId="0" applyFont="1" applyFill="1" applyBorder="1" applyAlignment="1"/>
    <xf numFmtId="49" fontId="0" fillId="2" borderId="254" xfId="0" applyNumberFormat="1" applyFont="1" applyFill="1" applyBorder="1" applyAlignment="1"/>
    <xf numFmtId="0" fontId="0" fillId="2" borderId="264" xfId="0" applyNumberFormat="1" applyFont="1" applyFill="1" applyBorder="1" applyAlignment="1">
      <alignment horizontal="left"/>
    </xf>
    <xf numFmtId="0" fontId="0" fillId="2" borderId="212" xfId="0" applyNumberFormat="1" applyFont="1" applyFill="1" applyBorder="1" applyAlignment="1">
      <alignment horizontal="center"/>
    </xf>
    <xf numFmtId="49" fontId="0" fillId="2" borderId="182" xfId="0" applyNumberFormat="1" applyFont="1" applyFill="1" applyBorder="1" applyAlignment="1">
      <alignment horizontal="left"/>
    </xf>
    <xf numFmtId="49" fontId="0" fillId="2" borderId="36" xfId="0" applyNumberFormat="1" applyFont="1" applyFill="1" applyBorder="1" applyAlignment="1">
      <alignment horizontal="left"/>
    </xf>
    <xf numFmtId="0" fontId="0" fillId="2" borderId="200" xfId="0" applyNumberFormat="1" applyFont="1" applyFill="1" applyBorder="1" applyAlignment="1">
      <alignment horizontal="left"/>
    </xf>
    <xf numFmtId="0" fontId="10" fillId="2" borderId="260" xfId="0" applyNumberFormat="1" applyFont="1" applyFill="1" applyBorder="1" applyAlignment="1">
      <alignment horizontal="center"/>
    </xf>
    <xf numFmtId="0" fontId="10" fillId="2" borderId="206" xfId="0" applyNumberFormat="1" applyFont="1" applyFill="1" applyBorder="1" applyAlignment="1">
      <alignment horizontal="center"/>
    </xf>
    <xf numFmtId="0" fontId="0" fillId="2" borderId="195" xfId="0" applyNumberFormat="1" applyFont="1" applyFill="1" applyBorder="1" applyAlignment="1">
      <alignment horizontal="center"/>
    </xf>
    <xf numFmtId="0" fontId="0" fillId="2" borderId="94" xfId="0" applyFont="1" applyFill="1" applyBorder="1" applyAlignment="1"/>
    <xf numFmtId="0" fontId="0" fillId="2" borderId="95" xfId="0" applyFont="1" applyFill="1" applyBorder="1" applyAlignment="1"/>
    <xf numFmtId="0" fontId="0" fillId="10" borderId="265" xfId="0" applyFont="1" applyFill="1" applyBorder="1" applyAlignment="1">
      <alignment horizontal="center"/>
    </xf>
    <xf numFmtId="0" fontId="0" fillId="2" borderId="107" xfId="0" applyNumberFormat="1" applyFont="1" applyFill="1" applyBorder="1" applyAlignment="1">
      <alignment horizontal="center"/>
    </xf>
    <xf numFmtId="0" fontId="0" fillId="2" borderId="108" xfId="0" applyFont="1" applyFill="1" applyBorder="1" applyAlignment="1">
      <alignment horizontal="center"/>
    </xf>
    <xf numFmtId="0" fontId="0" fillId="2" borderId="266" xfId="0" applyFont="1" applyFill="1" applyBorder="1" applyAlignment="1">
      <alignment horizontal="center"/>
    </xf>
    <xf numFmtId="0" fontId="0" fillId="2" borderId="267" xfId="0" applyNumberFormat="1" applyFont="1" applyFill="1" applyBorder="1" applyAlignment="1">
      <alignment horizontal="center"/>
    </xf>
    <xf numFmtId="0" fontId="0" fillId="5" borderId="268" xfId="0" applyNumberFormat="1" applyFont="1" applyFill="1" applyBorder="1" applyAlignment="1">
      <alignment horizontal="center"/>
    </xf>
    <xf numFmtId="0" fontId="0" fillId="2" borderId="269" xfId="0" applyNumberFormat="1" applyFont="1" applyFill="1" applyBorder="1" applyAlignment="1">
      <alignment horizontal="center"/>
    </xf>
    <xf numFmtId="0" fontId="0" fillId="5" borderId="270" xfId="0" applyNumberFormat="1" applyFont="1" applyFill="1" applyBorder="1" applyAlignment="1">
      <alignment horizontal="center"/>
    </xf>
    <xf numFmtId="0" fontId="0" fillId="2" borderId="269" xfId="0" applyFont="1" applyFill="1" applyBorder="1" applyAlignment="1">
      <alignment horizontal="center"/>
    </xf>
    <xf numFmtId="0" fontId="0" fillId="2" borderId="271" xfId="0" applyFont="1" applyFill="1" applyBorder="1" applyAlignment="1">
      <alignment horizontal="center"/>
    </xf>
    <xf numFmtId="0" fontId="0" fillId="5" borderId="272" xfId="0" applyNumberFormat="1" applyFont="1" applyFill="1" applyBorder="1" applyAlignment="1">
      <alignment horizontal="center"/>
    </xf>
    <xf numFmtId="0" fontId="0" fillId="10" borderId="104" xfId="0" applyFont="1" applyFill="1" applyBorder="1" applyAlignment="1">
      <alignment horizontal="center"/>
    </xf>
    <xf numFmtId="0" fontId="0" fillId="10" borderId="105" xfId="0" applyFont="1" applyFill="1" applyBorder="1" applyAlignment="1">
      <alignment horizontal="center"/>
    </xf>
    <xf numFmtId="0" fontId="0" fillId="10" borderId="273" xfId="0" applyFont="1" applyFill="1" applyBorder="1" applyAlignment="1">
      <alignment horizontal="center"/>
    </xf>
    <xf numFmtId="49" fontId="0" fillId="2" borderId="255" xfId="0" applyNumberFormat="1" applyFont="1" applyFill="1" applyBorder="1" applyAlignment="1">
      <alignment horizontal="left"/>
    </xf>
    <xf numFmtId="0" fontId="2" fillId="15" borderId="6" xfId="0" applyNumberFormat="1" applyFont="1" applyFill="1" applyBorder="1" applyAlignment="1">
      <alignment horizontal="center" vertical="center"/>
    </xf>
    <xf numFmtId="0" fontId="2" fillId="15" borderId="24" xfId="0" applyNumberFormat="1" applyFont="1" applyFill="1" applyBorder="1" applyAlignment="1">
      <alignment horizontal="center" vertical="center"/>
    </xf>
    <xf numFmtId="0" fontId="2" fillId="15" borderId="42" xfId="0" applyNumberFormat="1" applyFont="1" applyFill="1" applyBorder="1" applyAlignment="1">
      <alignment horizontal="center" vertical="center"/>
    </xf>
    <xf numFmtId="0" fontId="2" fillId="15" borderId="46" xfId="0" applyNumberFormat="1" applyFont="1" applyFill="1" applyBorder="1" applyAlignment="1">
      <alignment horizontal="center" vertical="center"/>
    </xf>
    <xf numFmtId="0" fontId="2" fillId="15" borderId="51" xfId="0" applyNumberFormat="1" applyFont="1" applyFill="1" applyBorder="1" applyAlignment="1">
      <alignment horizontal="center" vertical="center"/>
    </xf>
    <xf numFmtId="0" fontId="2" fillId="8" borderId="40" xfId="0" applyNumberFormat="1" applyFont="1" applyFill="1" applyBorder="1" applyAlignment="1">
      <alignment horizontal="center" vertical="center"/>
    </xf>
    <xf numFmtId="0" fontId="8" fillId="3" borderId="274" xfId="0" applyNumberFormat="1" applyFont="1" applyFill="1" applyBorder="1" applyAlignment="1">
      <alignment horizontal="center" vertical="center"/>
    </xf>
    <xf numFmtId="0" fontId="8" fillId="3" borderId="275" xfId="0" applyNumberFormat="1" applyFont="1" applyFill="1" applyBorder="1" applyAlignment="1">
      <alignment horizontal="center" vertical="center"/>
    </xf>
    <xf numFmtId="0" fontId="8" fillId="3" borderId="276" xfId="0" applyNumberFormat="1" applyFont="1" applyFill="1" applyBorder="1" applyAlignment="1">
      <alignment horizontal="center" vertical="center"/>
    </xf>
    <xf numFmtId="0" fontId="0" fillId="2" borderId="278" xfId="0" applyNumberFormat="1" applyFont="1" applyFill="1" applyBorder="1" applyAlignment="1"/>
    <xf numFmtId="0" fontId="11" fillId="0" borderId="277" xfId="1" applyBorder="1" applyAlignment="1"/>
    <xf numFmtId="0" fontId="15" fillId="0" borderId="114" xfId="0" applyFont="1" applyBorder="1" applyAlignment="1"/>
    <xf numFmtId="0" fontId="2" fillId="10" borderId="6" xfId="0" applyNumberFormat="1" applyFont="1" applyFill="1" applyBorder="1" applyAlignment="1">
      <alignment horizontal="center" vertical="center"/>
    </xf>
    <xf numFmtId="0" fontId="0" fillId="2" borderId="164" xfId="0" applyFont="1" applyFill="1" applyBorder="1" applyAlignment="1"/>
    <xf numFmtId="0" fontId="0" fillId="0" borderId="279" xfId="0" applyNumberFormat="1" applyFont="1" applyFill="1" applyBorder="1" applyAlignment="1">
      <alignment horizontal="center"/>
    </xf>
    <xf numFmtId="0" fontId="0" fillId="0" borderId="281" xfId="0" applyFont="1" applyBorder="1" applyAlignment="1">
      <alignment horizontal="center"/>
    </xf>
    <xf numFmtId="0" fontId="0" fillId="0" borderId="282" xfId="0" applyFont="1" applyBorder="1" applyAlignment="1">
      <alignment horizontal="center"/>
    </xf>
    <xf numFmtId="0" fontId="0" fillId="0" borderId="280" xfId="0" applyNumberFormat="1" applyFont="1" applyFill="1" applyBorder="1" applyAlignment="1">
      <alignment horizontal="center"/>
    </xf>
    <xf numFmtId="49" fontId="0" fillId="2" borderId="80" xfId="0" applyNumberFormat="1" applyFont="1" applyFill="1" applyBorder="1" applyAlignment="1">
      <alignment horizontal="left"/>
    </xf>
    <xf numFmtId="49" fontId="0" fillId="2" borderId="257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49" fontId="0" fillId="2" borderId="42" xfId="0" applyNumberFormat="1" applyFont="1" applyFill="1" applyBorder="1" applyAlignment="1">
      <alignment horizontal="left"/>
    </xf>
    <xf numFmtId="49" fontId="0" fillId="2" borderId="76" xfId="0" applyNumberFormat="1" applyFont="1" applyFill="1" applyBorder="1" applyAlignment="1">
      <alignment horizontal="left"/>
    </xf>
    <xf numFmtId="0" fontId="0" fillId="2" borderId="48" xfId="0" applyNumberFormat="1" applyFont="1" applyFill="1" applyBorder="1" applyAlignment="1">
      <alignment horizontal="left"/>
    </xf>
    <xf numFmtId="0" fontId="0" fillId="2" borderId="44" xfId="0" applyNumberFormat="1" applyFont="1" applyFill="1" applyBorder="1" applyAlignment="1">
      <alignment horizontal="left"/>
    </xf>
    <xf numFmtId="0" fontId="0" fillId="2" borderId="251" xfId="0" applyNumberFormat="1" applyFont="1" applyFill="1" applyBorder="1" applyAlignment="1"/>
    <xf numFmtId="0" fontId="0" fillId="2" borderId="56" xfId="0" applyNumberFormat="1" applyFont="1" applyFill="1" applyBorder="1" applyAlignment="1"/>
    <xf numFmtId="0" fontId="0" fillId="2" borderId="263" xfId="0" applyFont="1" applyFill="1" applyBorder="1" applyAlignment="1"/>
    <xf numFmtId="0" fontId="0" fillId="2" borderId="57" xfId="0" applyNumberFormat="1" applyFont="1" applyFill="1" applyBorder="1" applyAlignment="1"/>
    <xf numFmtId="0" fontId="0" fillId="2" borderId="134" xfId="0" applyFont="1" applyFill="1" applyBorder="1" applyAlignment="1"/>
    <xf numFmtId="49" fontId="0" fillId="2" borderId="248" xfId="0" applyNumberFormat="1" applyFont="1" applyFill="1" applyBorder="1" applyAlignment="1">
      <alignment horizontal="left"/>
    </xf>
    <xf numFmtId="49" fontId="0" fillId="2" borderId="220" xfId="0" applyNumberFormat="1" applyFont="1" applyFill="1" applyBorder="1" applyAlignment="1">
      <alignment horizontal="left"/>
    </xf>
    <xf numFmtId="0" fontId="0" fillId="2" borderId="28" xfId="0" applyNumberFormat="1" applyFont="1" applyFill="1" applyBorder="1" applyAlignment="1">
      <alignment horizontal="left"/>
    </xf>
    <xf numFmtId="0" fontId="0" fillId="2" borderId="60" xfId="0" applyNumberFormat="1" applyFont="1" applyFill="1" applyBorder="1" applyAlignment="1"/>
    <xf numFmtId="0" fontId="15" fillId="0" borderId="256" xfId="0" applyFont="1" applyBorder="1" applyAlignment="1"/>
    <xf numFmtId="0" fontId="0" fillId="2" borderId="216" xfId="0" applyFont="1" applyFill="1" applyBorder="1" applyAlignment="1"/>
    <xf numFmtId="49" fontId="0" fillId="2" borderId="46" xfId="0" applyNumberFormat="1" applyFont="1" applyFill="1" applyBorder="1" applyAlignment="1">
      <alignment horizontal="left"/>
    </xf>
    <xf numFmtId="0" fontId="3" fillId="0" borderId="94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49" fontId="5" fillId="6" borderId="13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49" fontId="5" fillId="7" borderId="13" xfId="0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49" fontId="3" fillId="15" borderId="4" xfId="0" applyNumberFormat="1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49" fontId="3" fillId="5" borderId="128" xfId="0" applyNumberFormat="1" applyFont="1" applyFill="1" applyBorder="1" applyAlignment="1">
      <alignment horizontal="center"/>
    </xf>
    <xf numFmtId="0" fontId="3" fillId="5" borderId="129" xfId="0" applyFont="1" applyFill="1" applyBorder="1" applyAlignment="1">
      <alignment horizontal="center"/>
    </xf>
    <xf numFmtId="49" fontId="5" fillId="6" borderId="15" xfId="0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49" fontId="5" fillId="7" borderId="130" xfId="0" applyNumberFormat="1" applyFont="1" applyFill="1" applyBorder="1" applyAlignment="1">
      <alignment horizontal="center"/>
    </xf>
    <xf numFmtId="0" fontId="5" fillId="7" borderId="131" xfId="0" applyFont="1" applyFill="1" applyBorder="1" applyAlignment="1">
      <alignment horizontal="center"/>
    </xf>
    <xf numFmtId="0" fontId="5" fillId="7" borderId="123" xfId="0" applyFont="1" applyFill="1" applyBorder="1" applyAlignment="1">
      <alignment horizontal="center"/>
    </xf>
    <xf numFmtId="0" fontId="3" fillId="5" borderId="122" xfId="0" applyFont="1" applyFill="1" applyBorder="1" applyAlignment="1">
      <alignment horizontal="center"/>
    </xf>
    <xf numFmtId="49" fontId="10" fillId="8" borderId="8" xfId="0" applyNumberFormat="1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49" fontId="0" fillId="5" borderId="8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49" fontId="0" fillId="5" borderId="4" xfId="0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49" fontId="5" fillId="7" borderId="15" xfId="0" applyNumberFormat="1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49" fontId="0" fillId="8" borderId="8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8" borderId="239" xfId="0" applyNumberFormat="1" applyFont="1" applyFill="1" applyBorder="1" applyAlignment="1">
      <alignment horizontal="center"/>
    </xf>
    <xf numFmtId="0" fontId="3" fillId="8" borderId="237" xfId="0" applyFont="1" applyFill="1" applyBorder="1" applyAlignment="1">
      <alignment horizontal="center"/>
    </xf>
    <xf numFmtId="49" fontId="3" fillId="4" borderId="236" xfId="0" applyNumberFormat="1" applyFont="1" applyFill="1" applyBorder="1" applyAlignment="1">
      <alignment horizontal="center"/>
    </xf>
    <xf numFmtId="0" fontId="3" fillId="4" borderId="238" xfId="0" applyFont="1" applyFill="1" applyBorder="1" applyAlignment="1">
      <alignment horizontal="center"/>
    </xf>
    <xf numFmtId="49" fontId="3" fillId="4" borderId="211" xfId="0" applyNumberFormat="1" applyFont="1" applyFill="1" applyBorder="1" applyAlignment="1">
      <alignment horizontal="center"/>
    </xf>
    <xf numFmtId="0" fontId="3" fillId="4" borderId="232" xfId="0" applyFont="1" applyFill="1" applyBorder="1" applyAlignment="1">
      <alignment horizontal="center"/>
    </xf>
    <xf numFmtId="49" fontId="3" fillId="5" borderId="233" xfId="0" applyNumberFormat="1" applyFont="1" applyFill="1" applyBorder="1" applyAlignment="1">
      <alignment horizontal="center"/>
    </xf>
    <xf numFmtId="0" fontId="3" fillId="5" borderId="234" xfId="0" applyFont="1" applyFill="1" applyBorder="1" applyAlignment="1">
      <alignment horizontal="center"/>
    </xf>
    <xf numFmtId="49" fontId="3" fillId="5" borderId="211" xfId="0" applyNumberFormat="1" applyFont="1" applyFill="1" applyBorder="1" applyAlignment="1">
      <alignment horizontal="center"/>
    </xf>
    <xf numFmtId="0" fontId="3" fillId="5" borderId="235" xfId="0" applyFont="1" applyFill="1" applyBorder="1" applyAlignment="1">
      <alignment horizontal="center"/>
    </xf>
    <xf numFmtId="49" fontId="3" fillId="5" borderId="236" xfId="0" applyNumberFormat="1" applyFont="1" applyFill="1" applyBorder="1" applyAlignment="1">
      <alignment horizontal="center"/>
    </xf>
    <xf numFmtId="0" fontId="3" fillId="5" borderId="237" xfId="0" applyFont="1" applyFill="1" applyBorder="1" applyAlignment="1">
      <alignment horizontal="center"/>
    </xf>
    <xf numFmtId="49" fontId="4" fillId="5" borderId="175" xfId="0" applyNumberFormat="1" applyFont="1" applyFill="1" applyBorder="1" applyAlignment="1">
      <alignment horizontal="center" vertical="center"/>
    </xf>
    <xf numFmtId="49" fontId="4" fillId="5" borderId="190" xfId="0" applyNumberFormat="1" applyFont="1" applyFill="1" applyBorder="1" applyAlignment="1">
      <alignment horizontal="center" vertical="center"/>
    </xf>
    <xf numFmtId="49" fontId="4" fillId="5" borderId="158" xfId="0" applyNumberFormat="1" applyFont="1" applyFill="1" applyBorder="1" applyAlignment="1">
      <alignment horizontal="center" vertical="center"/>
    </xf>
    <xf numFmtId="49" fontId="4" fillId="5" borderId="160" xfId="0" applyNumberFormat="1" applyFont="1" applyFill="1" applyBorder="1" applyAlignment="1">
      <alignment horizontal="center" vertical="center"/>
    </xf>
    <xf numFmtId="49" fontId="4" fillId="10" borderId="175" xfId="0" applyNumberFormat="1" applyFont="1" applyFill="1" applyBorder="1" applyAlignment="1">
      <alignment horizontal="center" vertical="center"/>
    </xf>
    <xf numFmtId="49" fontId="4" fillId="10" borderId="190" xfId="0" applyNumberFormat="1" applyFont="1" applyFill="1" applyBorder="1" applyAlignment="1">
      <alignment horizontal="center" vertical="center"/>
    </xf>
    <xf numFmtId="49" fontId="4" fillId="10" borderId="158" xfId="0" applyNumberFormat="1" applyFont="1" applyFill="1" applyBorder="1" applyAlignment="1">
      <alignment horizontal="center" vertical="center"/>
    </xf>
    <xf numFmtId="49" fontId="4" fillId="10" borderId="160" xfId="0" applyNumberFormat="1" applyFont="1" applyFill="1" applyBorder="1" applyAlignment="1">
      <alignment horizontal="center" vertical="center"/>
    </xf>
    <xf numFmtId="0" fontId="12" fillId="11" borderId="230" xfId="0" applyFont="1" applyFill="1" applyBorder="1" applyAlignment="1">
      <alignment horizontal="center" vertical="center"/>
    </xf>
    <xf numFmtId="0" fontId="12" fillId="11" borderId="231" xfId="0" applyFont="1" applyFill="1" applyBorder="1" applyAlignment="1">
      <alignment horizontal="center" vertical="center"/>
    </xf>
    <xf numFmtId="0" fontId="12" fillId="11" borderId="154" xfId="0" applyFont="1" applyFill="1" applyBorder="1" applyAlignment="1">
      <alignment horizontal="center" vertical="center"/>
    </xf>
    <xf numFmtId="0" fontId="12" fillId="11" borderId="155" xfId="0" applyFont="1" applyFill="1" applyBorder="1" applyAlignment="1">
      <alignment horizontal="center" vertical="center"/>
    </xf>
    <xf numFmtId="0" fontId="12" fillId="12" borderId="158" xfId="0" quotePrefix="1" applyFont="1" applyFill="1" applyBorder="1" applyAlignment="1">
      <alignment horizontal="center"/>
    </xf>
    <xf numFmtId="0" fontId="12" fillId="12" borderId="159" xfId="0" applyFont="1" applyFill="1" applyBorder="1" applyAlignment="1">
      <alignment horizontal="center"/>
    </xf>
    <xf numFmtId="0" fontId="12" fillId="12" borderId="160" xfId="0" applyFont="1" applyFill="1" applyBorder="1" applyAlignment="1">
      <alignment horizontal="center"/>
    </xf>
    <xf numFmtId="49" fontId="5" fillId="6" borderId="230" xfId="0" applyNumberFormat="1" applyFont="1" applyFill="1" applyBorder="1" applyAlignment="1">
      <alignment horizontal="center" vertical="center"/>
    </xf>
    <xf numFmtId="49" fontId="5" fillId="6" borderId="231" xfId="0" applyNumberFormat="1" applyFont="1" applyFill="1" applyBorder="1" applyAlignment="1">
      <alignment horizontal="center" vertical="center"/>
    </xf>
    <xf numFmtId="49" fontId="5" fillId="6" borderId="161" xfId="0" applyNumberFormat="1" applyFont="1" applyFill="1" applyBorder="1" applyAlignment="1">
      <alignment horizontal="center" vertical="center"/>
    </xf>
    <xf numFmtId="49" fontId="5" fillId="6" borderId="162" xfId="0" applyNumberFormat="1" applyFont="1" applyFill="1" applyBorder="1" applyAlignment="1">
      <alignment horizontal="center" vertical="center"/>
    </xf>
    <xf numFmtId="49" fontId="5" fillId="6" borderId="228" xfId="0" applyNumberFormat="1" applyFont="1" applyFill="1" applyBorder="1" applyAlignment="1">
      <alignment horizontal="center" vertical="center"/>
    </xf>
    <xf numFmtId="49" fontId="5" fillId="6" borderId="163" xfId="0" applyNumberFormat="1" applyFont="1" applyFill="1" applyBorder="1" applyAlignment="1">
      <alignment horizontal="center" vertical="center"/>
    </xf>
    <xf numFmtId="49" fontId="5" fillId="7" borderId="240" xfId="0" applyNumberFormat="1" applyFont="1" applyFill="1" applyBorder="1" applyAlignment="1">
      <alignment horizontal="center"/>
    </xf>
    <xf numFmtId="0" fontId="5" fillId="7" borderId="241" xfId="0" applyFont="1" applyFill="1" applyBorder="1" applyAlignment="1">
      <alignment horizontal="center"/>
    </xf>
    <xf numFmtId="49" fontId="5" fillId="7" borderId="243" xfId="0" applyNumberFormat="1" applyFont="1" applyFill="1" applyBorder="1" applyAlignment="1">
      <alignment horizontal="center"/>
    </xf>
    <xf numFmtId="49" fontId="0" fillId="8" borderId="113" xfId="0" applyNumberFormat="1" applyFont="1" applyFill="1" applyBorder="1" applyAlignment="1">
      <alignment horizontal="center"/>
    </xf>
    <xf numFmtId="0" fontId="0" fillId="8" borderId="113" xfId="0" applyFont="1" applyFill="1" applyBorder="1" applyAlignment="1">
      <alignment horizontal="center"/>
    </xf>
    <xf numFmtId="49" fontId="0" fillId="4" borderId="174" xfId="0" applyNumberFormat="1" applyFont="1" applyFill="1" applyBorder="1" applyAlignment="1">
      <alignment horizontal="center"/>
    </xf>
    <xf numFmtId="0" fontId="0" fillId="4" borderId="226" xfId="0" applyFont="1" applyFill="1" applyBorder="1" applyAlignment="1">
      <alignment horizontal="center"/>
    </xf>
    <xf numFmtId="0" fontId="0" fillId="4" borderId="113" xfId="0" applyFont="1" applyFill="1" applyBorder="1" applyAlignment="1">
      <alignment horizontal="center"/>
    </xf>
    <xf numFmtId="49" fontId="0" fillId="5" borderId="174" xfId="0" applyNumberFormat="1" applyFont="1" applyFill="1" applyBorder="1" applyAlignment="1">
      <alignment horizontal="center"/>
    </xf>
    <xf numFmtId="0" fontId="0" fillId="5" borderId="226" xfId="0" applyFont="1" applyFill="1" applyBorder="1" applyAlignment="1">
      <alignment horizontal="center"/>
    </xf>
    <xf numFmtId="49" fontId="3" fillId="4" borderId="229" xfId="0" applyNumberFormat="1" applyFont="1" applyFill="1" applyBorder="1" applyAlignment="1">
      <alignment horizontal="center"/>
    </xf>
    <xf numFmtId="0" fontId="0" fillId="4" borderId="229" xfId="0" applyFont="1" applyFill="1" applyBorder="1" applyAlignment="1">
      <alignment horizontal="center"/>
    </xf>
    <xf numFmtId="49" fontId="0" fillId="5" borderId="113" xfId="0" applyNumberFormat="1" applyFont="1" applyFill="1" applyBorder="1" applyAlignment="1">
      <alignment horizontal="center"/>
    </xf>
    <xf numFmtId="0" fontId="0" fillId="5" borderId="113" xfId="0" applyFont="1" applyFill="1" applyBorder="1" applyAlignment="1">
      <alignment horizontal="center"/>
    </xf>
    <xf numFmtId="49" fontId="4" fillId="4" borderId="175" xfId="0" applyNumberFormat="1" applyFont="1" applyFill="1" applyBorder="1" applyAlignment="1">
      <alignment horizontal="center" vertical="center"/>
    </xf>
    <xf numFmtId="49" fontId="4" fillId="4" borderId="190" xfId="0" applyNumberFormat="1" applyFont="1" applyFill="1" applyBorder="1" applyAlignment="1">
      <alignment horizontal="center" vertical="center"/>
    </xf>
    <xf numFmtId="49" fontId="4" fillId="4" borderId="158" xfId="0" applyNumberFormat="1" applyFont="1" applyFill="1" applyBorder="1" applyAlignment="1">
      <alignment horizontal="center" vertical="center"/>
    </xf>
    <xf numFmtId="49" fontId="4" fillId="4" borderId="160" xfId="0" applyNumberFormat="1" applyFont="1" applyFill="1" applyBorder="1" applyAlignment="1">
      <alignment horizontal="center" vertical="center"/>
    </xf>
    <xf numFmtId="0" fontId="12" fillId="11" borderId="17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12" fillId="11" borderId="158" xfId="0" applyFont="1" applyFill="1" applyBorder="1" applyAlignment="1">
      <alignment horizontal="center" vertical="center"/>
    </xf>
    <xf numFmtId="0" fontId="12" fillId="11" borderId="159" xfId="0" applyFont="1" applyFill="1" applyBorder="1" applyAlignment="1">
      <alignment horizontal="center" vertical="center"/>
    </xf>
    <xf numFmtId="0" fontId="12" fillId="11" borderId="156" xfId="0" applyFont="1" applyFill="1" applyBorder="1" applyAlignment="1">
      <alignment horizontal="center" vertical="center"/>
    </xf>
    <xf numFmtId="0" fontId="12" fillId="12" borderId="159" xfId="0" quotePrefix="1" applyFont="1" applyFill="1" applyBorder="1" applyAlignment="1">
      <alignment horizontal="center"/>
    </xf>
    <xf numFmtId="49" fontId="5" fillId="6" borderId="176" xfId="0" applyNumberFormat="1" applyFont="1" applyFill="1" applyBorder="1" applyAlignment="1">
      <alignment horizontal="center" vertical="center"/>
    </xf>
    <xf numFmtId="49" fontId="5" fillId="6" borderId="221" xfId="0" applyNumberFormat="1" applyFont="1" applyFill="1" applyBorder="1" applyAlignment="1">
      <alignment horizontal="center" vertical="center"/>
    </xf>
    <xf numFmtId="49" fontId="5" fillId="7" borderId="177" xfId="0" applyNumberFormat="1" applyFont="1" applyFill="1" applyBorder="1" applyAlignment="1">
      <alignment horizontal="center"/>
    </xf>
    <xf numFmtId="0" fontId="5" fillId="7" borderId="171" xfId="0" applyFont="1" applyFill="1" applyBorder="1" applyAlignment="1">
      <alignment horizontal="center"/>
    </xf>
    <xf numFmtId="49" fontId="5" fillId="7" borderId="171" xfId="0" applyNumberFormat="1" applyFont="1" applyFill="1" applyBorder="1" applyAlignment="1">
      <alignment horizontal="center"/>
    </xf>
    <xf numFmtId="0" fontId="3" fillId="2" borderId="214" xfId="0" applyNumberFormat="1" applyFont="1" applyFill="1" applyBorder="1" applyAlignment="1">
      <alignment horizontal="center"/>
    </xf>
    <xf numFmtId="0" fontId="3" fillId="2" borderId="216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 horizontal="left"/>
    </xf>
    <xf numFmtId="0" fontId="0" fillId="2" borderId="57" xfId="0" applyFont="1" applyFill="1" applyBorder="1" applyAlignment="1"/>
    <xf numFmtId="0" fontId="0" fillId="2" borderId="58" xfId="0" applyNumberFormat="1" applyFont="1" applyFill="1" applyBorder="1" applyAlignment="1"/>
  </cellXfs>
  <cellStyles count="2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1" builtinId="8"/>
    <cellStyle name="Normal" xfId="0" builtinId="0"/>
  </cellStyles>
  <dxfs count="82">
    <dxf>
      <font>
        <color theme="1"/>
      </font>
      <fill>
        <patternFill>
          <bgColor rgb="FFFFAC4A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AC4A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rgb="FFFFAC4A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FDE9D9"/>
      <rgbColor rgb="FFEAF1DD"/>
      <rgbColor rgb="FFCCC0D9"/>
      <rgbColor rgb="FFDBE5F1"/>
      <rgbColor rgb="FFFFFF00"/>
      <rgbColor rgb="FFFFC000"/>
      <rgbColor rgb="FFF38300"/>
      <rgbColor rgb="FF92D050"/>
      <rgbColor rgb="00000000"/>
      <rgbColor rgb="FFFF000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F1DD"/>
      <color rgb="FFFDE9D9"/>
      <color rgb="FFFFA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s://data.fis-ski.com/dynamic/athlete-biography.html?sector=CC&amp;listid=&amp;competitorid=184859" TargetMode="External"/><Relationship Id="rId11" Type="http://schemas.openxmlformats.org/officeDocument/2006/relationships/hyperlink" Target="https://data.fis-ski.com/dynamic/athlete-biography.html?sector=CC&amp;listid=&amp;competitorid=190522" TargetMode="External"/><Relationship Id="rId12" Type="http://schemas.openxmlformats.org/officeDocument/2006/relationships/hyperlink" Target="https://data.fis-ski.com/dynamic/athlete-biography.html?sector=CC&amp;listid=&amp;competitorid=207309" TargetMode="External"/><Relationship Id="rId13" Type="http://schemas.openxmlformats.org/officeDocument/2006/relationships/hyperlink" Target="https://data.fis-ski.com/dynamic/athlete-biography.html?sector=CC&amp;listid=&amp;competitorid=168431" TargetMode="External"/><Relationship Id="rId14" Type="http://schemas.openxmlformats.org/officeDocument/2006/relationships/hyperlink" Target="https://data.fis-ski.com/dynamic/athlete-biography.html?sector=CC&amp;listid=&amp;competitorid=209208" TargetMode="External"/><Relationship Id="rId15" Type="http://schemas.openxmlformats.org/officeDocument/2006/relationships/hyperlink" Target="https://data.fis-ski.com/dynamic/athlete-biography.html?sector=CC&amp;listid=&amp;competitorid=161174" TargetMode="External"/><Relationship Id="rId16" Type="http://schemas.openxmlformats.org/officeDocument/2006/relationships/hyperlink" Target="https://data.fis-ski.com/dynamic/athlete-biography.html?sector=CC&amp;listid=&amp;competitorid=187712" TargetMode="External"/><Relationship Id="rId17" Type="http://schemas.openxmlformats.org/officeDocument/2006/relationships/hyperlink" Target="https://data.fis-ski.com/dynamic/athlete-biography.html?sector=CC&amp;listid=&amp;competitorid=199004" TargetMode="External"/><Relationship Id="rId18" Type="http://schemas.openxmlformats.org/officeDocument/2006/relationships/hyperlink" Target="https://data.fis-ski.com/dynamic/athlete-biography.html?sector=CC&amp;listid=&amp;competitorid=193311" TargetMode="External"/><Relationship Id="rId19" Type="http://schemas.openxmlformats.org/officeDocument/2006/relationships/hyperlink" Target="https://data.fis-ski.com/dynamic/athlete-biography.html?sector=CC&amp;listid=&amp;competitorid=97656" TargetMode="External"/><Relationship Id="rId60" Type="http://schemas.openxmlformats.org/officeDocument/2006/relationships/hyperlink" Target="https://data.fis-ski.com/dynamic/athlete-biography.html?sector=CC&amp;listid=&amp;competitorid=213610" TargetMode="External"/><Relationship Id="rId61" Type="http://schemas.openxmlformats.org/officeDocument/2006/relationships/hyperlink" Target="https://data.fis-ski.com/dynamic/athlete-biography.html?sector=CC&amp;listid=&amp;competitorid=208922" TargetMode="External"/><Relationship Id="rId62" Type="http://schemas.openxmlformats.org/officeDocument/2006/relationships/hyperlink" Target="https://data.fis-ski.com/dynamic/athlete-biography.html?sector=CC&amp;listid=&amp;competitorid=207090" TargetMode="External"/><Relationship Id="rId63" Type="http://schemas.openxmlformats.org/officeDocument/2006/relationships/hyperlink" Target="https://data.fis-ski.com/dynamic/athlete-biography.html?sector=CC&amp;listid=&amp;competitorid=188309" TargetMode="External"/><Relationship Id="rId64" Type="http://schemas.openxmlformats.org/officeDocument/2006/relationships/hyperlink" Target="https://data.fis-ski.com/dynamic/athlete-biography.html?sector=CC&amp;listid=&amp;competitorid=197702" TargetMode="External"/><Relationship Id="rId65" Type="http://schemas.openxmlformats.org/officeDocument/2006/relationships/hyperlink" Target="https://data.fis-ski.com/dynamic/athlete-biography.html?sector=CC&amp;listid=&amp;competitorid=215315" TargetMode="External"/><Relationship Id="rId66" Type="http://schemas.openxmlformats.org/officeDocument/2006/relationships/hyperlink" Target="https://data.fis-ski.com/dynamic/athlete-biography.html?sector=CC&amp;listid=&amp;competitorid=131750" TargetMode="External"/><Relationship Id="rId67" Type="http://schemas.openxmlformats.org/officeDocument/2006/relationships/hyperlink" Target="https://data.fis-ski.com/dynamic/athlete-biography.html?sector=CC&amp;listid=&amp;competitorid=162260" TargetMode="External"/><Relationship Id="rId68" Type="http://schemas.openxmlformats.org/officeDocument/2006/relationships/hyperlink" Target="https://data.fis-ski.com/dynamic/athlete-biography.html?sector=CC&amp;listid=&amp;competitorid=158502" TargetMode="External"/><Relationship Id="rId69" Type="http://schemas.openxmlformats.org/officeDocument/2006/relationships/hyperlink" Target="https://data.fis-ski.com/dynamic/athlete-biography.html?sector=CC&amp;listid=&amp;competitorid=160944" TargetMode="External"/><Relationship Id="rId120" Type="http://schemas.openxmlformats.org/officeDocument/2006/relationships/hyperlink" Target="https://data.fis-ski.com/dynamic/athlete-biography.html?sector=CC&amp;listid=&amp;competitorid=184726" TargetMode="External"/><Relationship Id="rId121" Type="http://schemas.openxmlformats.org/officeDocument/2006/relationships/hyperlink" Target="https://data.fis-ski.com/dynamic/athlete-biography.html?sector=CC&amp;listid=&amp;competitorid=185396" TargetMode="External"/><Relationship Id="rId122" Type="http://schemas.openxmlformats.org/officeDocument/2006/relationships/hyperlink" Target="https://data.fis-ski.com/dynamic/athlete-biography.html?sector=CC&amp;listid=&amp;competitorid=198834" TargetMode="External"/><Relationship Id="rId123" Type="http://schemas.openxmlformats.org/officeDocument/2006/relationships/hyperlink" Target="https://data.fis-ski.com/dynamic/athlete-biography.html?sector=CC&amp;listid=&amp;competitorid=204455" TargetMode="External"/><Relationship Id="rId124" Type="http://schemas.openxmlformats.org/officeDocument/2006/relationships/hyperlink" Target="https://data.fis-ski.com/dynamic/athlete-biography.html?sector=CC&amp;listid=&amp;competitorid=168430" TargetMode="External"/><Relationship Id="rId125" Type="http://schemas.openxmlformats.org/officeDocument/2006/relationships/hyperlink" Target="https://data.fis-ski.com/dynamic/athlete-biography.html?sector=CC&amp;listid=&amp;competitorid=134036" TargetMode="External"/><Relationship Id="rId126" Type="http://schemas.openxmlformats.org/officeDocument/2006/relationships/hyperlink" Target="https://data.fis-ski.com/dynamic/athlete-biography.html?sector=CC&amp;listid=&amp;competitorid=183802" TargetMode="External"/><Relationship Id="rId127" Type="http://schemas.openxmlformats.org/officeDocument/2006/relationships/hyperlink" Target="https://data.fis-ski.com/dynamic/athlete-biography.html?sector=CC&amp;listid=&amp;competitorid=185177" TargetMode="External"/><Relationship Id="rId128" Type="http://schemas.openxmlformats.org/officeDocument/2006/relationships/hyperlink" Target="https://data.fis-ski.com/dynamic/athlete-biography.html?sector=CC&amp;listid=&amp;competitorid=168107" TargetMode="External"/><Relationship Id="rId129" Type="http://schemas.openxmlformats.org/officeDocument/2006/relationships/hyperlink" Target="https://data.fis-ski.com/dynamic/athlete-biography.html?sector=CC&amp;listid=&amp;competitorid=120820" TargetMode="External"/><Relationship Id="rId40" Type="http://schemas.openxmlformats.org/officeDocument/2006/relationships/hyperlink" Target="https://data.fis-ski.com/dynamic/athlete-biography.html?sector=CC&amp;listid=&amp;competitorid=18220" TargetMode="External"/><Relationship Id="rId41" Type="http://schemas.openxmlformats.org/officeDocument/2006/relationships/hyperlink" Target="https://data.fis-ski.com/dynamic/athlete-biography.html?sector=CC&amp;listid=&amp;competitorid=91117" TargetMode="External"/><Relationship Id="rId42" Type="http://schemas.openxmlformats.org/officeDocument/2006/relationships/hyperlink" Target="https://data.fis-ski.com/dynamic/athlete-biography.html?sector=CC&amp;listid=&amp;competitorid=214414" TargetMode="External"/><Relationship Id="rId90" Type="http://schemas.openxmlformats.org/officeDocument/2006/relationships/hyperlink" Target="https://data.fis-ski.com/dynamic/athlete-biography.html?sector=CC&amp;listid=&amp;competitorid=170465" TargetMode="External"/><Relationship Id="rId91" Type="http://schemas.openxmlformats.org/officeDocument/2006/relationships/hyperlink" Target="https://data.fis-ski.com/dynamic/athlete-biography.html?sector=CC&amp;listid=&amp;competitorid=180909" TargetMode="External"/><Relationship Id="rId92" Type="http://schemas.openxmlformats.org/officeDocument/2006/relationships/hyperlink" Target="https://data.fis-ski.com/dynamic/athlete-biography.html?sector=CC&amp;listid=&amp;competitorid=147438" TargetMode="External"/><Relationship Id="rId93" Type="http://schemas.openxmlformats.org/officeDocument/2006/relationships/hyperlink" Target="https://data.fis-ski.com/dynamic/athlete-biography.html?sector=CC&amp;listid=&amp;competitorid=159038" TargetMode="External"/><Relationship Id="rId94" Type="http://schemas.openxmlformats.org/officeDocument/2006/relationships/hyperlink" Target="https://data.fis-ski.com/dynamic/athlete-biography.html?sector=CC&amp;listid=&amp;competitorid=215031" TargetMode="External"/><Relationship Id="rId95" Type="http://schemas.openxmlformats.org/officeDocument/2006/relationships/hyperlink" Target="https://data.fis-ski.com/dynamic/athlete-biography.html?sector=CC&amp;listid=&amp;competitorid=39232" TargetMode="External"/><Relationship Id="rId96" Type="http://schemas.openxmlformats.org/officeDocument/2006/relationships/hyperlink" Target="https://data.fis-ski.com/dynamic/athlete-biography.html?sector=CC&amp;listid=&amp;competitorid=191046" TargetMode="External"/><Relationship Id="rId101" Type="http://schemas.openxmlformats.org/officeDocument/2006/relationships/hyperlink" Target="https://data.fis-ski.com/dynamic/athlete-biography.html?sector=CC&amp;listid=&amp;competitorid=179389" TargetMode="External"/><Relationship Id="rId102" Type="http://schemas.openxmlformats.org/officeDocument/2006/relationships/hyperlink" Target="https://data.fis-ski.com/dynamic/athlete-biography.html?sector=CC&amp;listid=&amp;competitorid=139294" TargetMode="External"/><Relationship Id="rId103" Type="http://schemas.openxmlformats.org/officeDocument/2006/relationships/hyperlink" Target="https://data.fis-ski.com/dynamic/athlete-biography.html?sector=CC&amp;listid=&amp;competitorid=198937" TargetMode="External"/><Relationship Id="rId104" Type="http://schemas.openxmlformats.org/officeDocument/2006/relationships/hyperlink" Target="https://data.fis-ski.com/dynamic/athlete-biography.html?sector=CC&amp;listid=&amp;competitorid=182131" TargetMode="External"/><Relationship Id="rId105" Type="http://schemas.openxmlformats.org/officeDocument/2006/relationships/hyperlink" Target="https://data.fis-ski.com/dynamic/athlete-biography.html?sector=CC&amp;listid=&amp;competitorid=158320" TargetMode="External"/><Relationship Id="rId106" Type="http://schemas.openxmlformats.org/officeDocument/2006/relationships/hyperlink" Target="https://data.fis-ski.com/dynamic/athlete-biography.html?sector=CC&amp;listid=&amp;competitorid=177617" TargetMode="External"/><Relationship Id="rId107" Type="http://schemas.openxmlformats.org/officeDocument/2006/relationships/hyperlink" Target="https://data.fis-ski.com/dynamic/athlete-biography.html?sector=CC&amp;listid=&amp;competitorid=159820" TargetMode="External"/><Relationship Id="rId108" Type="http://schemas.openxmlformats.org/officeDocument/2006/relationships/hyperlink" Target="https://data.fis-ski.com/dynamic/athlete-biography.html?sector=CC&amp;listid=&amp;competitorid=191552" TargetMode="External"/><Relationship Id="rId109" Type="http://schemas.openxmlformats.org/officeDocument/2006/relationships/hyperlink" Target="https://data.fis-ski.com/dynamic/athlete-biography.html?sector=CC&amp;listid=&amp;competitorid=120718" TargetMode="External"/><Relationship Id="rId97" Type="http://schemas.openxmlformats.org/officeDocument/2006/relationships/hyperlink" Target="https://data.fis-ski.com/dynamic/athlete-biography.html?sector=CC&amp;listid=&amp;competitorid=142112" TargetMode="External"/><Relationship Id="rId98" Type="http://schemas.openxmlformats.org/officeDocument/2006/relationships/hyperlink" Target="https://data.fis-ski.com/dynamic/athlete-biography.html?sector=CC&amp;listid=&amp;competitorid=168442" TargetMode="External"/><Relationship Id="rId99" Type="http://schemas.openxmlformats.org/officeDocument/2006/relationships/hyperlink" Target="https://data.fis-ski.com/dynamic/athlete-biography.html?sector=CC&amp;listid=&amp;competitorid=112039" TargetMode="External"/><Relationship Id="rId43" Type="http://schemas.openxmlformats.org/officeDocument/2006/relationships/hyperlink" Target="https://data.fis-ski.com/dynamic/athlete-biography.html?sector=CC&amp;listid=&amp;competitorid=89782" TargetMode="External"/><Relationship Id="rId44" Type="http://schemas.openxmlformats.org/officeDocument/2006/relationships/hyperlink" Target="https://data.fis-ski.com/dynamic/athlete-biography.html?sector=CC&amp;listid=&amp;competitorid=155993" TargetMode="External"/><Relationship Id="rId45" Type="http://schemas.openxmlformats.org/officeDocument/2006/relationships/hyperlink" Target="https://data.fis-ski.com/dynamic/athlete-biography.html?sector=CC&amp;listid=&amp;competitorid=143535" TargetMode="External"/><Relationship Id="rId46" Type="http://schemas.openxmlformats.org/officeDocument/2006/relationships/hyperlink" Target="https://data.fis-ski.com/dynamic/athlete-biography.html?sector=CC&amp;listid=&amp;competitorid=194901" TargetMode="External"/><Relationship Id="rId47" Type="http://schemas.openxmlformats.org/officeDocument/2006/relationships/hyperlink" Target="https://data.fis-ski.com/dynamic/athlete-biography.html?sector=CC&amp;listid=&amp;competitorid=200909" TargetMode="External"/><Relationship Id="rId48" Type="http://schemas.openxmlformats.org/officeDocument/2006/relationships/hyperlink" Target="https://data.fis-ski.com/dynamic/athlete-biography.html?sector=CC&amp;listid=&amp;competitorid=141199" TargetMode="External"/><Relationship Id="rId49" Type="http://schemas.openxmlformats.org/officeDocument/2006/relationships/hyperlink" Target="https://data.fis-ski.com/dynamic/athlete-biography.html?sector=CC&amp;listid=&amp;competitorid=191425" TargetMode="External"/><Relationship Id="rId100" Type="http://schemas.openxmlformats.org/officeDocument/2006/relationships/hyperlink" Target="https://data.fis-ski.com/dynamic/athlete-biography.html?sector=CC&amp;listid=&amp;competitorid=168823" TargetMode="External"/><Relationship Id="rId150" Type="http://schemas.openxmlformats.org/officeDocument/2006/relationships/hyperlink" Target="https://www.fis-ski.com/DB/general/athlete-biography.html?sectorcode=cc&amp;competitorid=191516" TargetMode="External"/><Relationship Id="rId151" Type="http://schemas.openxmlformats.org/officeDocument/2006/relationships/hyperlink" Target="https://www.fis-ski.com/DB/general/athlete-biography.html?sectorcode=cc&amp;competitorid=183700" TargetMode="External"/><Relationship Id="rId152" Type="http://schemas.openxmlformats.org/officeDocument/2006/relationships/hyperlink" Target="https://www.fis-ski.com/DB/general/athlete-biography.html?sectorcode=cc&amp;competitorid=213602" TargetMode="External"/><Relationship Id="rId153" Type="http://schemas.openxmlformats.org/officeDocument/2006/relationships/hyperlink" Target="https://www.fis-ski.com/DB/general/athlete-biography.html?sectorcode=cc&amp;competitorid=209209" TargetMode="External"/><Relationship Id="rId154" Type="http://schemas.openxmlformats.org/officeDocument/2006/relationships/hyperlink" Target="https://www.fis-ski.com/DB/general/athlete-biography.html?sectorcode=cc&amp;competitorid=217198" TargetMode="External"/><Relationship Id="rId20" Type="http://schemas.openxmlformats.org/officeDocument/2006/relationships/hyperlink" Target="https://data.fis-ski.com/dynamic/athlete-biography.html?sector=CC&amp;listid=&amp;competitorid=92223" TargetMode="External"/><Relationship Id="rId21" Type="http://schemas.openxmlformats.org/officeDocument/2006/relationships/hyperlink" Target="https://data.fis-ski.com/dynamic/athlete-biography.html?sector=CC&amp;listid=&amp;competitorid=205729" TargetMode="External"/><Relationship Id="rId22" Type="http://schemas.openxmlformats.org/officeDocument/2006/relationships/hyperlink" Target="https://data.fis-ski.com/dynamic/athlete-biography.html?sector=CC&amp;listid=&amp;competitorid=159268" TargetMode="External"/><Relationship Id="rId70" Type="http://schemas.openxmlformats.org/officeDocument/2006/relationships/hyperlink" Target="https://data.fis-ski.com/dynamic/athlete-biography.html?sector=CC&amp;listid=&amp;competitorid=165687" TargetMode="External"/><Relationship Id="rId71" Type="http://schemas.openxmlformats.org/officeDocument/2006/relationships/hyperlink" Target="https://data.fis-ski.com/dynamic/athlete-biography.html?sector=CC&amp;listid=&amp;competitorid=147096" TargetMode="External"/><Relationship Id="rId72" Type="http://schemas.openxmlformats.org/officeDocument/2006/relationships/hyperlink" Target="https://data.fis-ski.com/dynamic/athlete-biography.html?sector=CC&amp;listid=&amp;competitorid=205287" TargetMode="External"/><Relationship Id="rId73" Type="http://schemas.openxmlformats.org/officeDocument/2006/relationships/hyperlink" Target="https://data.fis-ski.com/dynamic/athlete-biography.html?sector=CC&amp;listid=&amp;competitorid=184719" TargetMode="External"/><Relationship Id="rId74" Type="http://schemas.openxmlformats.org/officeDocument/2006/relationships/hyperlink" Target="https://data.fis-ski.com/dynamic/athlete-biography.html?sector=CC&amp;listid=&amp;competitorid=158325" TargetMode="External"/><Relationship Id="rId75" Type="http://schemas.openxmlformats.org/officeDocument/2006/relationships/hyperlink" Target="https://data.fis-ski.com/dynamic/athlete-biography.html?sector=CC&amp;listid=&amp;competitorid=131618" TargetMode="External"/><Relationship Id="rId76" Type="http://schemas.openxmlformats.org/officeDocument/2006/relationships/hyperlink" Target="https://data.fis-ski.com/dynamic/athlete-biography.html?sector=CC&amp;listid=&amp;competitorid=191768" TargetMode="External"/><Relationship Id="rId77" Type="http://schemas.openxmlformats.org/officeDocument/2006/relationships/hyperlink" Target="https://data.fis-ski.com/dynamic/athlete-biography.html?sector=CC&amp;listid=&amp;competitorid=161923" TargetMode="External"/><Relationship Id="rId78" Type="http://schemas.openxmlformats.org/officeDocument/2006/relationships/hyperlink" Target="https://data.fis-ski.com/dynamic/athlete-biography.html?sector=CC&amp;listid=&amp;competitorid=147872" TargetMode="External"/><Relationship Id="rId79" Type="http://schemas.openxmlformats.org/officeDocument/2006/relationships/hyperlink" Target="https://data.fis-ski.com/dynamic/athlete-biography.html?sector=CC&amp;listid=&amp;competitorid=185120" TargetMode="External"/><Relationship Id="rId23" Type="http://schemas.openxmlformats.org/officeDocument/2006/relationships/hyperlink" Target="https://data.fis-ski.com/dynamic/athlete-biography.html?sector=CC&amp;listid=&amp;competitorid=168831" TargetMode="External"/><Relationship Id="rId24" Type="http://schemas.openxmlformats.org/officeDocument/2006/relationships/hyperlink" Target="https://data.fis-ski.com/dynamic/athlete-biography.html?sector=CC&amp;listid=&amp;competitorid=143007" TargetMode="External"/><Relationship Id="rId25" Type="http://schemas.openxmlformats.org/officeDocument/2006/relationships/hyperlink" Target="https://data.fis-ski.com/dynamic/athlete-biography.html?sector=CC&amp;listid=&amp;competitorid=192295" TargetMode="External"/><Relationship Id="rId26" Type="http://schemas.openxmlformats.org/officeDocument/2006/relationships/hyperlink" Target="https://data.fis-ski.com/dynamic/athlete-biography.html?sector=CC&amp;listid=&amp;competitorid=206675" TargetMode="External"/><Relationship Id="rId27" Type="http://schemas.openxmlformats.org/officeDocument/2006/relationships/hyperlink" Target="https://data.fis-ski.com/dynamic/athlete-biography.html?sector=CC&amp;listid=&amp;competitorid=142024" TargetMode="External"/><Relationship Id="rId28" Type="http://schemas.openxmlformats.org/officeDocument/2006/relationships/hyperlink" Target="https://data.fis-ski.com/dynamic/athlete-biography.html?sector=CC&amp;listid=&amp;competitorid=141349" TargetMode="External"/><Relationship Id="rId29" Type="http://schemas.openxmlformats.org/officeDocument/2006/relationships/hyperlink" Target="https://data.fis-ski.com/dynamic/athlete-biography.html?sector=CC&amp;listid=&amp;competitorid=203671" TargetMode="External"/><Relationship Id="rId130" Type="http://schemas.openxmlformats.org/officeDocument/2006/relationships/hyperlink" Target="https://data.fis-ski.com/dynamic/athlete-biography.html?sector=CC&amp;listid=&amp;competitorid=168821" TargetMode="External"/><Relationship Id="rId131" Type="http://schemas.openxmlformats.org/officeDocument/2006/relationships/hyperlink" Target="https://data.fis-ski.com/dynamic/athlete-biography.html?sector=CC&amp;listid=&amp;competitorid=8818" TargetMode="External"/><Relationship Id="rId132" Type="http://schemas.openxmlformats.org/officeDocument/2006/relationships/hyperlink" Target="https://data.fis-ski.com/dynamic/athlete-biography.html?sector=CC&amp;listid=&amp;competitorid=190243" TargetMode="External"/><Relationship Id="rId133" Type="http://schemas.openxmlformats.org/officeDocument/2006/relationships/hyperlink" Target="https://data.fis-ski.com/dynamic/athlete-biography.html?sector=CC&amp;listid=&amp;competitorid=212389" TargetMode="External"/><Relationship Id="rId134" Type="http://schemas.openxmlformats.org/officeDocument/2006/relationships/hyperlink" Target="https://data.fis-ski.com/dynamic/athlete-biography.html?sector=CC&amp;listid=&amp;competitorid=205852" TargetMode="External"/><Relationship Id="rId135" Type="http://schemas.openxmlformats.org/officeDocument/2006/relationships/hyperlink" Target="https://data.fis-ski.com/dynamic/athlete-biography.html?sector=CC&amp;listid=&amp;competitorid=183953" TargetMode="External"/><Relationship Id="rId136" Type="http://schemas.openxmlformats.org/officeDocument/2006/relationships/hyperlink" Target="https://data.fis-ski.com/dynamic/athlete-biography.html?sector=CC&amp;listid=&amp;competitorid=109202" TargetMode="External"/><Relationship Id="rId137" Type="http://schemas.openxmlformats.org/officeDocument/2006/relationships/hyperlink" Target="https://data.fis-ski.com/dynamic/athlete-biography.html?sector=CC&amp;listid=&amp;competitorid=177900" TargetMode="External"/><Relationship Id="rId138" Type="http://schemas.openxmlformats.org/officeDocument/2006/relationships/hyperlink" Target="https://data.fis-ski.com/dynamic/athlete-biography.html?sector=CC&amp;listid=&amp;competitorid=191650" TargetMode="External"/><Relationship Id="rId139" Type="http://schemas.openxmlformats.org/officeDocument/2006/relationships/hyperlink" Target="https://data.fis-ski.com/dynamic/athlete-biography.html?sector=CC&amp;listid=&amp;competitorid=106075" TargetMode="External"/><Relationship Id="rId1" Type="http://schemas.openxmlformats.org/officeDocument/2006/relationships/hyperlink" Target="https://data.fis-ski.com/dynamic/athlete-biography.html?sector=CC&amp;listid=&amp;competitorid=43271" TargetMode="External"/><Relationship Id="rId2" Type="http://schemas.openxmlformats.org/officeDocument/2006/relationships/hyperlink" Target="https://data.fis-ski.com/dynamic/athlete-biography.html?sector=CC&amp;listid=&amp;competitorid=227020" TargetMode="External"/><Relationship Id="rId3" Type="http://schemas.openxmlformats.org/officeDocument/2006/relationships/hyperlink" Target="https://data.fis-ski.com/dynamic/athlete-biography.html?sector=CC&amp;listid=&amp;competitorid=183339" TargetMode="External"/><Relationship Id="rId4" Type="http://schemas.openxmlformats.org/officeDocument/2006/relationships/hyperlink" Target="https://data.fis-ski.com/dynamic/athlete-biography.html?sector=CC&amp;listid=&amp;competitorid=208442" TargetMode="External"/><Relationship Id="rId5" Type="http://schemas.openxmlformats.org/officeDocument/2006/relationships/hyperlink" Target="https://data.fis-ski.com/dynamic/athlete-biography.html?sector=CC&amp;listid=&amp;competitorid=187710" TargetMode="External"/><Relationship Id="rId6" Type="http://schemas.openxmlformats.org/officeDocument/2006/relationships/hyperlink" Target="https://data.fis-ski.com/dynamic/athlete-biography.html?sector=CC&amp;listid=&amp;competitorid=198936" TargetMode="External"/><Relationship Id="rId7" Type="http://schemas.openxmlformats.org/officeDocument/2006/relationships/hyperlink" Target="https://data.fis-ski.com/dynamic/athlete-biography.html?sector=CC&amp;listid=&amp;competitorid=194902" TargetMode="External"/><Relationship Id="rId8" Type="http://schemas.openxmlformats.org/officeDocument/2006/relationships/hyperlink" Target="https://data.fis-ski.com/dynamic/athlete-biography.html?sector=CC&amp;listid=&amp;competitorid=168450" TargetMode="External"/><Relationship Id="rId9" Type="http://schemas.openxmlformats.org/officeDocument/2006/relationships/hyperlink" Target="https://data.fis-ski.com/dynamic/athlete-biography.html?sector=CC&amp;listid=&amp;competitorid=179260" TargetMode="External"/><Relationship Id="rId50" Type="http://schemas.openxmlformats.org/officeDocument/2006/relationships/hyperlink" Target="https://data.fis-ski.com/dynamic/athlete-biography.html?sector=CC&amp;listid=&amp;competitorid=191041" TargetMode="External"/><Relationship Id="rId51" Type="http://schemas.openxmlformats.org/officeDocument/2006/relationships/hyperlink" Target="https://data.fis-ski.com/dynamic/athlete-biography.html?sector=CC&amp;listid=&amp;competitorid=169470" TargetMode="External"/><Relationship Id="rId52" Type="http://schemas.openxmlformats.org/officeDocument/2006/relationships/hyperlink" Target="https://data.fis-ski.com/dynamic/athlete-biography.html?sector=CC&amp;listid=&amp;competitorid=166212" TargetMode="External"/><Relationship Id="rId53" Type="http://schemas.openxmlformats.org/officeDocument/2006/relationships/hyperlink" Target="https://data.fis-ski.com/dynamic/athlete-biography.html?sector=CC&amp;listid=&amp;competitorid=180168" TargetMode="External"/><Relationship Id="rId54" Type="http://schemas.openxmlformats.org/officeDocument/2006/relationships/hyperlink" Target="https://data.fis-ski.com/dynamic/athlete-biography.html?sector=CC&amp;listid=&amp;competitorid=135044" TargetMode="External"/><Relationship Id="rId55" Type="http://schemas.openxmlformats.org/officeDocument/2006/relationships/hyperlink" Target="https://data.fis-ski.com/dynamic/athlete-biography.html?sector=CC&amp;listid=&amp;competitorid=166211" TargetMode="External"/><Relationship Id="rId56" Type="http://schemas.openxmlformats.org/officeDocument/2006/relationships/hyperlink" Target="https://data.fis-ski.com/dynamic/athlete-biography.html?sector=CC&amp;listid=&amp;competitorid=185395" TargetMode="External"/><Relationship Id="rId57" Type="http://schemas.openxmlformats.org/officeDocument/2006/relationships/hyperlink" Target="https://data.fis-ski.com/dynamic/athlete-biography.html?sector=CC&amp;listid=&amp;competitorid=209211" TargetMode="External"/><Relationship Id="rId58" Type="http://schemas.openxmlformats.org/officeDocument/2006/relationships/hyperlink" Target="https://data.fis-ski.com/dynamic/athlete-biography.html?sector=CC&amp;listid=&amp;competitorid=145942" TargetMode="External"/><Relationship Id="rId59" Type="http://schemas.openxmlformats.org/officeDocument/2006/relationships/hyperlink" Target="https://data.fis-ski.com/dynamic/athlete-biography.html?sector=CC&amp;listid=&amp;competitorid=173409" TargetMode="External"/><Relationship Id="rId110" Type="http://schemas.openxmlformats.org/officeDocument/2006/relationships/hyperlink" Target="https://data.fis-ski.com/dynamic/athlete-biography.html?sector=CC&amp;listid=&amp;competitorid=193294" TargetMode="External"/><Relationship Id="rId111" Type="http://schemas.openxmlformats.org/officeDocument/2006/relationships/hyperlink" Target="https://data.fis-ski.com/dynamic/athlete-biography.html?sector=CC&amp;listid=&amp;competitorid=184569" TargetMode="External"/><Relationship Id="rId112" Type="http://schemas.openxmlformats.org/officeDocument/2006/relationships/hyperlink" Target="https://data.fis-ski.com/dynamic/athlete-biography.html?sector=CC&amp;listid=&amp;competitorid=133325" TargetMode="External"/><Relationship Id="rId113" Type="http://schemas.openxmlformats.org/officeDocument/2006/relationships/hyperlink" Target="https://data.fis-ski.com/dynamic/athlete-biography.html?sector=CC&amp;listid=&amp;competitorid=183821" TargetMode="External"/><Relationship Id="rId114" Type="http://schemas.openxmlformats.org/officeDocument/2006/relationships/hyperlink" Target="https://data.fis-ski.com/dynamic/athlete-biography.html?sector=CC&amp;listid=&amp;competitorid=147867" TargetMode="External"/><Relationship Id="rId115" Type="http://schemas.openxmlformats.org/officeDocument/2006/relationships/hyperlink" Target="https://data.fis-ski.com/dynamic/athlete-biography.html?sector=CC&amp;listid=&amp;competitorid=179202" TargetMode="External"/><Relationship Id="rId116" Type="http://schemas.openxmlformats.org/officeDocument/2006/relationships/hyperlink" Target="https://data.fis-ski.com/dynamic/athlete-biography.html?sector=CC&amp;listid=&amp;competitorid=200133" TargetMode="External"/><Relationship Id="rId117" Type="http://schemas.openxmlformats.org/officeDocument/2006/relationships/hyperlink" Target="https://data.fis-ski.com/dynamic/athlete-biography.html?sector=CC&amp;listid=&amp;competitorid=176739" TargetMode="External"/><Relationship Id="rId118" Type="http://schemas.openxmlformats.org/officeDocument/2006/relationships/hyperlink" Target="https://data.fis-ski.com/dynamic/athlete-biography.html?sector=CC&amp;listid=&amp;competitorid=207480" TargetMode="External"/><Relationship Id="rId119" Type="http://schemas.openxmlformats.org/officeDocument/2006/relationships/hyperlink" Target="https://data.fis-ski.com/dynamic/athlete-biography.html?sector=CC&amp;listid=&amp;competitorid=168436" TargetMode="External"/><Relationship Id="rId30" Type="http://schemas.openxmlformats.org/officeDocument/2006/relationships/hyperlink" Target="https://data.fis-ski.com/dynamic/athlete-biography.html?sector=CC&amp;listid=&amp;competitorid=147838" TargetMode="External"/><Relationship Id="rId31" Type="http://schemas.openxmlformats.org/officeDocument/2006/relationships/hyperlink" Target="https://data.fis-ski.com/dynamic/athlete-biography.html?sector=CC&amp;listid=&amp;competitorid=181444" TargetMode="External"/><Relationship Id="rId32" Type="http://schemas.openxmlformats.org/officeDocument/2006/relationships/hyperlink" Target="https://data.fis-ski.com/dynamic/athlete-biography.html?sector=CC&amp;listid=&amp;competitorid=200935" TargetMode="External"/><Relationship Id="rId33" Type="http://schemas.openxmlformats.org/officeDocument/2006/relationships/hyperlink" Target="https://data.fis-ski.com/dynamic/athlete-biography.html?sector=CC&amp;listid=&amp;competitorid=139710" TargetMode="External"/><Relationship Id="rId34" Type="http://schemas.openxmlformats.org/officeDocument/2006/relationships/hyperlink" Target="https://data.fis-ski.com/dynamic/athlete-biography.html?sector=CC&amp;listid=&amp;competitorid=180596" TargetMode="External"/><Relationship Id="rId35" Type="http://schemas.openxmlformats.org/officeDocument/2006/relationships/hyperlink" Target="https://data.fis-ski.com/dynamic/athlete-biography.html?sector=CC&amp;listid=&amp;competitorid=174018" TargetMode="External"/><Relationship Id="rId36" Type="http://schemas.openxmlformats.org/officeDocument/2006/relationships/hyperlink" Target="https://data.fis-ski.com/dynamic/athlete-biography.html?sector=CC&amp;listid=&amp;competitorid=185193" TargetMode="External"/><Relationship Id="rId37" Type="http://schemas.openxmlformats.org/officeDocument/2006/relationships/hyperlink" Target="https://data.fis-ski.com/dynamic/athlete-biography.html?sector=CC&amp;listid=&amp;competitorid=150795" TargetMode="External"/><Relationship Id="rId38" Type="http://schemas.openxmlformats.org/officeDocument/2006/relationships/hyperlink" Target="https://data.fis-ski.com/dynamic/athlete-biography.html?sector=CC&amp;listid=&amp;competitorid=167025" TargetMode="External"/><Relationship Id="rId39" Type="http://schemas.openxmlformats.org/officeDocument/2006/relationships/hyperlink" Target="https://data.fis-ski.com/dynamic/athlete-biography.html?sector=CC&amp;listid=&amp;competitorid=181774" TargetMode="External"/><Relationship Id="rId80" Type="http://schemas.openxmlformats.org/officeDocument/2006/relationships/hyperlink" Target="https://data.fis-ski.com/dynamic/athlete-biography.html?sector=CC&amp;listid=&amp;competitorid=119761" TargetMode="External"/><Relationship Id="rId81" Type="http://schemas.openxmlformats.org/officeDocument/2006/relationships/hyperlink" Target="https://data.fis-ski.com/dynamic/athlete-biography.html?sector=CC&amp;listid=&amp;competitorid=205333" TargetMode="External"/><Relationship Id="rId82" Type="http://schemas.openxmlformats.org/officeDocument/2006/relationships/hyperlink" Target="https://data.fis-ski.com/dynamic/athlete-biography.html?sector=CC&amp;listid=&amp;competitorid=171883" TargetMode="External"/><Relationship Id="rId83" Type="http://schemas.openxmlformats.org/officeDocument/2006/relationships/hyperlink" Target="https://data.fis-ski.com/dynamic/athlete-biography.html?sector=CC&amp;listid=&amp;competitorid=167567" TargetMode="External"/><Relationship Id="rId84" Type="http://schemas.openxmlformats.org/officeDocument/2006/relationships/hyperlink" Target="https://data.fis-ski.com/dynamic/athlete-biography.html?sector=CC&amp;listid=&amp;competitorid=158667" TargetMode="External"/><Relationship Id="rId85" Type="http://schemas.openxmlformats.org/officeDocument/2006/relationships/hyperlink" Target="https://data.fis-ski.com/dynamic/athlete-biography.html?sector=CC&amp;listid=&amp;competitorid=207946" TargetMode="External"/><Relationship Id="rId86" Type="http://schemas.openxmlformats.org/officeDocument/2006/relationships/hyperlink" Target="https://data.fis-ski.com/dynamic/athlete-biography.html?sector=CC&amp;listid=&amp;competitorid=150381" TargetMode="External"/><Relationship Id="rId87" Type="http://schemas.openxmlformats.org/officeDocument/2006/relationships/hyperlink" Target="https://data.fis-ski.com/dynamic/athlete-biography.html?sector=CC&amp;listid=&amp;competitorid=177610" TargetMode="External"/><Relationship Id="rId88" Type="http://schemas.openxmlformats.org/officeDocument/2006/relationships/hyperlink" Target="https://data.fis-ski.com/dynamic/athlete-biography.html?sector=CC&amp;listid=&amp;competitorid=178189" TargetMode="External"/><Relationship Id="rId89" Type="http://schemas.openxmlformats.org/officeDocument/2006/relationships/hyperlink" Target="https://data.fis-ski.com/dynamic/athlete-biography.html?sector=CC&amp;listid=&amp;competitorid=131748" TargetMode="External"/><Relationship Id="rId140" Type="http://schemas.openxmlformats.org/officeDocument/2006/relationships/hyperlink" Target="https://data.fis-ski.com/dynamic/athlete-biography.html?sector=CC&amp;listid=&amp;competitorid=148881" TargetMode="External"/><Relationship Id="rId141" Type="http://schemas.openxmlformats.org/officeDocument/2006/relationships/hyperlink" Target="https://data.fis-ski.com/dynamic/athlete-biography.html?sector=CC&amp;listid=&amp;competitorid=168362" TargetMode="External"/><Relationship Id="rId142" Type="http://schemas.openxmlformats.org/officeDocument/2006/relationships/hyperlink" Target="https://data.fis-ski.com/dynamic/athlete-biography.html?sector=CC&amp;listid=&amp;competitorid=171016" TargetMode="External"/><Relationship Id="rId143" Type="http://schemas.openxmlformats.org/officeDocument/2006/relationships/hyperlink" Target="https://data.fis-ski.com/dynamic/athlete-biography.html?sector=CC&amp;listid=&amp;competitorid=205730" TargetMode="External"/><Relationship Id="rId144" Type="http://schemas.openxmlformats.org/officeDocument/2006/relationships/hyperlink" Target="https://www.fis-ski.com/DB/general/athlete-biography.html?sectorcode=cc&amp;competitorid=198893" TargetMode="External"/><Relationship Id="rId145" Type="http://schemas.openxmlformats.org/officeDocument/2006/relationships/hyperlink" Target="https://www.fis-ski.com/DB/general/athlete-biography.html?sectorcode=cc&amp;competitorid=176849" TargetMode="External"/><Relationship Id="rId146" Type="http://schemas.openxmlformats.org/officeDocument/2006/relationships/hyperlink" Target="https://www.fis-ski.com/DB/general/athlete-biography.html?sectorcode=cc&amp;competitorid=183140" TargetMode="External"/><Relationship Id="rId147" Type="http://schemas.openxmlformats.org/officeDocument/2006/relationships/hyperlink" Target="https://www.fis-ski.com/DB/general/athlete-biography.html?sectorcode=cc&amp;competitorid=176096" TargetMode="External"/><Relationship Id="rId148" Type="http://schemas.openxmlformats.org/officeDocument/2006/relationships/hyperlink" Target="https://www.fis-ski.com/DB/general/athlete-biography.html?sectorcode=cc&amp;competitorid=213668" TargetMode="External"/><Relationship Id="rId149" Type="http://schemas.openxmlformats.org/officeDocument/2006/relationships/hyperlink" Target="https://www.fis-ski.com/DB/general/athlete-biography.html?sectorcode=cc&amp;competitorid=220472" TargetMode="External"/></Relationships>
</file>

<file path=xl/worksheets/_rels/sheet2.xml.rels><?xml version="1.0" encoding="UTF-8" standalone="yes"?>
<Relationships xmlns="http://schemas.openxmlformats.org/package/2006/relationships"><Relationship Id="rId142" Type="http://schemas.openxmlformats.org/officeDocument/2006/relationships/hyperlink" Target="https://data.fis-ski.com/dynamic/athlete-biography.html?sector=CC&amp;listid=&amp;competitorid=206880" TargetMode="External"/><Relationship Id="rId143" Type="http://schemas.openxmlformats.org/officeDocument/2006/relationships/hyperlink" Target="https://data.fis-ski.com/dynamic/athlete-biography.html?sector=CC&amp;listid=&amp;competitorid=176496" TargetMode="External"/><Relationship Id="rId144" Type="http://schemas.openxmlformats.org/officeDocument/2006/relationships/hyperlink" Target="https://data.fis-ski.com/dynamic/athlete-biography.html?sector=CC&amp;listid=&amp;competitorid=224098" TargetMode="External"/><Relationship Id="rId145" Type="http://schemas.openxmlformats.org/officeDocument/2006/relationships/hyperlink" Target="https://data.fis-ski.com/dynamic/athlete-biography.html?sector=CC&amp;listid=&amp;competitorid=141166" TargetMode="External"/><Relationship Id="rId146" Type="http://schemas.openxmlformats.org/officeDocument/2006/relationships/hyperlink" Target="https://data.fis-ski.com/dynamic/athlete-biography.html?sector=CC&amp;listid=&amp;competitorid=179188" TargetMode="External"/><Relationship Id="rId147" Type="http://schemas.openxmlformats.org/officeDocument/2006/relationships/hyperlink" Target="https://data.fis-ski.com/dynamic/athlete-biography.html?sector=CC&amp;listid=&amp;competitorid=177622" TargetMode="External"/><Relationship Id="rId148" Type="http://schemas.openxmlformats.org/officeDocument/2006/relationships/hyperlink" Target="https://data.fis-ski.com/dynamic/athlete-biography.html?sector=CC&amp;listid=&amp;competitorid=197710" TargetMode="External"/><Relationship Id="rId149" Type="http://schemas.openxmlformats.org/officeDocument/2006/relationships/hyperlink" Target="https://data.fis-ski.com/dynamic/athlete-biography.html?sector=CC&amp;listid=&amp;competitorid=120806" TargetMode="External"/><Relationship Id="rId40" Type="http://schemas.openxmlformats.org/officeDocument/2006/relationships/hyperlink" Target="https://data.fis-ski.com/dynamic/athlete-biography.html?sector=CC&amp;listid=&amp;competitorid=201180" TargetMode="External"/><Relationship Id="rId41" Type="http://schemas.openxmlformats.org/officeDocument/2006/relationships/hyperlink" Target="https://data.fis-ski.com/dynamic/athlete-biography.html?sector=CC&amp;listid=&amp;competitorid=232249" TargetMode="External"/><Relationship Id="rId42" Type="http://schemas.openxmlformats.org/officeDocument/2006/relationships/hyperlink" Target="https://data.fis-ski.com/dynamic/athlete-biography.html?sector=CC&amp;listid=&amp;competitorid=183162" TargetMode="External"/><Relationship Id="rId43" Type="http://schemas.openxmlformats.org/officeDocument/2006/relationships/hyperlink" Target="https://data.fis-ski.com/dynamic/athlete-biography.html?sector=CC&amp;listid=&amp;competitorid=159285" TargetMode="External"/><Relationship Id="rId44" Type="http://schemas.openxmlformats.org/officeDocument/2006/relationships/hyperlink" Target="https://data.fis-ski.com/dynamic/athlete-biography.html?sector=CC&amp;listid=&amp;competitorid=185792" TargetMode="External"/><Relationship Id="rId45" Type="http://schemas.openxmlformats.org/officeDocument/2006/relationships/hyperlink" Target="https://data.fis-ski.com/dynamic/athlete-biography.html?sector=CC&amp;listid=&amp;competitorid=205734" TargetMode="External"/><Relationship Id="rId46" Type="http://schemas.openxmlformats.org/officeDocument/2006/relationships/hyperlink" Target="https://data.fis-ski.com/dynamic/athlete-biography.html?sector=CC&amp;listid=&amp;competitorid=195128" TargetMode="External"/><Relationship Id="rId47" Type="http://schemas.openxmlformats.org/officeDocument/2006/relationships/hyperlink" Target="https://data.fis-ski.com/dynamic/athlete-biography.html?sector=CC&amp;listid=&amp;competitorid=216956" TargetMode="External"/><Relationship Id="rId48" Type="http://schemas.openxmlformats.org/officeDocument/2006/relationships/hyperlink" Target="https://data.fis-ski.com/dynamic/athlete-biography.html?sector=CC&amp;listid=&amp;competitorid=181925" TargetMode="External"/><Relationship Id="rId49" Type="http://schemas.openxmlformats.org/officeDocument/2006/relationships/hyperlink" Target="https://data.fis-ski.com/dynamic/athlete-biography.html?sector=CC&amp;listid=&amp;competitorid=226851" TargetMode="External"/><Relationship Id="rId80" Type="http://schemas.openxmlformats.org/officeDocument/2006/relationships/hyperlink" Target="https://data.fis-ski.com/dynamic/athlete-biography.html?sector=CC&amp;listid=&amp;competitorid=206868" TargetMode="External"/><Relationship Id="rId81" Type="http://schemas.openxmlformats.org/officeDocument/2006/relationships/hyperlink" Target="https://data.fis-ski.com/dynamic/athlete-biography.html?sector=CC&amp;listid=&amp;competitorid=188058" TargetMode="External"/><Relationship Id="rId82" Type="http://schemas.openxmlformats.org/officeDocument/2006/relationships/hyperlink" Target="https://data.fis-ski.com/dynamic/athlete-biography.html?sector=CC&amp;listid=&amp;competitorid=225977" TargetMode="External"/><Relationship Id="rId83" Type="http://schemas.openxmlformats.org/officeDocument/2006/relationships/hyperlink" Target="https://data.fis-ski.com/dynamic/athlete-biography.html?sector=CC&amp;listid=&amp;competitorid=176030" TargetMode="External"/><Relationship Id="rId84" Type="http://schemas.openxmlformats.org/officeDocument/2006/relationships/hyperlink" Target="https://data.fis-ski.com/dynamic/athlete-biography.html?sector=CC&amp;listid=&amp;competitorid=201087" TargetMode="External"/><Relationship Id="rId85" Type="http://schemas.openxmlformats.org/officeDocument/2006/relationships/hyperlink" Target="https://data.fis-ski.com/dynamic/athlete-biography.html?sector=CC&amp;listid=&amp;competitorid=119753" TargetMode="External"/><Relationship Id="rId86" Type="http://schemas.openxmlformats.org/officeDocument/2006/relationships/hyperlink" Target="https://data.fis-ski.com/dynamic/athlete-biography.html?sector=CC&amp;listid=&amp;competitorid=159758" TargetMode="External"/><Relationship Id="rId87" Type="http://schemas.openxmlformats.org/officeDocument/2006/relationships/hyperlink" Target="https://data.fis-ski.com/dynamic/athlete-biography.html?sector=CC&amp;listid=&amp;competitorid=178052" TargetMode="External"/><Relationship Id="rId88" Type="http://schemas.openxmlformats.org/officeDocument/2006/relationships/hyperlink" Target="https://data.fis-ski.com/dynamic/athlete-biography.html?sector=CC&amp;listid=&amp;competitorid=212816" TargetMode="External"/><Relationship Id="rId89" Type="http://schemas.openxmlformats.org/officeDocument/2006/relationships/hyperlink" Target="https://data.fis-ski.com/dynamic/athlete-biography.html?sector=CC&amp;listid=&amp;competitorid=147441" TargetMode="External"/><Relationship Id="rId110" Type="http://schemas.openxmlformats.org/officeDocument/2006/relationships/hyperlink" Target="https://data.fis-ski.com/dynamic/athlete-biography.html?sector=CC&amp;listid=&amp;competitorid=177291" TargetMode="External"/><Relationship Id="rId111" Type="http://schemas.openxmlformats.org/officeDocument/2006/relationships/hyperlink" Target="https://data.fis-ski.com/dynamic/athlete-biography.html?sector=CC&amp;listid=&amp;competitorid=184356" TargetMode="External"/><Relationship Id="rId112" Type="http://schemas.openxmlformats.org/officeDocument/2006/relationships/hyperlink" Target="https://data.fis-ski.com/dynamic/athlete-biography.html?sector=CC&amp;listid=&amp;competitorid=206817" TargetMode="External"/><Relationship Id="rId113" Type="http://schemas.openxmlformats.org/officeDocument/2006/relationships/hyperlink" Target="https://data.fis-ski.com/dynamic/athlete-biography.html?sector=CC&amp;listid=&amp;competitorid=190346" TargetMode="External"/><Relationship Id="rId114" Type="http://schemas.openxmlformats.org/officeDocument/2006/relationships/hyperlink" Target="https://data.fis-ski.com/dynamic/athlete-biography.html?sector=CC&amp;listid=&amp;competitorid=189147" TargetMode="External"/><Relationship Id="rId115" Type="http://schemas.openxmlformats.org/officeDocument/2006/relationships/hyperlink" Target="https://data.fis-ski.com/dynamic/athlete-biography.html?sector=CC&amp;listid=&amp;competitorid=163255" TargetMode="External"/><Relationship Id="rId116" Type="http://schemas.openxmlformats.org/officeDocument/2006/relationships/hyperlink" Target="https://data.fis-ski.com/dynamic/athlete-biography.html?sector=CC&amp;listid=&amp;competitorid=209021" TargetMode="External"/><Relationship Id="rId117" Type="http://schemas.openxmlformats.org/officeDocument/2006/relationships/hyperlink" Target="https://data.fis-ski.com/dynamic/athlete-biography.html?sector=CC&amp;listid=&amp;competitorid=191826" TargetMode="External"/><Relationship Id="rId118" Type="http://schemas.openxmlformats.org/officeDocument/2006/relationships/hyperlink" Target="https://data.fis-ski.com/dynamic/athlete-biography.html?sector=CC&amp;listid=&amp;competitorid=124691" TargetMode="External"/><Relationship Id="rId119" Type="http://schemas.openxmlformats.org/officeDocument/2006/relationships/hyperlink" Target="https://data.fis-ski.com/dynamic/athlete-biography.html?sector=CC&amp;listid=&amp;competitorid=150574" TargetMode="External"/><Relationship Id="rId150" Type="http://schemas.openxmlformats.org/officeDocument/2006/relationships/hyperlink" Target="https://data.fis-ski.com/dynamic/athlete-biography.html?sector=CC&amp;listid=&amp;competitorid=201086" TargetMode="External"/><Relationship Id="rId151" Type="http://schemas.openxmlformats.org/officeDocument/2006/relationships/hyperlink" Target="https://data.fis-ski.com/dynamic/athlete-biography.html?sector=CC&amp;listid=&amp;competitorid=183454" TargetMode="External"/><Relationship Id="rId152" Type="http://schemas.openxmlformats.org/officeDocument/2006/relationships/hyperlink" Target="https://data.fis-ski.com/dynamic/athlete-biography.html?sector=CC&amp;listid=&amp;competitorid=169966" TargetMode="External"/><Relationship Id="rId10" Type="http://schemas.openxmlformats.org/officeDocument/2006/relationships/hyperlink" Target="https://data.fis-ski.com/dynamic/athlete-biography.html?sector=CC&amp;listid=&amp;competitorid=198977" TargetMode="External"/><Relationship Id="rId11" Type="http://schemas.openxmlformats.org/officeDocument/2006/relationships/hyperlink" Target="https://data.fis-ski.com/dynamic/athlete-biography.html?sector=CC&amp;listid=&amp;competitorid=113062" TargetMode="External"/><Relationship Id="rId12" Type="http://schemas.openxmlformats.org/officeDocument/2006/relationships/hyperlink" Target="https://data.fis-ski.com/dynamic/athlete-biography.html?sector=CC&amp;listid=&amp;competitorid=215825" TargetMode="External"/><Relationship Id="rId13" Type="http://schemas.openxmlformats.org/officeDocument/2006/relationships/hyperlink" Target="https://data.fis-ski.com/dynamic/athlete-biography.html?sector=CC&amp;listid=&amp;competitorid=146768" TargetMode="External"/><Relationship Id="rId14" Type="http://schemas.openxmlformats.org/officeDocument/2006/relationships/hyperlink" Target="https://data.fis-ski.com/dynamic/athlete-biography.html?sector=CC&amp;listid=&amp;competitorid=202832" TargetMode="External"/><Relationship Id="rId15" Type="http://schemas.openxmlformats.org/officeDocument/2006/relationships/hyperlink" Target="https://data.fis-ski.com/dynamic/athlete-biography.html?sector=CC&amp;listid=&amp;competitorid=201025" TargetMode="External"/><Relationship Id="rId16" Type="http://schemas.openxmlformats.org/officeDocument/2006/relationships/hyperlink" Target="https://data.fis-ski.com/dynamic/athlete-biography.html?sector=CC&amp;listid=&amp;competitorid=205775" TargetMode="External"/><Relationship Id="rId17" Type="http://schemas.openxmlformats.org/officeDocument/2006/relationships/hyperlink" Target="https://data.fis-ski.com/dynamic/athlete-biography.html?sector=CC&amp;listid=&amp;competitorid=211132" TargetMode="External"/><Relationship Id="rId18" Type="http://schemas.openxmlformats.org/officeDocument/2006/relationships/hyperlink" Target="https://data.fis-ski.com/dynamic/athlete-biography.html?sector=CC&amp;listid=&amp;competitorid=101267" TargetMode="External"/><Relationship Id="rId19" Type="http://schemas.openxmlformats.org/officeDocument/2006/relationships/hyperlink" Target="https://data.fis-ski.com/dynamic/athlete-biography.html?sector=CC&amp;listid=&amp;competitorid=158379" TargetMode="External"/><Relationship Id="rId153" Type="http://schemas.openxmlformats.org/officeDocument/2006/relationships/hyperlink" Target="https://data.fis-ski.com/dynamic/athlete-biography.html?sector=CC&amp;listid=&amp;competitorid=191258" TargetMode="External"/><Relationship Id="rId154" Type="http://schemas.openxmlformats.org/officeDocument/2006/relationships/hyperlink" Target="https://data.fis-ski.com/dynamic/athlete-biography.html?sector=CC&amp;listid=&amp;competitorid=198903" TargetMode="External"/><Relationship Id="rId155" Type="http://schemas.openxmlformats.org/officeDocument/2006/relationships/hyperlink" Target="https://data.fis-ski.com/dynamic/athlete-biography.html?sector=CC&amp;listid=&amp;competitorid=197152" TargetMode="External"/><Relationship Id="rId156" Type="http://schemas.openxmlformats.org/officeDocument/2006/relationships/hyperlink" Target="https://data.fis-ski.com/dynamic/athlete-biography.html?sector=CC&amp;listid=&amp;competitorid=166641" TargetMode="External"/><Relationship Id="rId157" Type="http://schemas.openxmlformats.org/officeDocument/2006/relationships/hyperlink" Target="https://www.fis-ski.com/DB/general/athlete-biography.html?sectorcode=CC&amp;competitorid=177876" TargetMode="External"/><Relationship Id="rId158" Type="http://schemas.openxmlformats.org/officeDocument/2006/relationships/hyperlink" Target="https://www.fis-ski.com/DB/general/athlete-biography.html?sectorcode=cc&amp;competitorid=205519" TargetMode="External"/><Relationship Id="rId159" Type="http://schemas.openxmlformats.org/officeDocument/2006/relationships/hyperlink" Target="https://www.fis-ski.com/DB/general/athlete-biography.html?sectorcode=cc&amp;competitorid=185534" TargetMode="External"/><Relationship Id="rId50" Type="http://schemas.openxmlformats.org/officeDocument/2006/relationships/hyperlink" Target="https://data.fis-ski.com/dynamic/athlete-biography.html?sector=CC&amp;listid=&amp;competitorid=208576" TargetMode="External"/><Relationship Id="rId51" Type="http://schemas.openxmlformats.org/officeDocument/2006/relationships/hyperlink" Target="https://data.fis-ski.com/dynamic/athlete-biography.html?sector=CC&amp;listid=&amp;competitorid=122679" TargetMode="External"/><Relationship Id="rId52" Type="http://schemas.openxmlformats.org/officeDocument/2006/relationships/hyperlink" Target="https://data.fis-ski.com/dynamic/athlete-biography.html?sector=CC&amp;listid=&amp;competitorid=192505" TargetMode="External"/><Relationship Id="rId53" Type="http://schemas.openxmlformats.org/officeDocument/2006/relationships/hyperlink" Target="https://data.fis-ski.com/dynamic/athlete-biography.html?sector=CC&amp;listid=&amp;competitorid=168685" TargetMode="External"/><Relationship Id="rId54" Type="http://schemas.openxmlformats.org/officeDocument/2006/relationships/hyperlink" Target="https://data.fis-ski.com/dynamic/athlete-biography.html?sector=CC&amp;listid=&amp;competitorid=162190" TargetMode="External"/><Relationship Id="rId55" Type="http://schemas.openxmlformats.org/officeDocument/2006/relationships/hyperlink" Target="https://data.fis-ski.com/dynamic/athlete-biography.html?sector=CC&amp;listid=&amp;competitorid=198915" TargetMode="External"/><Relationship Id="rId56" Type="http://schemas.openxmlformats.org/officeDocument/2006/relationships/hyperlink" Target="https://data.fis-ski.com/dynamic/athlete-biography.html?sector=CC&amp;listid=&amp;competitorid=183059" TargetMode="External"/><Relationship Id="rId57" Type="http://schemas.openxmlformats.org/officeDocument/2006/relationships/hyperlink" Target="https://data.fis-ski.com/dynamic/athlete-biography.html?sector=CC&amp;listid=&amp;competitorid=182130" TargetMode="External"/><Relationship Id="rId58" Type="http://schemas.openxmlformats.org/officeDocument/2006/relationships/hyperlink" Target="https://data.fis-ski.com/dynamic/athlete-biography.html?sector=CC&amp;listid=&amp;competitorid=185607" TargetMode="External"/><Relationship Id="rId59" Type="http://schemas.openxmlformats.org/officeDocument/2006/relationships/hyperlink" Target="https://data.fis-ski.com/dynamic/athlete-biography.html?sector=CC&amp;listid=&amp;competitorid=177674" TargetMode="External"/><Relationship Id="rId90" Type="http://schemas.openxmlformats.org/officeDocument/2006/relationships/hyperlink" Target="https://data.fis-ski.com/dynamic/athlete-biography.html?sector=CC&amp;listid=&amp;competitorid=149302" TargetMode="External"/><Relationship Id="rId91" Type="http://schemas.openxmlformats.org/officeDocument/2006/relationships/hyperlink" Target="https://data.fis-ski.com/dynamic/athlete-biography.html?sector=CC&amp;listid=&amp;competitorid=114428" TargetMode="External"/><Relationship Id="rId92" Type="http://schemas.openxmlformats.org/officeDocument/2006/relationships/hyperlink" Target="https://data.fis-ski.com/dynamic/athlete-biography.html?sector=CC&amp;listid=&amp;competitorid=164643" TargetMode="External"/><Relationship Id="rId93" Type="http://schemas.openxmlformats.org/officeDocument/2006/relationships/hyperlink" Target="https://data.fis-ski.com/dynamic/athlete-biography.html?sector=CC&amp;listid=&amp;competitorid=190466" TargetMode="External"/><Relationship Id="rId94" Type="http://schemas.openxmlformats.org/officeDocument/2006/relationships/hyperlink" Target="https://data.fis-ski.com/dynamic/athlete-biography.html?sector=CC&amp;listid=&amp;competitorid=179455" TargetMode="External"/><Relationship Id="rId95" Type="http://schemas.openxmlformats.org/officeDocument/2006/relationships/hyperlink" Target="https://data.fis-ski.com/dynamic/athlete-biography.html?sector=CC&amp;listid=&amp;competitorid=207557" TargetMode="External"/><Relationship Id="rId96" Type="http://schemas.openxmlformats.org/officeDocument/2006/relationships/hyperlink" Target="https://data.fis-ski.com/dynamic/athlete-biography.html?sector=CC&amp;listid=&amp;competitorid=167364" TargetMode="External"/><Relationship Id="rId97" Type="http://schemas.openxmlformats.org/officeDocument/2006/relationships/hyperlink" Target="https://data.fis-ski.com/dynamic/athlete-biography.html?sector=CC&amp;listid=&amp;competitorid=192545" TargetMode="External"/><Relationship Id="rId98" Type="http://schemas.openxmlformats.org/officeDocument/2006/relationships/hyperlink" Target="https://data.fis-ski.com/dynamic/athlete-biography.html?sector=CC&amp;listid=&amp;competitorid=168445" TargetMode="External"/><Relationship Id="rId99" Type="http://schemas.openxmlformats.org/officeDocument/2006/relationships/hyperlink" Target="https://data.fis-ski.com/dynamic/athlete-biography.html?sector=CC&amp;listid=&amp;competitorid=170374" TargetMode="External"/><Relationship Id="rId120" Type="http://schemas.openxmlformats.org/officeDocument/2006/relationships/hyperlink" Target="https://data.fis-ski.com/dynamic/athlete-biography.html?sector=CC&amp;listid=&amp;competitorid=193431" TargetMode="External"/><Relationship Id="rId121" Type="http://schemas.openxmlformats.org/officeDocument/2006/relationships/hyperlink" Target="https://data.fis-ski.com/dynamic/athlete-biography.html?sector=CC&amp;listid=&amp;competitorid=185572" TargetMode="External"/><Relationship Id="rId122" Type="http://schemas.openxmlformats.org/officeDocument/2006/relationships/hyperlink" Target="https://data.fis-ski.com/dynamic/athlete-biography.html?sector=CC&amp;listid=&amp;competitorid=169049" TargetMode="External"/><Relationship Id="rId123" Type="http://schemas.openxmlformats.org/officeDocument/2006/relationships/hyperlink" Target="https://data.fis-ski.com/dynamic/athlete-biography.html?sector=CC&amp;listid=&amp;competitorid=214413" TargetMode="External"/><Relationship Id="rId124" Type="http://schemas.openxmlformats.org/officeDocument/2006/relationships/hyperlink" Target="https://data.fis-ski.com/dynamic/athlete-biography.html?sector=CC&amp;listid=&amp;competitorid=108373" TargetMode="External"/><Relationship Id="rId125" Type="http://schemas.openxmlformats.org/officeDocument/2006/relationships/hyperlink" Target="https://data.fis-ski.com/dynamic/athlete-biography.html?sector=CC&amp;listid=&amp;competitorid=133593" TargetMode="External"/><Relationship Id="rId126" Type="http://schemas.openxmlformats.org/officeDocument/2006/relationships/hyperlink" Target="https://data.fis-ski.com/dynamic/athlete-biography.html?sector=CC&amp;listid=&amp;competitorid=187707" TargetMode="External"/><Relationship Id="rId127" Type="http://schemas.openxmlformats.org/officeDocument/2006/relationships/hyperlink" Target="https://data.fis-ski.com/dynamic/athlete-biography.html?sector=CC&amp;listid=&amp;competitorid=90625" TargetMode="External"/><Relationship Id="rId128" Type="http://schemas.openxmlformats.org/officeDocument/2006/relationships/hyperlink" Target="https://data.fis-ski.com/dynamic/athlete-biography.html?sector=CC&amp;listid=&amp;competitorid=176736" TargetMode="External"/><Relationship Id="rId129" Type="http://schemas.openxmlformats.org/officeDocument/2006/relationships/hyperlink" Target="https://data.fis-ski.com/dynamic/athlete-biography.html?sector=CC&amp;listid=&amp;competitorid=209176" TargetMode="External"/><Relationship Id="rId160" Type="http://schemas.openxmlformats.org/officeDocument/2006/relationships/hyperlink" Target="https://www.fis-ski.com/DB/general/athlete-biography.html?sectorcode=cc&amp;competitorid=230258" TargetMode="External"/><Relationship Id="rId161" Type="http://schemas.openxmlformats.org/officeDocument/2006/relationships/hyperlink" Target="https://www.fis-ski.com/DB/general/athlete-biography.html?sectorcode=cc&amp;competitorid=199711" TargetMode="External"/><Relationship Id="rId162" Type="http://schemas.openxmlformats.org/officeDocument/2006/relationships/hyperlink" Target="https://www.fis-ski.com/DB/general/athlete-biography.html?sectorcode=cc&amp;competitorid=213768" TargetMode="External"/><Relationship Id="rId20" Type="http://schemas.openxmlformats.org/officeDocument/2006/relationships/hyperlink" Target="https://data.fis-ski.com/dynamic/athlete-biography.html?sector=CC&amp;listid=&amp;competitorid=210906" TargetMode="External"/><Relationship Id="rId21" Type="http://schemas.openxmlformats.org/officeDocument/2006/relationships/hyperlink" Target="https://data.fis-ski.com/dynamic/athlete-biography.html?sector=CC&amp;listid=&amp;competitorid=10947" TargetMode="External"/><Relationship Id="rId22" Type="http://schemas.openxmlformats.org/officeDocument/2006/relationships/hyperlink" Target="https://data.fis-ski.com/dynamic/athlete-biography.html?sector=CC&amp;listid=&amp;competitorid=141910" TargetMode="External"/><Relationship Id="rId23" Type="http://schemas.openxmlformats.org/officeDocument/2006/relationships/hyperlink" Target="https://data.fis-ski.com/dynamic/athlete-biography.html?sector=CC&amp;listid=&amp;competitorid=187708" TargetMode="External"/><Relationship Id="rId24" Type="http://schemas.openxmlformats.org/officeDocument/2006/relationships/hyperlink" Target="https://data.fis-ski.com/dynamic/athlete-biography.html?sector=CC&amp;listid=&amp;competitorid=185285" TargetMode="External"/><Relationship Id="rId25" Type="http://schemas.openxmlformats.org/officeDocument/2006/relationships/hyperlink" Target="https://data.fis-ski.com/dynamic/athlete-biography.html?sector=CC&amp;listid=&amp;competitorid=207743" TargetMode="External"/><Relationship Id="rId26" Type="http://schemas.openxmlformats.org/officeDocument/2006/relationships/hyperlink" Target="https://data.fis-ski.com/dynamic/athlete-biography.html?sector=CC&amp;listid=&amp;competitorid=194574" TargetMode="External"/><Relationship Id="rId27" Type="http://schemas.openxmlformats.org/officeDocument/2006/relationships/hyperlink" Target="https://data.fis-ski.com/dynamic/athlete-biography.html?sector=CC&amp;listid=&amp;competitorid=181770" TargetMode="External"/><Relationship Id="rId28" Type="http://schemas.openxmlformats.org/officeDocument/2006/relationships/hyperlink" Target="https://data.fis-ski.com/dynamic/athlete-biography.html?sector=CC&amp;listid=&amp;competitorid=219805" TargetMode="External"/><Relationship Id="rId29" Type="http://schemas.openxmlformats.org/officeDocument/2006/relationships/hyperlink" Target="https://data.fis-ski.com/dynamic/athlete-biography.html?sector=CC&amp;listid=&amp;competitorid=208825" TargetMode="External"/><Relationship Id="rId163" Type="http://schemas.openxmlformats.org/officeDocument/2006/relationships/hyperlink" Target="https://data.fis-ski.com/dynamic/athlete-biography.html?sector=CC&amp;listid=&amp;competitorid=177783" TargetMode="External"/><Relationship Id="rId60" Type="http://schemas.openxmlformats.org/officeDocument/2006/relationships/hyperlink" Target="https://data.fis-ski.com/dynamic/athlete-biography.html?sector=CC&amp;listid=&amp;competitorid=109486" TargetMode="External"/><Relationship Id="rId61" Type="http://schemas.openxmlformats.org/officeDocument/2006/relationships/hyperlink" Target="https://data.fis-ski.com/dynamic/athlete-biography.html?sector=CC&amp;listid=&amp;competitorid=181773" TargetMode="External"/><Relationship Id="rId62" Type="http://schemas.openxmlformats.org/officeDocument/2006/relationships/hyperlink" Target="https://data.fis-ski.com/dynamic/athlete-biography.html?sector=CC&amp;listid=&amp;competitorid=205427" TargetMode="External"/><Relationship Id="rId63" Type="http://schemas.openxmlformats.org/officeDocument/2006/relationships/hyperlink" Target="https://data.fis-ski.com/dynamic/athlete-biography.html?sector=CC&amp;listid=&amp;competitorid=208580" TargetMode="External"/><Relationship Id="rId64" Type="http://schemas.openxmlformats.org/officeDocument/2006/relationships/hyperlink" Target="https://data.fis-ski.com/dynamic/athlete-biography.html?sector=CC&amp;listid=&amp;competitorid=189145" TargetMode="External"/><Relationship Id="rId65" Type="http://schemas.openxmlformats.org/officeDocument/2006/relationships/hyperlink" Target="https://data.fis-ski.com/dynamic/athlete-biography.html?sector=CC&amp;listid=&amp;competitorid=231834" TargetMode="External"/><Relationship Id="rId66" Type="http://schemas.openxmlformats.org/officeDocument/2006/relationships/hyperlink" Target="https://data.fis-ski.com/dynamic/athlete-biography.html?sector=CC&amp;listid=&amp;competitorid=134005" TargetMode="External"/><Relationship Id="rId67" Type="http://schemas.openxmlformats.org/officeDocument/2006/relationships/hyperlink" Target="https://data.fis-ski.com/dynamic/athlete-biography.html?sector=CC&amp;listid=&amp;competitorid=168462" TargetMode="External"/><Relationship Id="rId68" Type="http://schemas.openxmlformats.org/officeDocument/2006/relationships/hyperlink" Target="https://data.fis-ski.com/dynamic/athlete-biography.html?sector=CC&amp;listid=&amp;competitorid=216775" TargetMode="External"/><Relationship Id="rId69" Type="http://schemas.openxmlformats.org/officeDocument/2006/relationships/hyperlink" Target="https://data.fis-ski.com/dynamic/athlete-biography.html?sector=CC&amp;listid=&amp;competitorid=201027" TargetMode="External"/><Relationship Id="rId130" Type="http://schemas.openxmlformats.org/officeDocument/2006/relationships/hyperlink" Target="https://data.fis-ski.com/dynamic/athlete-biography.html?sector=CC&amp;listid=&amp;competitorid=100650" TargetMode="External"/><Relationship Id="rId131" Type="http://schemas.openxmlformats.org/officeDocument/2006/relationships/hyperlink" Target="https://data.fis-ski.com/dynamic/athlete-biography.html?sector=CC&amp;listid=&amp;competitorid=193731" TargetMode="External"/><Relationship Id="rId132" Type="http://schemas.openxmlformats.org/officeDocument/2006/relationships/hyperlink" Target="https://data.fis-ski.com/dynamic/athlete-biography.html?sector=CC&amp;listid=&amp;competitorid=207856" TargetMode="External"/><Relationship Id="rId133" Type="http://schemas.openxmlformats.org/officeDocument/2006/relationships/hyperlink" Target="https://data.fis-ski.com/dynamic/athlete-biography.html?sector=CC&amp;listid=&amp;competitorid=175648" TargetMode="External"/><Relationship Id="rId134" Type="http://schemas.openxmlformats.org/officeDocument/2006/relationships/hyperlink" Target="https://data.fis-ski.com/dynamic/athlete-biography.html?sector=CC&amp;listid=&amp;competitorid=173762" TargetMode="External"/><Relationship Id="rId135" Type="http://schemas.openxmlformats.org/officeDocument/2006/relationships/hyperlink" Target="https://data.fis-ski.com/dynamic/athlete-biography.html?sector=CC&amp;listid=&amp;competitorid=169637" TargetMode="External"/><Relationship Id="rId136" Type="http://schemas.openxmlformats.org/officeDocument/2006/relationships/hyperlink" Target="https://data.fis-ski.com/dynamic/athlete-biography.html?sector=CC&amp;listid=&amp;competitorid=183306" TargetMode="External"/><Relationship Id="rId137" Type="http://schemas.openxmlformats.org/officeDocument/2006/relationships/hyperlink" Target="https://data.fis-ski.com/dynamic/athlete-biography.html?sector=CC&amp;listid=&amp;competitorid=131590" TargetMode="External"/><Relationship Id="rId138" Type="http://schemas.openxmlformats.org/officeDocument/2006/relationships/hyperlink" Target="https://data.fis-ski.com/dynamic/athlete-biography.html?sector=CC&amp;listid=&amp;competitorid=91029" TargetMode="External"/><Relationship Id="rId139" Type="http://schemas.openxmlformats.org/officeDocument/2006/relationships/hyperlink" Target="https://data.fis-ski.com/dynamic/athlete-biography.html?sector=CC&amp;listid=&amp;competitorid=185347" TargetMode="External"/><Relationship Id="rId30" Type="http://schemas.openxmlformats.org/officeDocument/2006/relationships/hyperlink" Target="https://data.fis-ski.com/dynamic/athlete-biography.html?sector=CC&amp;listid=&amp;competitorid=183931" TargetMode="External"/><Relationship Id="rId31" Type="http://schemas.openxmlformats.org/officeDocument/2006/relationships/hyperlink" Target="https://data.fis-ski.com/dynamic/athlete-biography.html?sector=CC&amp;listid=&amp;competitorid=203668" TargetMode="External"/><Relationship Id="rId32" Type="http://schemas.openxmlformats.org/officeDocument/2006/relationships/hyperlink" Target="https://data.fis-ski.com/dynamic/athlete-biography.html?sector=CC&amp;listid=&amp;competitorid=224476" TargetMode="External"/><Relationship Id="rId33" Type="http://schemas.openxmlformats.org/officeDocument/2006/relationships/hyperlink" Target="https://data.fis-ski.com/dynamic/athlete-biography.html?sector=CC&amp;listid=&amp;competitorid=200343" TargetMode="External"/><Relationship Id="rId34" Type="http://schemas.openxmlformats.org/officeDocument/2006/relationships/hyperlink" Target="https://data.fis-ski.com/dynamic/athlete-biography.html?sector=CC&amp;listid=&amp;competitorid=185791" TargetMode="External"/><Relationship Id="rId35" Type="http://schemas.openxmlformats.org/officeDocument/2006/relationships/hyperlink" Target="https://data.fis-ski.com/dynamic/athlete-biography.html?sector=CC&amp;listid=&amp;competitorid=132660" TargetMode="External"/><Relationship Id="rId36" Type="http://schemas.openxmlformats.org/officeDocument/2006/relationships/hyperlink" Target="https://data.fis-ski.com/dynamic/athlete-biography.html?sector=CC&amp;listid=&amp;competitorid=183856" TargetMode="External"/><Relationship Id="rId37" Type="http://schemas.openxmlformats.org/officeDocument/2006/relationships/hyperlink" Target="https://data.fis-ski.com/dynamic/athlete-biography.html?sector=CC&amp;listid=&amp;competitorid=141746" TargetMode="External"/><Relationship Id="rId38" Type="http://schemas.openxmlformats.org/officeDocument/2006/relationships/hyperlink" Target="https://data.fis-ski.com/dynamic/athlete-biography.html?sector=CC&amp;listid=&amp;competitorid=207371" TargetMode="External"/><Relationship Id="rId39" Type="http://schemas.openxmlformats.org/officeDocument/2006/relationships/hyperlink" Target="https://data.fis-ski.com/dynamic/athlete-biography.html?sector=CC&amp;listid=&amp;competitorid=91002" TargetMode="External"/><Relationship Id="rId70" Type="http://schemas.openxmlformats.org/officeDocument/2006/relationships/hyperlink" Target="https://data.fis-ski.com/dynamic/athlete-biography.html?sector=CC&amp;listid=&amp;competitorid=153637" TargetMode="External"/><Relationship Id="rId71" Type="http://schemas.openxmlformats.org/officeDocument/2006/relationships/hyperlink" Target="https://data.fis-ski.com/dynamic/athlete-biography.html?sector=CC&amp;listid=&amp;competitorid=201129" TargetMode="External"/><Relationship Id="rId72" Type="http://schemas.openxmlformats.org/officeDocument/2006/relationships/hyperlink" Target="https://data.fis-ski.com/dynamic/athlete-biography.html?sector=CC&amp;listid=&amp;competitorid=177897" TargetMode="External"/><Relationship Id="rId73" Type="http://schemas.openxmlformats.org/officeDocument/2006/relationships/hyperlink" Target="https://data.fis-ski.com/dynamic/athlete-biography.html?sector=CC&amp;listid=&amp;competitorid=34135" TargetMode="External"/><Relationship Id="rId74" Type="http://schemas.openxmlformats.org/officeDocument/2006/relationships/hyperlink" Target="https://data.fis-ski.com/dynamic/athlete-biography.html?sector=CC&amp;listid=&amp;competitorid=177197" TargetMode="External"/><Relationship Id="rId75" Type="http://schemas.openxmlformats.org/officeDocument/2006/relationships/hyperlink" Target="https://data.fis-ski.com/dynamic/athlete-biography.html?sector=CC&amp;listid=&amp;competitorid=177654" TargetMode="External"/><Relationship Id="rId76" Type="http://schemas.openxmlformats.org/officeDocument/2006/relationships/hyperlink" Target="https://data.fis-ski.com/dynamic/athlete-biography.html?sector=CC&amp;listid=&amp;competitorid=198830" TargetMode="External"/><Relationship Id="rId77" Type="http://schemas.openxmlformats.org/officeDocument/2006/relationships/hyperlink" Target="https://data.fis-ski.com/dynamic/athlete-biography.html?sector=CC&amp;listid=&amp;competitorid=49824" TargetMode="External"/><Relationship Id="rId78" Type="http://schemas.openxmlformats.org/officeDocument/2006/relationships/hyperlink" Target="https://data.fis-ski.com/dynamic/athlete-biography.html?sector=CC&amp;listid=&amp;competitorid=192086" TargetMode="External"/><Relationship Id="rId79" Type="http://schemas.openxmlformats.org/officeDocument/2006/relationships/hyperlink" Target="https://data.fis-ski.com/dynamic/athlete-biography.html?sector=CC&amp;listid=&amp;competitorid=178843" TargetMode="External"/><Relationship Id="rId1" Type="http://schemas.openxmlformats.org/officeDocument/2006/relationships/hyperlink" Target="https://data.fis-ski.com/dynamic/athlete-biography.html?sector=CC&amp;listid=&amp;competitorid=202743" TargetMode="External"/><Relationship Id="rId2" Type="http://schemas.openxmlformats.org/officeDocument/2006/relationships/hyperlink" Target="https://data.fis-ski.com/dynamic/athlete-biography.html?sector=CC&amp;listid=&amp;competitorid=177783" TargetMode="External"/><Relationship Id="rId3" Type="http://schemas.openxmlformats.org/officeDocument/2006/relationships/hyperlink" Target="https://data.fis-ski.com/dynamic/athlete-biography.html?sector=CC&amp;listid=&amp;competitorid=160019" TargetMode="External"/><Relationship Id="rId4" Type="http://schemas.openxmlformats.org/officeDocument/2006/relationships/hyperlink" Target="https://data.fis-ski.com/dynamic/athlete-biography.html?sector=CC&amp;listid=&amp;competitorid=158312" TargetMode="External"/><Relationship Id="rId100" Type="http://schemas.openxmlformats.org/officeDocument/2006/relationships/hyperlink" Target="https://data.fis-ski.com/dynamic/athlete-biography.html?sector=CC&amp;listid=&amp;competitorid=183369" TargetMode="External"/><Relationship Id="rId101" Type="http://schemas.openxmlformats.org/officeDocument/2006/relationships/hyperlink" Target="https://data.fis-ski.com/dynamic/athlete-biography.html?sector=CC&amp;listid=&amp;competitorid=152530" TargetMode="External"/><Relationship Id="rId102" Type="http://schemas.openxmlformats.org/officeDocument/2006/relationships/hyperlink" Target="https://data.fis-ski.com/dynamic/athlete-biography.html?sector=CC&amp;listid=&amp;competitorid=76726" TargetMode="External"/><Relationship Id="rId103" Type="http://schemas.openxmlformats.org/officeDocument/2006/relationships/hyperlink" Target="https://data.fis-ski.com/dynamic/athlete-biography.html?sector=CC&amp;listid=&amp;competitorid=181971" TargetMode="External"/><Relationship Id="rId104" Type="http://schemas.openxmlformats.org/officeDocument/2006/relationships/hyperlink" Target="https://data.fis-ski.com/dynamic/athlete-biography.html?sector=CC&amp;listid=&amp;competitorid=171633" TargetMode="External"/><Relationship Id="rId105" Type="http://schemas.openxmlformats.org/officeDocument/2006/relationships/hyperlink" Target="https://data.fis-ski.com/dynamic/athlete-biography.html?sector=CC&amp;listid=&amp;competitorid=166213" TargetMode="External"/><Relationship Id="rId106" Type="http://schemas.openxmlformats.org/officeDocument/2006/relationships/hyperlink" Target="https://data.fis-ski.com/dynamic/athlete-biography.html?sector=CC&amp;listid=&amp;competitorid=205653" TargetMode="External"/><Relationship Id="rId107" Type="http://schemas.openxmlformats.org/officeDocument/2006/relationships/hyperlink" Target="https://data.fis-ski.com/dynamic/athlete-biography.html?sector=CC&amp;listid=&amp;competitorid=191180" TargetMode="External"/><Relationship Id="rId108" Type="http://schemas.openxmlformats.org/officeDocument/2006/relationships/hyperlink" Target="https://data.fis-ski.com/dynamic/athlete-biography.html?sector=CC&amp;listid=&amp;competitorid=167727" TargetMode="External"/><Relationship Id="rId109" Type="http://schemas.openxmlformats.org/officeDocument/2006/relationships/hyperlink" Target="https://data.fis-ski.com/dynamic/athlete-biography.html?sector=CC&amp;listid=&amp;competitorid=185727" TargetMode="External"/><Relationship Id="rId5" Type="http://schemas.openxmlformats.org/officeDocument/2006/relationships/hyperlink" Target="https://data.fis-ski.com/dynamic/athlete-biography.html?sector=CC&amp;listid=&amp;competitorid=131890" TargetMode="External"/><Relationship Id="rId6" Type="http://schemas.openxmlformats.org/officeDocument/2006/relationships/hyperlink" Target="https://data.fis-ski.com/dynamic/athlete-biography.html?sector=CC&amp;listid=&amp;competitorid=232078" TargetMode="External"/><Relationship Id="rId7" Type="http://schemas.openxmlformats.org/officeDocument/2006/relationships/hyperlink" Target="https://data.fis-ski.com/dynamic/athlete-biography.html?sector=CC&amp;listid=&amp;competitorid=205305" TargetMode="External"/><Relationship Id="rId8" Type="http://schemas.openxmlformats.org/officeDocument/2006/relationships/hyperlink" Target="https://data.fis-ski.com/dynamic/athlete-biography.html?sector=CC&amp;listid=&amp;competitorid=122821" TargetMode="External"/><Relationship Id="rId9" Type="http://schemas.openxmlformats.org/officeDocument/2006/relationships/hyperlink" Target="https://data.fis-ski.com/dynamic/athlete-biography.html?sector=CC&amp;listid=&amp;competitorid=185283" TargetMode="External"/><Relationship Id="rId140" Type="http://schemas.openxmlformats.org/officeDocument/2006/relationships/hyperlink" Target="https://data.fis-ski.com/dynamic/athlete-biography.html?sector=CC&amp;listid=&amp;competitorid=206514" TargetMode="External"/><Relationship Id="rId141" Type="http://schemas.openxmlformats.org/officeDocument/2006/relationships/hyperlink" Target="https://data.fis-ski.com/dynamic/athlete-biography.html?sector=CC&amp;listid=&amp;competitorid=198999" TargetMode="External"/></Relationships>
</file>

<file path=xl/worksheets/_rels/sheet3.xml.rels><?xml version="1.0" encoding="UTF-8" standalone="yes"?>
<Relationships xmlns="http://schemas.openxmlformats.org/package/2006/relationships"><Relationship Id="rId10" Type="http://schemas.openxmlformats.org/officeDocument/2006/relationships/hyperlink" Target="https://data.fis-ski.com/dynamic/athlete-biography.html?sector=CC&amp;listid=&amp;competitorid=184859" TargetMode="External"/><Relationship Id="rId11" Type="http://schemas.openxmlformats.org/officeDocument/2006/relationships/hyperlink" Target="https://data.fis-ski.com/dynamic/athlete-biography.html?sector=CC&amp;listid=&amp;competitorid=190522" TargetMode="External"/><Relationship Id="rId12" Type="http://schemas.openxmlformats.org/officeDocument/2006/relationships/hyperlink" Target="https://data.fis-ski.com/dynamic/athlete-biography.html?sector=CC&amp;listid=&amp;competitorid=207309" TargetMode="External"/><Relationship Id="rId13" Type="http://schemas.openxmlformats.org/officeDocument/2006/relationships/hyperlink" Target="https://data.fis-ski.com/dynamic/athlete-biography.html?sector=CC&amp;listid=&amp;competitorid=168431" TargetMode="External"/><Relationship Id="rId14" Type="http://schemas.openxmlformats.org/officeDocument/2006/relationships/hyperlink" Target="https://data.fis-ski.com/dynamic/athlete-biography.html?sector=CC&amp;listid=&amp;competitorid=209208" TargetMode="External"/><Relationship Id="rId15" Type="http://schemas.openxmlformats.org/officeDocument/2006/relationships/hyperlink" Target="https://data.fis-ski.com/dynamic/athlete-biography.html?sector=CC&amp;listid=&amp;competitorid=161174" TargetMode="External"/><Relationship Id="rId16" Type="http://schemas.openxmlformats.org/officeDocument/2006/relationships/hyperlink" Target="https://data.fis-ski.com/dynamic/athlete-biography.html?sector=CC&amp;listid=&amp;competitorid=187712" TargetMode="External"/><Relationship Id="rId17" Type="http://schemas.openxmlformats.org/officeDocument/2006/relationships/hyperlink" Target="https://data.fis-ski.com/dynamic/athlete-biography.html?sector=CC&amp;listid=&amp;competitorid=199004" TargetMode="External"/><Relationship Id="rId18" Type="http://schemas.openxmlformats.org/officeDocument/2006/relationships/hyperlink" Target="https://data.fis-ski.com/dynamic/athlete-biography.html?sector=CC&amp;listid=&amp;competitorid=193311" TargetMode="External"/><Relationship Id="rId19" Type="http://schemas.openxmlformats.org/officeDocument/2006/relationships/hyperlink" Target="https://data.fis-ski.com/dynamic/athlete-biography.html?sector=CC&amp;listid=&amp;competitorid=97656" TargetMode="External"/><Relationship Id="rId60" Type="http://schemas.openxmlformats.org/officeDocument/2006/relationships/hyperlink" Target="https://data.fis-ski.com/dynamic/athlete-biography.html?sector=CC&amp;listid=&amp;competitorid=213610" TargetMode="External"/><Relationship Id="rId61" Type="http://schemas.openxmlformats.org/officeDocument/2006/relationships/hyperlink" Target="https://data.fis-ski.com/dynamic/athlete-biography.html?sector=CC&amp;listid=&amp;competitorid=208922" TargetMode="External"/><Relationship Id="rId62" Type="http://schemas.openxmlformats.org/officeDocument/2006/relationships/hyperlink" Target="https://data.fis-ski.com/dynamic/athlete-biography.html?sector=CC&amp;listid=&amp;competitorid=207090" TargetMode="External"/><Relationship Id="rId63" Type="http://schemas.openxmlformats.org/officeDocument/2006/relationships/hyperlink" Target="https://data.fis-ski.com/dynamic/athlete-biography.html?sector=CC&amp;listid=&amp;competitorid=188309" TargetMode="External"/><Relationship Id="rId64" Type="http://schemas.openxmlformats.org/officeDocument/2006/relationships/hyperlink" Target="https://data.fis-ski.com/dynamic/athlete-biography.html?sector=CC&amp;listid=&amp;competitorid=197702" TargetMode="External"/><Relationship Id="rId65" Type="http://schemas.openxmlformats.org/officeDocument/2006/relationships/hyperlink" Target="https://data.fis-ski.com/dynamic/athlete-biography.html?sector=CC&amp;listid=&amp;competitorid=215315" TargetMode="External"/><Relationship Id="rId66" Type="http://schemas.openxmlformats.org/officeDocument/2006/relationships/hyperlink" Target="https://data.fis-ski.com/dynamic/athlete-biography.html?sector=CC&amp;listid=&amp;competitorid=131750" TargetMode="External"/><Relationship Id="rId67" Type="http://schemas.openxmlformats.org/officeDocument/2006/relationships/hyperlink" Target="https://data.fis-ski.com/dynamic/athlete-biography.html?sector=CC&amp;listid=&amp;competitorid=162260" TargetMode="External"/><Relationship Id="rId68" Type="http://schemas.openxmlformats.org/officeDocument/2006/relationships/hyperlink" Target="https://data.fis-ski.com/dynamic/athlete-biography.html?sector=CC&amp;listid=&amp;competitorid=158502" TargetMode="External"/><Relationship Id="rId69" Type="http://schemas.openxmlformats.org/officeDocument/2006/relationships/hyperlink" Target="https://data.fis-ski.com/dynamic/athlete-biography.html?sector=CC&amp;listid=&amp;competitorid=160944" TargetMode="External"/><Relationship Id="rId120" Type="http://schemas.openxmlformats.org/officeDocument/2006/relationships/hyperlink" Target="https://data.fis-ski.com/dynamic/athlete-biography.html?sector=CC&amp;listid=&amp;competitorid=184726" TargetMode="External"/><Relationship Id="rId121" Type="http://schemas.openxmlformats.org/officeDocument/2006/relationships/hyperlink" Target="https://data.fis-ski.com/dynamic/athlete-biography.html?sector=CC&amp;listid=&amp;competitorid=185396" TargetMode="External"/><Relationship Id="rId122" Type="http://schemas.openxmlformats.org/officeDocument/2006/relationships/hyperlink" Target="https://data.fis-ski.com/dynamic/athlete-biography.html?sector=CC&amp;listid=&amp;competitorid=198834" TargetMode="External"/><Relationship Id="rId123" Type="http://schemas.openxmlformats.org/officeDocument/2006/relationships/hyperlink" Target="https://data.fis-ski.com/dynamic/athlete-biography.html?sector=CC&amp;listid=&amp;competitorid=204455" TargetMode="External"/><Relationship Id="rId124" Type="http://schemas.openxmlformats.org/officeDocument/2006/relationships/hyperlink" Target="https://data.fis-ski.com/dynamic/athlete-biography.html?sector=CC&amp;listid=&amp;competitorid=168430" TargetMode="External"/><Relationship Id="rId125" Type="http://schemas.openxmlformats.org/officeDocument/2006/relationships/hyperlink" Target="https://data.fis-ski.com/dynamic/athlete-biography.html?sector=CC&amp;listid=&amp;competitorid=134036" TargetMode="External"/><Relationship Id="rId126" Type="http://schemas.openxmlformats.org/officeDocument/2006/relationships/hyperlink" Target="https://data.fis-ski.com/dynamic/athlete-biography.html?sector=CC&amp;listid=&amp;competitorid=183802" TargetMode="External"/><Relationship Id="rId127" Type="http://schemas.openxmlformats.org/officeDocument/2006/relationships/hyperlink" Target="https://data.fis-ski.com/dynamic/athlete-biography.html?sector=CC&amp;listid=&amp;competitorid=185177" TargetMode="External"/><Relationship Id="rId128" Type="http://schemas.openxmlformats.org/officeDocument/2006/relationships/hyperlink" Target="https://data.fis-ski.com/dynamic/athlete-biography.html?sector=CC&amp;listid=&amp;competitorid=168107" TargetMode="External"/><Relationship Id="rId129" Type="http://schemas.openxmlformats.org/officeDocument/2006/relationships/hyperlink" Target="https://data.fis-ski.com/dynamic/athlete-biography.html?sector=CC&amp;listid=&amp;competitorid=120820" TargetMode="External"/><Relationship Id="rId40" Type="http://schemas.openxmlformats.org/officeDocument/2006/relationships/hyperlink" Target="https://data.fis-ski.com/dynamic/athlete-biography.html?sector=CC&amp;listid=&amp;competitorid=18220" TargetMode="External"/><Relationship Id="rId41" Type="http://schemas.openxmlformats.org/officeDocument/2006/relationships/hyperlink" Target="https://data.fis-ski.com/dynamic/athlete-biography.html?sector=CC&amp;listid=&amp;competitorid=91117" TargetMode="External"/><Relationship Id="rId42" Type="http://schemas.openxmlformats.org/officeDocument/2006/relationships/hyperlink" Target="https://data.fis-ski.com/dynamic/athlete-biography.html?sector=CC&amp;listid=&amp;competitorid=214414" TargetMode="External"/><Relationship Id="rId90" Type="http://schemas.openxmlformats.org/officeDocument/2006/relationships/hyperlink" Target="https://data.fis-ski.com/dynamic/athlete-biography.html?sector=CC&amp;listid=&amp;competitorid=170465" TargetMode="External"/><Relationship Id="rId91" Type="http://schemas.openxmlformats.org/officeDocument/2006/relationships/hyperlink" Target="https://data.fis-ski.com/dynamic/athlete-biography.html?sector=CC&amp;listid=&amp;competitorid=180909" TargetMode="External"/><Relationship Id="rId92" Type="http://schemas.openxmlformats.org/officeDocument/2006/relationships/hyperlink" Target="https://data.fis-ski.com/dynamic/athlete-biography.html?sector=CC&amp;listid=&amp;competitorid=147438" TargetMode="External"/><Relationship Id="rId93" Type="http://schemas.openxmlformats.org/officeDocument/2006/relationships/hyperlink" Target="https://data.fis-ski.com/dynamic/athlete-biography.html?sector=CC&amp;listid=&amp;competitorid=159038" TargetMode="External"/><Relationship Id="rId94" Type="http://schemas.openxmlformats.org/officeDocument/2006/relationships/hyperlink" Target="https://data.fis-ski.com/dynamic/athlete-biography.html?sector=CC&amp;listid=&amp;competitorid=215031" TargetMode="External"/><Relationship Id="rId95" Type="http://schemas.openxmlformats.org/officeDocument/2006/relationships/hyperlink" Target="https://data.fis-ski.com/dynamic/athlete-biography.html?sector=CC&amp;listid=&amp;competitorid=39232" TargetMode="External"/><Relationship Id="rId96" Type="http://schemas.openxmlformats.org/officeDocument/2006/relationships/hyperlink" Target="https://data.fis-ski.com/dynamic/athlete-biography.html?sector=CC&amp;listid=&amp;competitorid=191046" TargetMode="External"/><Relationship Id="rId101" Type="http://schemas.openxmlformats.org/officeDocument/2006/relationships/hyperlink" Target="https://data.fis-ski.com/dynamic/athlete-biography.html?sector=CC&amp;listid=&amp;competitorid=179389" TargetMode="External"/><Relationship Id="rId102" Type="http://schemas.openxmlformats.org/officeDocument/2006/relationships/hyperlink" Target="https://data.fis-ski.com/dynamic/athlete-biography.html?sector=CC&amp;listid=&amp;competitorid=139294" TargetMode="External"/><Relationship Id="rId103" Type="http://schemas.openxmlformats.org/officeDocument/2006/relationships/hyperlink" Target="https://data.fis-ski.com/dynamic/athlete-biography.html?sector=CC&amp;listid=&amp;competitorid=198937" TargetMode="External"/><Relationship Id="rId104" Type="http://schemas.openxmlformats.org/officeDocument/2006/relationships/hyperlink" Target="https://data.fis-ski.com/dynamic/athlete-biography.html?sector=CC&amp;listid=&amp;competitorid=182131" TargetMode="External"/><Relationship Id="rId105" Type="http://schemas.openxmlformats.org/officeDocument/2006/relationships/hyperlink" Target="https://data.fis-ski.com/dynamic/athlete-biography.html?sector=CC&amp;listid=&amp;competitorid=158320" TargetMode="External"/><Relationship Id="rId106" Type="http://schemas.openxmlformats.org/officeDocument/2006/relationships/hyperlink" Target="https://data.fis-ski.com/dynamic/athlete-biography.html?sector=CC&amp;listid=&amp;competitorid=177617" TargetMode="External"/><Relationship Id="rId107" Type="http://schemas.openxmlformats.org/officeDocument/2006/relationships/hyperlink" Target="https://data.fis-ski.com/dynamic/athlete-biography.html?sector=CC&amp;listid=&amp;competitorid=159820" TargetMode="External"/><Relationship Id="rId108" Type="http://schemas.openxmlformats.org/officeDocument/2006/relationships/hyperlink" Target="https://data.fis-ski.com/dynamic/athlete-biography.html?sector=CC&amp;listid=&amp;competitorid=191552" TargetMode="External"/><Relationship Id="rId109" Type="http://schemas.openxmlformats.org/officeDocument/2006/relationships/hyperlink" Target="https://data.fis-ski.com/dynamic/athlete-biography.html?sector=CC&amp;listid=&amp;competitorid=120718" TargetMode="External"/><Relationship Id="rId97" Type="http://schemas.openxmlformats.org/officeDocument/2006/relationships/hyperlink" Target="https://data.fis-ski.com/dynamic/athlete-biography.html?sector=CC&amp;listid=&amp;competitorid=142112" TargetMode="External"/><Relationship Id="rId98" Type="http://schemas.openxmlformats.org/officeDocument/2006/relationships/hyperlink" Target="https://data.fis-ski.com/dynamic/athlete-biography.html?sector=CC&amp;listid=&amp;competitorid=168442" TargetMode="External"/><Relationship Id="rId99" Type="http://schemas.openxmlformats.org/officeDocument/2006/relationships/hyperlink" Target="https://data.fis-ski.com/dynamic/athlete-biography.html?sector=CC&amp;listid=&amp;competitorid=112039" TargetMode="External"/><Relationship Id="rId43" Type="http://schemas.openxmlformats.org/officeDocument/2006/relationships/hyperlink" Target="https://data.fis-ski.com/dynamic/athlete-biography.html?sector=CC&amp;listid=&amp;competitorid=89782" TargetMode="External"/><Relationship Id="rId44" Type="http://schemas.openxmlformats.org/officeDocument/2006/relationships/hyperlink" Target="https://data.fis-ski.com/dynamic/athlete-biography.html?sector=CC&amp;listid=&amp;competitorid=155993" TargetMode="External"/><Relationship Id="rId45" Type="http://schemas.openxmlformats.org/officeDocument/2006/relationships/hyperlink" Target="https://data.fis-ski.com/dynamic/athlete-biography.html?sector=CC&amp;listid=&amp;competitorid=143535" TargetMode="External"/><Relationship Id="rId46" Type="http://schemas.openxmlformats.org/officeDocument/2006/relationships/hyperlink" Target="https://data.fis-ski.com/dynamic/athlete-biography.html?sector=CC&amp;listid=&amp;competitorid=194901" TargetMode="External"/><Relationship Id="rId47" Type="http://schemas.openxmlformats.org/officeDocument/2006/relationships/hyperlink" Target="https://data.fis-ski.com/dynamic/athlete-biography.html?sector=CC&amp;listid=&amp;competitorid=200909" TargetMode="External"/><Relationship Id="rId48" Type="http://schemas.openxmlformats.org/officeDocument/2006/relationships/hyperlink" Target="https://data.fis-ski.com/dynamic/athlete-biography.html?sector=CC&amp;listid=&amp;competitorid=141199" TargetMode="External"/><Relationship Id="rId49" Type="http://schemas.openxmlformats.org/officeDocument/2006/relationships/hyperlink" Target="https://data.fis-ski.com/dynamic/athlete-biography.html?sector=CC&amp;listid=&amp;competitorid=191425" TargetMode="External"/><Relationship Id="rId100" Type="http://schemas.openxmlformats.org/officeDocument/2006/relationships/hyperlink" Target="https://data.fis-ski.com/dynamic/athlete-biography.html?sector=CC&amp;listid=&amp;competitorid=168823" TargetMode="External"/><Relationship Id="rId150" Type="http://schemas.openxmlformats.org/officeDocument/2006/relationships/hyperlink" Target="https://www.fis-ski.com/DB/general/athlete-biography.html?sector=CC&amp;listid=&amp;competitorid=92223" TargetMode="External"/><Relationship Id="rId20" Type="http://schemas.openxmlformats.org/officeDocument/2006/relationships/hyperlink" Target="https://data.fis-ski.com/dynamic/athlete-biography.html?sector=CC&amp;listid=&amp;competitorid=92223" TargetMode="External"/><Relationship Id="rId21" Type="http://schemas.openxmlformats.org/officeDocument/2006/relationships/hyperlink" Target="https://data.fis-ski.com/dynamic/athlete-biography.html?sector=CC&amp;listid=&amp;competitorid=205729" TargetMode="External"/><Relationship Id="rId22" Type="http://schemas.openxmlformats.org/officeDocument/2006/relationships/hyperlink" Target="https://data.fis-ski.com/dynamic/athlete-biography.html?sector=CC&amp;listid=&amp;competitorid=159268" TargetMode="External"/><Relationship Id="rId70" Type="http://schemas.openxmlformats.org/officeDocument/2006/relationships/hyperlink" Target="https://data.fis-ski.com/dynamic/athlete-biography.html?sector=CC&amp;listid=&amp;competitorid=165687" TargetMode="External"/><Relationship Id="rId71" Type="http://schemas.openxmlformats.org/officeDocument/2006/relationships/hyperlink" Target="https://data.fis-ski.com/dynamic/athlete-biography.html?sector=CC&amp;listid=&amp;competitorid=147096" TargetMode="External"/><Relationship Id="rId72" Type="http://schemas.openxmlformats.org/officeDocument/2006/relationships/hyperlink" Target="https://data.fis-ski.com/dynamic/athlete-biography.html?sector=CC&amp;listid=&amp;competitorid=205287" TargetMode="External"/><Relationship Id="rId73" Type="http://schemas.openxmlformats.org/officeDocument/2006/relationships/hyperlink" Target="https://data.fis-ski.com/dynamic/athlete-biography.html?sector=CC&amp;listid=&amp;competitorid=184719" TargetMode="External"/><Relationship Id="rId74" Type="http://schemas.openxmlformats.org/officeDocument/2006/relationships/hyperlink" Target="https://data.fis-ski.com/dynamic/athlete-biography.html?sector=CC&amp;listid=&amp;competitorid=158325" TargetMode="External"/><Relationship Id="rId75" Type="http://schemas.openxmlformats.org/officeDocument/2006/relationships/hyperlink" Target="https://data.fis-ski.com/dynamic/athlete-biography.html?sector=CC&amp;listid=&amp;competitorid=131618" TargetMode="External"/><Relationship Id="rId76" Type="http://schemas.openxmlformats.org/officeDocument/2006/relationships/hyperlink" Target="https://data.fis-ski.com/dynamic/athlete-biography.html?sector=CC&amp;listid=&amp;competitorid=191768" TargetMode="External"/><Relationship Id="rId77" Type="http://schemas.openxmlformats.org/officeDocument/2006/relationships/hyperlink" Target="https://data.fis-ski.com/dynamic/athlete-biography.html?sector=CC&amp;listid=&amp;competitorid=161923" TargetMode="External"/><Relationship Id="rId78" Type="http://schemas.openxmlformats.org/officeDocument/2006/relationships/hyperlink" Target="https://data.fis-ski.com/dynamic/athlete-biography.html?sector=CC&amp;listid=&amp;competitorid=147872" TargetMode="External"/><Relationship Id="rId79" Type="http://schemas.openxmlformats.org/officeDocument/2006/relationships/hyperlink" Target="https://data.fis-ski.com/dynamic/athlete-biography.html?sector=CC&amp;listid=&amp;competitorid=185120" TargetMode="External"/><Relationship Id="rId23" Type="http://schemas.openxmlformats.org/officeDocument/2006/relationships/hyperlink" Target="https://data.fis-ski.com/dynamic/athlete-biography.html?sector=CC&amp;listid=&amp;competitorid=168831" TargetMode="External"/><Relationship Id="rId24" Type="http://schemas.openxmlformats.org/officeDocument/2006/relationships/hyperlink" Target="https://data.fis-ski.com/dynamic/athlete-biography.html?sector=CC&amp;listid=&amp;competitorid=143007" TargetMode="External"/><Relationship Id="rId25" Type="http://schemas.openxmlformats.org/officeDocument/2006/relationships/hyperlink" Target="https://data.fis-ski.com/dynamic/athlete-biography.html?sector=CC&amp;listid=&amp;competitorid=192295" TargetMode="External"/><Relationship Id="rId26" Type="http://schemas.openxmlformats.org/officeDocument/2006/relationships/hyperlink" Target="https://data.fis-ski.com/dynamic/athlete-biography.html?sector=CC&amp;listid=&amp;competitorid=206675" TargetMode="External"/><Relationship Id="rId27" Type="http://schemas.openxmlformats.org/officeDocument/2006/relationships/hyperlink" Target="https://data.fis-ski.com/dynamic/athlete-biography.html?sector=CC&amp;listid=&amp;competitorid=142024" TargetMode="External"/><Relationship Id="rId28" Type="http://schemas.openxmlformats.org/officeDocument/2006/relationships/hyperlink" Target="https://data.fis-ski.com/dynamic/athlete-biography.html?sector=CC&amp;listid=&amp;competitorid=141349" TargetMode="External"/><Relationship Id="rId29" Type="http://schemas.openxmlformats.org/officeDocument/2006/relationships/hyperlink" Target="https://data.fis-ski.com/dynamic/athlete-biography.html?sector=CC&amp;listid=&amp;competitorid=203671" TargetMode="External"/><Relationship Id="rId130" Type="http://schemas.openxmlformats.org/officeDocument/2006/relationships/hyperlink" Target="https://data.fis-ski.com/dynamic/athlete-biography.html?sector=CC&amp;listid=&amp;competitorid=168821" TargetMode="External"/><Relationship Id="rId131" Type="http://schemas.openxmlformats.org/officeDocument/2006/relationships/hyperlink" Target="https://data.fis-ski.com/dynamic/athlete-biography.html?sector=CC&amp;listid=&amp;competitorid=8818" TargetMode="External"/><Relationship Id="rId132" Type="http://schemas.openxmlformats.org/officeDocument/2006/relationships/hyperlink" Target="https://data.fis-ski.com/dynamic/athlete-biography.html?sector=CC&amp;listid=&amp;competitorid=190243" TargetMode="External"/><Relationship Id="rId133" Type="http://schemas.openxmlformats.org/officeDocument/2006/relationships/hyperlink" Target="https://data.fis-ski.com/dynamic/athlete-biography.html?sector=CC&amp;listid=&amp;competitorid=212389" TargetMode="External"/><Relationship Id="rId134" Type="http://schemas.openxmlformats.org/officeDocument/2006/relationships/hyperlink" Target="https://data.fis-ski.com/dynamic/athlete-biography.html?sector=CC&amp;listid=&amp;competitorid=205852" TargetMode="External"/><Relationship Id="rId135" Type="http://schemas.openxmlformats.org/officeDocument/2006/relationships/hyperlink" Target="https://data.fis-ski.com/dynamic/athlete-biography.html?sector=CC&amp;listid=&amp;competitorid=183953" TargetMode="External"/><Relationship Id="rId136" Type="http://schemas.openxmlformats.org/officeDocument/2006/relationships/hyperlink" Target="https://data.fis-ski.com/dynamic/athlete-biography.html?sector=CC&amp;listid=&amp;competitorid=109202" TargetMode="External"/><Relationship Id="rId137" Type="http://schemas.openxmlformats.org/officeDocument/2006/relationships/hyperlink" Target="https://data.fis-ski.com/dynamic/athlete-biography.html?sector=CC&amp;listid=&amp;competitorid=177900" TargetMode="External"/><Relationship Id="rId138" Type="http://schemas.openxmlformats.org/officeDocument/2006/relationships/hyperlink" Target="https://data.fis-ski.com/dynamic/athlete-biography.html?sector=CC&amp;listid=&amp;competitorid=191650" TargetMode="External"/><Relationship Id="rId139" Type="http://schemas.openxmlformats.org/officeDocument/2006/relationships/hyperlink" Target="https://data.fis-ski.com/dynamic/athlete-biography.html?sector=CC&amp;listid=&amp;competitorid=106075" TargetMode="External"/><Relationship Id="rId1" Type="http://schemas.openxmlformats.org/officeDocument/2006/relationships/hyperlink" Target="https://data.fis-ski.com/dynamic/athlete-biography.html?sector=CC&amp;listid=&amp;competitorid=43271" TargetMode="External"/><Relationship Id="rId2" Type="http://schemas.openxmlformats.org/officeDocument/2006/relationships/hyperlink" Target="https://data.fis-ski.com/dynamic/athlete-biography.html?sector=CC&amp;listid=&amp;competitorid=227020" TargetMode="External"/><Relationship Id="rId3" Type="http://schemas.openxmlformats.org/officeDocument/2006/relationships/hyperlink" Target="https://data.fis-ski.com/dynamic/athlete-biography.html?sector=CC&amp;listid=&amp;competitorid=183339" TargetMode="External"/><Relationship Id="rId4" Type="http://schemas.openxmlformats.org/officeDocument/2006/relationships/hyperlink" Target="https://data.fis-ski.com/dynamic/athlete-biography.html?sector=CC&amp;listid=&amp;competitorid=208442" TargetMode="External"/><Relationship Id="rId5" Type="http://schemas.openxmlformats.org/officeDocument/2006/relationships/hyperlink" Target="https://data.fis-ski.com/dynamic/athlete-biography.html?sector=CC&amp;listid=&amp;competitorid=187710" TargetMode="External"/><Relationship Id="rId6" Type="http://schemas.openxmlformats.org/officeDocument/2006/relationships/hyperlink" Target="https://data.fis-ski.com/dynamic/athlete-biography.html?sector=CC&amp;listid=&amp;competitorid=198936" TargetMode="External"/><Relationship Id="rId7" Type="http://schemas.openxmlformats.org/officeDocument/2006/relationships/hyperlink" Target="https://data.fis-ski.com/dynamic/athlete-biography.html?sector=CC&amp;listid=&amp;competitorid=194902" TargetMode="External"/><Relationship Id="rId8" Type="http://schemas.openxmlformats.org/officeDocument/2006/relationships/hyperlink" Target="https://data.fis-ski.com/dynamic/athlete-biography.html?sector=CC&amp;listid=&amp;competitorid=168450" TargetMode="External"/><Relationship Id="rId9" Type="http://schemas.openxmlformats.org/officeDocument/2006/relationships/hyperlink" Target="https://data.fis-ski.com/dynamic/athlete-biography.html?sector=CC&amp;listid=&amp;competitorid=179260" TargetMode="External"/><Relationship Id="rId50" Type="http://schemas.openxmlformats.org/officeDocument/2006/relationships/hyperlink" Target="https://data.fis-ski.com/dynamic/athlete-biography.html?sector=CC&amp;listid=&amp;competitorid=191041" TargetMode="External"/><Relationship Id="rId51" Type="http://schemas.openxmlformats.org/officeDocument/2006/relationships/hyperlink" Target="https://data.fis-ski.com/dynamic/athlete-biography.html?sector=CC&amp;listid=&amp;competitorid=169470" TargetMode="External"/><Relationship Id="rId52" Type="http://schemas.openxmlformats.org/officeDocument/2006/relationships/hyperlink" Target="https://data.fis-ski.com/dynamic/athlete-biography.html?sector=CC&amp;listid=&amp;competitorid=166212" TargetMode="External"/><Relationship Id="rId53" Type="http://schemas.openxmlformats.org/officeDocument/2006/relationships/hyperlink" Target="https://data.fis-ski.com/dynamic/athlete-biography.html?sector=CC&amp;listid=&amp;competitorid=180168" TargetMode="External"/><Relationship Id="rId54" Type="http://schemas.openxmlformats.org/officeDocument/2006/relationships/hyperlink" Target="https://data.fis-ski.com/dynamic/athlete-biography.html?sector=CC&amp;listid=&amp;competitorid=135044" TargetMode="External"/><Relationship Id="rId55" Type="http://schemas.openxmlformats.org/officeDocument/2006/relationships/hyperlink" Target="https://data.fis-ski.com/dynamic/athlete-biography.html?sector=CC&amp;listid=&amp;competitorid=166211" TargetMode="External"/><Relationship Id="rId56" Type="http://schemas.openxmlformats.org/officeDocument/2006/relationships/hyperlink" Target="https://data.fis-ski.com/dynamic/athlete-biography.html?sector=CC&amp;listid=&amp;competitorid=185395" TargetMode="External"/><Relationship Id="rId57" Type="http://schemas.openxmlformats.org/officeDocument/2006/relationships/hyperlink" Target="https://data.fis-ski.com/dynamic/athlete-biography.html?sector=CC&amp;listid=&amp;competitorid=209211" TargetMode="External"/><Relationship Id="rId58" Type="http://schemas.openxmlformats.org/officeDocument/2006/relationships/hyperlink" Target="https://data.fis-ski.com/dynamic/athlete-biography.html?sector=CC&amp;listid=&amp;competitorid=145942" TargetMode="External"/><Relationship Id="rId59" Type="http://schemas.openxmlformats.org/officeDocument/2006/relationships/hyperlink" Target="https://data.fis-ski.com/dynamic/athlete-biography.html?sector=CC&amp;listid=&amp;competitorid=173409" TargetMode="External"/><Relationship Id="rId110" Type="http://schemas.openxmlformats.org/officeDocument/2006/relationships/hyperlink" Target="https://data.fis-ski.com/dynamic/athlete-biography.html?sector=CC&amp;listid=&amp;competitorid=193294" TargetMode="External"/><Relationship Id="rId111" Type="http://schemas.openxmlformats.org/officeDocument/2006/relationships/hyperlink" Target="https://data.fis-ski.com/dynamic/athlete-biography.html?sector=CC&amp;listid=&amp;competitorid=184569" TargetMode="External"/><Relationship Id="rId112" Type="http://schemas.openxmlformats.org/officeDocument/2006/relationships/hyperlink" Target="https://data.fis-ski.com/dynamic/athlete-biography.html?sector=CC&amp;listid=&amp;competitorid=133325" TargetMode="External"/><Relationship Id="rId113" Type="http://schemas.openxmlformats.org/officeDocument/2006/relationships/hyperlink" Target="https://data.fis-ski.com/dynamic/athlete-biography.html?sector=CC&amp;listid=&amp;competitorid=183821" TargetMode="External"/><Relationship Id="rId114" Type="http://schemas.openxmlformats.org/officeDocument/2006/relationships/hyperlink" Target="https://data.fis-ski.com/dynamic/athlete-biography.html?sector=CC&amp;listid=&amp;competitorid=147867" TargetMode="External"/><Relationship Id="rId115" Type="http://schemas.openxmlformats.org/officeDocument/2006/relationships/hyperlink" Target="https://data.fis-ski.com/dynamic/athlete-biography.html?sector=CC&amp;listid=&amp;competitorid=179202" TargetMode="External"/><Relationship Id="rId116" Type="http://schemas.openxmlformats.org/officeDocument/2006/relationships/hyperlink" Target="https://data.fis-ski.com/dynamic/athlete-biography.html?sector=CC&amp;listid=&amp;competitorid=200133" TargetMode="External"/><Relationship Id="rId117" Type="http://schemas.openxmlformats.org/officeDocument/2006/relationships/hyperlink" Target="https://data.fis-ski.com/dynamic/athlete-biography.html?sector=CC&amp;listid=&amp;competitorid=176739" TargetMode="External"/><Relationship Id="rId118" Type="http://schemas.openxmlformats.org/officeDocument/2006/relationships/hyperlink" Target="https://data.fis-ski.com/dynamic/athlete-biography.html?sector=CC&amp;listid=&amp;competitorid=207480" TargetMode="External"/><Relationship Id="rId119" Type="http://schemas.openxmlformats.org/officeDocument/2006/relationships/hyperlink" Target="https://data.fis-ski.com/dynamic/athlete-biography.html?sector=CC&amp;listid=&amp;competitorid=168436" TargetMode="External"/><Relationship Id="rId30" Type="http://schemas.openxmlformats.org/officeDocument/2006/relationships/hyperlink" Target="https://data.fis-ski.com/dynamic/athlete-biography.html?sector=CC&amp;listid=&amp;competitorid=147838" TargetMode="External"/><Relationship Id="rId31" Type="http://schemas.openxmlformats.org/officeDocument/2006/relationships/hyperlink" Target="https://data.fis-ski.com/dynamic/athlete-biography.html?sector=CC&amp;listid=&amp;competitorid=181444" TargetMode="External"/><Relationship Id="rId32" Type="http://schemas.openxmlformats.org/officeDocument/2006/relationships/hyperlink" Target="https://data.fis-ski.com/dynamic/athlete-biography.html?sector=CC&amp;listid=&amp;competitorid=200935" TargetMode="External"/><Relationship Id="rId33" Type="http://schemas.openxmlformats.org/officeDocument/2006/relationships/hyperlink" Target="https://data.fis-ski.com/dynamic/athlete-biography.html?sector=CC&amp;listid=&amp;competitorid=139710" TargetMode="External"/><Relationship Id="rId34" Type="http://schemas.openxmlformats.org/officeDocument/2006/relationships/hyperlink" Target="https://data.fis-ski.com/dynamic/athlete-biography.html?sector=CC&amp;listid=&amp;competitorid=180596" TargetMode="External"/><Relationship Id="rId35" Type="http://schemas.openxmlformats.org/officeDocument/2006/relationships/hyperlink" Target="https://data.fis-ski.com/dynamic/athlete-biography.html?sector=CC&amp;listid=&amp;competitorid=174018" TargetMode="External"/><Relationship Id="rId36" Type="http://schemas.openxmlformats.org/officeDocument/2006/relationships/hyperlink" Target="https://data.fis-ski.com/dynamic/athlete-biography.html?sector=CC&amp;listid=&amp;competitorid=185193" TargetMode="External"/><Relationship Id="rId37" Type="http://schemas.openxmlformats.org/officeDocument/2006/relationships/hyperlink" Target="https://data.fis-ski.com/dynamic/athlete-biography.html?sector=CC&amp;listid=&amp;competitorid=150795" TargetMode="External"/><Relationship Id="rId38" Type="http://schemas.openxmlformats.org/officeDocument/2006/relationships/hyperlink" Target="https://data.fis-ski.com/dynamic/athlete-biography.html?sector=CC&amp;listid=&amp;competitorid=167025" TargetMode="External"/><Relationship Id="rId39" Type="http://schemas.openxmlformats.org/officeDocument/2006/relationships/hyperlink" Target="https://data.fis-ski.com/dynamic/athlete-biography.html?sector=CC&amp;listid=&amp;competitorid=181774" TargetMode="External"/><Relationship Id="rId80" Type="http://schemas.openxmlformats.org/officeDocument/2006/relationships/hyperlink" Target="https://data.fis-ski.com/dynamic/athlete-biography.html?sector=CC&amp;listid=&amp;competitorid=119761" TargetMode="External"/><Relationship Id="rId81" Type="http://schemas.openxmlformats.org/officeDocument/2006/relationships/hyperlink" Target="https://data.fis-ski.com/dynamic/athlete-biography.html?sector=CC&amp;listid=&amp;competitorid=205333" TargetMode="External"/><Relationship Id="rId82" Type="http://schemas.openxmlformats.org/officeDocument/2006/relationships/hyperlink" Target="https://data.fis-ski.com/dynamic/athlete-biography.html?sector=CC&amp;listid=&amp;competitorid=171883" TargetMode="External"/><Relationship Id="rId83" Type="http://schemas.openxmlformats.org/officeDocument/2006/relationships/hyperlink" Target="https://data.fis-ski.com/dynamic/athlete-biography.html?sector=CC&amp;listid=&amp;competitorid=167567" TargetMode="External"/><Relationship Id="rId84" Type="http://schemas.openxmlformats.org/officeDocument/2006/relationships/hyperlink" Target="https://data.fis-ski.com/dynamic/athlete-biography.html?sector=CC&amp;listid=&amp;competitorid=158667" TargetMode="External"/><Relationship Id="rId85" Type="http://schemas.openxmlformats.org/officeDocument/2006/relationships/hyperlink" Target="https://data.fis-ski.com/dynamic/athlete-biography.html?sector=CC&amp;listid=&amp;competitorid=207946" TargetMode="External"/><Relationship Id="rId86" Type="http://schemas.openxmlformats.org/officeDocument/2006/relationships/hyperlink" Target="https://data.fis-ski.com/dynamic/athlete-biography.html?sector=CC&amp;listid=&amp;competitorid=150381" TargetMode="External"/><Relationship Id="rId87" Type="http://schemas.openxmlformats.org/officeDocument/2006/relationships/hyperlink" Target="https://data.fis-ski.com/dynamic/athlete-biography.html?sector=CC&amp;listid=&amp;competitorid=177610" TargetMode="External"/><Relationship Id="rId88" Type="http://schemas.openxmlformats.org/officeDocument/2006/relationships/hyperlink" Target="https://data.fis-ski.com/dynamic/athlete-biography.html?sector=CC&amp;listid=&amp;competitorid=178189" TargetMode="External"/><Relationship Id="rId89" Type="http://schemas.openxmlformats.org/officeDocument/2006/relationships/hyperlink" Target="https://data.fis-ski.com/dynamic/athlete-biography.html?sector=CC&amp;listid=&amp;competitorid=131748" TargetMode="External"/><Relationship Id="rId140" Type="http://schemas.openxmlformats.org/officeDocument/2006/relationships/hyperlink" Target="https://data.fis-ski.com/dynamic/athlete-biography.html?sector=CC&amp;listid=&amp;competitorid=148881" TargetMode="External"/><Relationship Id="rId141" Type="http://schemas.openxmlformats.org/officeDocument/2006/relationships/hyperlink" Target="https://data.fis-ski.com/dynamic/athlete-biography.html?sector=CC&amp;listid=&amp;competitorid=168362" TargetMode="External"/><Relationship Id="rId142" Type="http://schemas.openxmlformats.org/officeDocument/2006/relationships/hyperlink" Target="https://data.fis-ski.com/dynamic/athlete-biography.html?sector=CC&amp;listid=&amp;competitorid=171016" TargetMode="External"/><Relationship Id="rId143" Type="http://schemas.openxmlformats.org/officeDocument/2006/relationships/hyperlink" Target="https://www.fis-ski.com/DB/general/athlete-biography.html?sectorcode=cc&amp;competitorid=215977" TargetMode="External"/><Relationship Id="rId144" Type="http://schemas.openxmlformats.org/officeDocument/2006/relationships/hyperlink" Target="https://www.fis-ski.com/DB/general/athlete-biography.html?sectorcode=cc&amp;competitorid=213602" TargetMode="External"/><Relationship Id="rId145" Type="http://schemas.openxmlformats.org/officeDocument/2006/relationships/hyperlink" Target="https://www.fis-ski.com/DB/general/athlete-biography.html?sectorcode=cc&amp;competitorid=213668" TargetMode="External"/><Relationship Id="rId146" Type="http://schemas.openxmlformats.org/officeDocument/2006/relationships/hyperlink" Target="https://www.fis-ski.com/DB/general/athlete-biography.html?sectorcode=cc&amp;competitorid=198893" TargetMode="External"/><Relationship Id="rId147" Type="http://schemas.openxmlformats.org/officeDocument/2006/relationships/hyperlink" Target="https://www.fis-ski.com/DB/general/athlete-biography.html?sectorcode=cc&amp;competitorid=220472" TargetMode="External"/><Relationship Id="rId148" Type="http://schemas.openxmlformats.org/officeDocument/2006/relationships/hyperlink" Target="https://www.fis-ski.com/DB/general/athlete-biography.html?sectorcode=cc&amp;competitorid=209209" TargetMode="External"/><Relationship Id="rId149" Type="http://schemas.openxmlformats.org/officeDocument/2006/relationships/hyperlink" Target="https://www.fis-ski.com/DB/general/athlete-biography.html?sectorcode=cc&amp;competitorid=217198" TargetMode="External"/></Relationships>
</file>

<file path=xl/worksheets/_rels/sheet4.xml.rels><?xml version="1.0" encoding="UTF-8" standalone="yes"?>
<Relationships xmlns="http://schemas.openxmlformats.org/package/2006/relationships"><Relationship Id="rId142" Type="http://schemas.openxmlformats.org/officeDocument/2006/relationships/hyperlink" Target="https://data.fis-ski.com/dynamic/athlete-biography.html?sector=CC&amp;listid=&amp;competitorid=198999" TargetMode="External"/><Relationship Id="rId143" Type="http://schemas.openxmlformats.org/officeDocument/2006/relationships/hyperlink" Target="https://data.fis-ski.com/dynamic/athlete-biography.html?sector=CC&amp;listid=&amp;competitorid=206880" TargetMode="External"/><Relationship Id="rId144" Type="http://schemas.openxmlformats.org/officeDocument/2006/relationships/hyperlink" Target="https://data.fis-ski.com/dynamic/athlete-biography.html?sector=CC&amp;listid=&amp;competitorid=176496" TargetMode="External"/><Relationship Id="rId145" Type="http://schemas.openxmlformats.org/officeDocument/2006/relationships/hyperlink" Target="https://data.fis-ski.com/dynamic/athlete-biography.html?sector=CC&amp;listid=&amp;competitorid=224098" TargetMode="External"/><Relationship Id="rId146" Type="http://schemas.openxmlformats.org/officeDocument/2006/relationships/hyperlink" Target="https://data.fis-ski.com/dynamic/athlete-biography.html?sector=CC&amp;listid=&amp;competitorid=141166" TargetMode="External"/><Relationship Id="rId147" Type="http://schemas.openxmlformats.org/officeDocument/2006/relationships/hyperlink" Target="https://data.fis-ski.com/dynamic/athlete-biography.html?sector=CC&amp;listid=&amp;competitorid=179188" TargetMode="External"/><Relationship Id="rId148" Type="http://schemas.openxmlformats.org/officeDocument/2006/relationships/hyperlink" Target="https://data.fis-ski.com/dynamic/athlete-biography.html?sector=CC&amp;listid=&amp;competitorid=177622" TargetMode="External"/><Relationship Id="rId149" Type="http://schemas.openxmlformats.org/officeDocument/2006/relationships/hyperlink" Target="https://data.fis-ski.com/dynamic/athlete-biography.html?sector=CC&amp;listid=&amp;competitorid=197710" TargetMode="External"/><Relationship Id="rId40" Type="http://schemas.openxmlformats.org/officeDocument/2006/relationships/hyperlink" Target="https://data.fis-ski.com/dynamic/athlete-biography.html?sector=CC&amp;listid=&amp;competitorid=91002" TargetMode="External"/><Relationship Id="rId41" Type="http://schemas.openxmlformats.org/officeDocument/2006/relationships/hyperlink" Target="https://data.fis-ski.com/dynamic/athlete-biography.html?sector=CC&amp;listid=&amp;competitorid=201180" TargetMode="External"/><Relationship Id="rId42" Type="http://schemas.openxmlformats.org/officeDocument/2006/relationships/hyperlink" Target="https://data.fis-ski.com/dynamic/athlete-biography.html?sector=CC&amp;listid=&amp;competitorid=232249" TargetMode="External"/><Relationship Id="rId43" Type="http://schemas.openxmlformats.org/officeDocument/2006/relationships/hyperlink" Target="https://data.fis-ski.com/dynamic/athlete-biography.html?sector=CC&amp;listid=&amp;competitorid=183162" TargetMode="External"/><Relationship Id="rId44" Type="http://schemas.openxmlformats.org/officeDocument/2006/relationships/hyperlink" Target="https://data.fis-ski.com/dynamic/athlete-biography.html?sector=CC&amp;listid=&amp;competitorid=159285" TargetMode="External"/><Relationship Id="rId45" Type="http://schemas.openxmlformats.org/officeDocument/2006/relationships/hyperlink" Target="https://data.fis-ski.com/dynamic/athlete-biography.html?sector=CC&amp;listid=&amp;competitorid=185792" TargetMode="External"/><Relationship Id="rId46" Type="http://schemas.openxmlformats.org/officeDocument/2006/relationships/hyperlink" Target="https://data.fis-ski.com/dynamic/athlete-biography.html?sector=CC&amp;listid=&amp;competitorid=205734" TargetMode="External"/><Relationship Id="rId47" Type="http://schemas.openxmlformats.org/officeDocument/2006/relationships/hyperlink" Target="https://data.fis-ski.com/dynamic/athlete-biography.html?sector=CC&amp;listid=&amp;competitorid=195128" TargetMode="External"/><Relationship Id="rId48" Type="http://schemas.openxmlformats.org/officeDocument/2006/relationships/hyperlink" Target="https://data.fis-ski.com/dynamic/athlete-biography.html?sector=CC&amp;listid=&amp;competitorid=216956" TargetMode="External"/><Relationship Id="rId49" Type="http://schemas.openxmlformats.org/officeDocument/2006/relationships/hyperlink" Target="https://data.fis-ski.com/dynamic/athlete-biography.html?sector=CC&amp;listid=&amp;competitorid=181925" TargetMode="External"/><Relationship Id="rId80" Type="http://schemas.openxmlformats.org/officeDocument/2006/relationships/hyperlink" Target="https://data.fis-ski.com/dynamic/athlete-biography.html?sector=CC&amp;listid=&amp;competitorid=178843" TargetMode="External"/><Relationship Id="rId81" Type="http://schemas.openxmlformats.org/officeDocument/2006/relationships/hyperlink" Target="https://data.fis-ski.com/dynamic/athlete-biography.html?sector=CC&amp;listid=&amp;competitorid=206868" TargetMode="External"/><Relationship Id="rId82" Type="http://schemas.openxmlformats.org/officeDocument/2006/relationships/hyperlink" Target="https://data.fis-ski.com/dynamic/athlete-biography.html?sector=CC&amp;listid=&amp;competitorid=188058" TargetMode="External"/><Relationship Id="rId83" Type="http://schemas.openxmlformats.org/officeDocument/2006/relationships/hyperlink" Target="https://data.fis-ski.com/dynamic/athlete-biography.html?sector=CC&amp;listid=&amp;competitorid=225977" TargetMode="External"/><Relationship Id="rId84" Type="http://schemas.openxmlformats.org/officeDocument/2006/relationships/hyperlink" Target="https://data.fis-ski.com/dynamic/athlete-biography.html?sector=CC&amp;listid=&amp;competitorid=176030" TargetMode="External"/><Relationship Id="rId85" Type="http://schemas.openxmlformats.org/officeDocument/2006/relationships/hyperlink" Target="https://data.fis-ski.com/dynamic/athlete-biography.html?sector=CC&amp;listid=&amp;competitorid=201087" TargetMode="External"/><Relationship Id="rId86" Type="http://schemas.openxmlformats.org/officeDocument/2006/relationships/hyperlink" Target="https://data.fis-ski.com/dynamic/athlete-biography.html?sector=CC&amp;listid=&amp;competitorid=119753" TargetMode="External"/><Relationship Id="rId87" Type="http://schemas.openxmlformats.org/officeDocument/2006/relationships/hyperlink" Target="https://data.fis-ski.com/dynamic/athlete-biography.html?sector=CC&amp;listid=&amp;competitorid=159758" TargetMode="External"/><Relationship Id="rId88" Type="http://schemas.openxmlformats.org/officeDocument/2006/relationships/hyperlink" Target="https://data.fis-ski.com/dynamic/athlete-biography.html?sector=CC&amp;listid=&amp;competitorid=178052" TargetMode="External"/><Relationship Id="rId89" Type="http://schemas.openxmlformats.org/officeDocument/2006/relationships/hyperlink" Target="https://data.fis-ski.com/dynamic/athlete-biography.html?sector=CC&amp;listid=&amp;competitorid=212816" TargetMode="External"/><Relationship Id="rId110" Type="http://schemas.openxmlformats.org/officeDocument/2006/relationships/hyperlink" Target="https://data.fis-ski.com/dynamic/athlete-biography.html?sector=CC&amp;listid=&amp;competitorid=185727" TargetMode="External"/><Relationship Id="rId111" Type="http://schemas.openxmlformats.org/officeDocument/2006/relationships/hyperlink" Target="https://data.fis-ski.com/dynamic/athlete-biography.html?sector=CC&amp;listid=&amp;competitorid=177291" TargetMode="External"/><Relationship Id="rId112" Type="http://schemas.openxmlformats.org/officeDocument/2006/relationships/hyperlink" Target="https://data.fis-ski.com/dynamic/athlete-biography.html?sector=CC&amp;listid=&amp;competitorid=184356" TargetMode="External"/><Relationship Id="rId113" Type="http://schemas.openxmlformats.org/officeDocument/2006/relationships/hyperlink" Target="https://data.fis-ski.com/dynamic/athlete-biography.html?sector=CC&amp;listid=&amp;competitorid=206817" TargetMode="External"/><Relationship Id="rId114" Type="http://schemas.openxmlformats.org/officeDocument/2006/relationships/hyperlink" Target="https://data.fis-ski.com/dynamic/athlete-biography.html?sector=CC&amp;listid=&amp;competitorid=190346" TargetMode="External"/><Relationship Id="rId115" Type="http://schemas.openxmlformats.org/officeDocument/2006/relationships/hyperlink" Target="https://data.fis-ski.com/dynamic/athlete-biography.html?sector=CC&amp;listid=&amp;competitorid=189147" TargetMode="External"/><Relationship Id="rId116" Type="http://schemas.openxmlformats.org/officeDocument/2006/relationships/hyperlink" Target="https://data.fis-ski.com/dynamic/athlete-biography.html?sector=CC&amp;listid=&amp;competitorid=163255" TargetMode="External"/><Relationship Id="rId117" Type="http://schemas.openxmlformats.org/officeDocument/2006/relationships/hyperlink" Target="https://data.fis-ski.com/dynamic/athlete-biography.html?sector=CC&amp;listid=&amp;competitorid=209021" TargetMode="External"/><Relationship Id="rId118" Type="http://schemas.openxmlformats.org/officeDocument/2006/relationships/hyperlink" Target="https://data.fis-ski.com/dynamic/athlete-biography.html?sector=CC&amp;listid=&amp;competitorid=191826" TargetMode="External"/><Relationship Id="rId119" Type="http://schemas.openxmlformats.org/officeDocument/2006/relationships/hyperlink" Target="https://data.fis-ski.com/dynamic/athlete-biography.html?sector=CC&amp;listid=&amp;competitorid=124691" TargetMode="External"/><Relationship Id="rId150" Type="http://schemas.openxmlformats.org/officeDocument/2006/relationships/hyperlink" Target="https://data.fis-ski.com/dynamic/athlete-biography.html?sector=CC&amp;listid=&amp;competitorid=120806" TargetMode="External"/><Relationship Id="rId151" Type="http://schemas.openxmlformats.org/officeDocument/2006/relationships/hyperlink" Target="https://data.fis-ski.com/dynamic/athlete-biography.html?sector=CC&amp;listid=&amp;competitorid=201086" TargetMode="External"/><Relationship Id="rId152" Type="http://schemas.openxmlformats.org/officeDocument/2006/relationships/hyperlink" Target="https://data.fis-ski.com/dynamic/athlete-biography.html?sector=CC&amp;listid=&amp;competitorid=183454" TargetMode="External"/><Relationship Id="rId10" Type="http://schemas.openxmlformats.org/officeDocument/2006/relationships/hyperlink" Target="https://data.fis-ski.com/dynamic/athlete-biography.html?sector=CC&amp;listid=&amp;competitorid=185283" TargetMode="External"/><Relationship Id="rId11" Type="http://schemas.openxmlformats.org/officeDocument/2006/relationships/hyperlink" Target="https://data.fis-ski.com/dynamic/athlete-biography.html?sector=CC&amp;listid=&amp;competitorid=198977" TargetMode="External"/><Relationship Id="rId12" Type="http://schemas.openxmlformats.org/officeDocument/2006/relationships/hyperlink" Target="https://data.fis-ski.com/dynamic/athlete-biography.html?sector=CC&amp;listid=&amp;competitorid=113062" TargetMode="External"/><Relationship Id="rId13" Type="http://schemas.openxmlformats.org/officeDocument/2006/relationships/hyperlink" Target="https://data.fis-ski.com/dynamic/athlete-biography.html?sector=CC&amp;listid=&amp;competitorid=215825" TargetMode="External"/><Relationship Id="rId14" Type="http://schemas.openxmlformats.org/officeDocument/2006/relationships/hyperlink" Target="https://data.fis-ski.com/dynamic/athlete-biography.html?sector=CC&amp;listid=&amp;competitorid=146768" TargetMode="External"/><Relationship Id="rId15" Type="http://schemas.openxmlformats.org/officeDocument/2006/relationships/hyperlink" Target="https://data.fis-ski.com/dynamic/athlete-biography.html?sector=CC&amp;listid=&amp;competitorid=202832" TargetMode="External"/><Relationship Id="rId16" Type="http://schemas.openxmlformats.org/officeDocument/2006/relationships/hyperlink" Target="https://data.fis-ski.com/dynamic/athlete-biography.html?sector=CC&amp;listid=&amp;competitorid=201025" TargetMode="External"/><Relationship Id="rId17" Type="http://schemas.openxmlformats.org/officeDocument/2006/relationships/hyperlink" Target="https://data.fis-ski.com/dynamic/athlete-biography.html?sector=CC&amp;listid=&amp;competitorid=205775" TargetMode="External"/><Relationship Id="rId18" Type="http://schemas.openxmlformats.org/officeDocument/2006/relationships/hyperlink" Target="https://data.fis-ski.com/dynamic/athlete-biography.html?sector=CC&amp;listid=&amp;competitorid=211132" TargetMode="External"/><Relationship Id="rId19" Type="http://schemas.openxmlformats.org/officeDocument/2006/relationships/hyperlink" Target="https://data.fis-ski.com/dynamic/athlete-biography.html?sector=CC&amp;listid=&amp;competitorid=101267" TargetMode="External"/><Relationship Id="rId153" Type="http://schemas.openxmlformats.org/officeDocument/2006/relationships/hyperlink" Target="https://data.fis-ski.com/dynamic/athlete-biography.html?sector=CC&amp;listid=&amp;competitorid=169966" TargetMode="External"/><Relationship Id="rId154" Type="http://schemas.openxmlformats.org/officeDocument/2006/relationships/hyperlink" Target="https://data.fis-ski.com/dynamic/athlete-biography.html?sector=CC&amp;listid=&amp;competitorid=191258" TargetMode="External"/><Relationship Id="rId155" Type="http://schemas.openxmlformats.org/officeDocument/2006/relationships/hyperlink" Target="https://data.fis-ski.com/dynamic/athlete-biography.html?sector=CC&amp;listid=&amp;competitorid=198903" TargetMode="External"/><Relationship Id="rId156" Type="http://schemas.openxmlformats.org/officeDocument/2006/relationships/hyperlink" Target="https://data.fis-ski.com/dynamic/athlete-biography.html?sector=CC&amp;listid=&amp;competitorid=197152" TargetMode="External"/><Relationship Id="rId157" Type="http://schemas.openxmlformats.org/officeDocument/2006/relationships/hyperlink" Target="https://www.fis-ski.com/DB/general/athlete-biography.html?sectorcode=cc&amp;competitorid=205519" TargetMode="External"/><Relationship Id="rId158" Type="http://schemas.openxmlformats.org/officeDocument/2006/relationships/hyperlink" Target="https://www.fis-ski.com/DB/general/athlete-biography.html?sectorcode=cc&amp;competitorid=230258" TargetMode="External"/><Relationship Id="rId159" Type="http://schemas.openxmlformats.org/officeDocument/2006/relationships/hyperlink" Target="https://www.fis-ski.com/DB/general/athlete-biography.html?sectorcode=cc&amp;competitorid=216365" TargetMode="External"/><Relationship Id="rId50" Type="http://schemas.openxmlformats.org/officeDocument/2006/relationships/hyperlink" Target="https://data.fis-ski.com/dynamic/athlete-biography.html?sector=CC&amp;listid=&amp;competitorid=226851" TargetMode="External"/><Relationship Id="rId51" Type="http://schemas.openxmlformats.org/officeDocument/2006/relationships/hyperlink" Target="https://data.fis-ski.com/dynamic/athlete-biography.html?sector=CC&amp;listid=&amp;competitorid=208576" TargetMode="External"/><Relationship Id="rId52" Type="http://schemas.openxmlformats.org/officeDocument/2006/relationships/hyperlink" Target="https://data.fis-ski.com/dynamic/athlete-biography.html?sector=CC&amp;listid=&amp;competitorid=122679" TargetMode="External"/><Relationship Id="rId53" Type="http://schemas.openxmlformats.org/officeDocument/2006/relationships/hyperlink" Target="https://data.fis-ski.com/dynamic/athlete-biography.html?sector=CC&amp;listid=&amp;competitorid=192505" TargetMode="External"/><Relationship Id="rId54" Type="http://schemas.openxmlformats.org/officeDocument/2006/relationships/hyperlink" Target="https://data.fis-ski.com/dynamic/athlete-biography.html?sector=CC&amp;listid=&amp;competitorid=168685" TargetMode="External"/><Relationship Id="rId55" Type="http://schemas.openxmlformats.org/officeDocument/2006/relationships/hyperlink" Target="https://data.fis-ski.com/dynamic/athlete-biography.html?sector=CC&amp;listid=&amp;competitorid=162190" TargetMode="External"/><Relationship Id="rId56" Type="http://schemas.openxmlformats.org/officeDocument/2006/relationships/hyperlink" Target="https://data.fis-ski.com/dynamic/athlete-biography.html?sector=CC&amp;listid=&amp;competitorid=198915" TargetMode="External"/><Relationship Id="rId57" Type="http://schemas.openxmlformats.org/officeDocument/2006/relationships/hyperlink" Target="https://data.fis-ski.com/dynamic/athlete-biography.html?sector=CC&amp;listid=&amp;competitorid=183059" TargetMode="External"/><Relationship Id="rId58" Type="http://schemas.openxmlformats.org/officeDocument/2006/relationships/hyperlink" Target="https://data.fis-ski.com/dynamic/athlete-biography.html?sector=CC&amp;listid=&amp;competitorid=182130" TargetMode="External"/><Relationship Id="rId59" Type="http://schemas.openxmlformats.org/officeDocument/2006/relationships/hyperlink" Target="https://data.fis-ski.com/dynamic/athlete-biography.html?sector=CC&amp;listid=&amp;competitorid=185607" TargetMode="External"/><Relationship Id="rId90" Type="http://schemas.openxmlformats.org/officeDocument/2006/relationships/hyperlink" Target="https://data.fis-ski.com/dynamic/athlete-biography.html?sector=CC&amp;listid=&amp;competitorid=147441" TargetMode="External"/><Relationship Id="rId91" Type="http://schemas.openxmlformats.org/officeDocument/2006/relationships/hyperlink" Target="https://data.fis-ski.com/dynamic/athlete-biography.html?sector=CC&amp;listid=&amp;competitorid=149302" TargetMode="External"/><Relationship Id="rId92" Type="http://schemas.openxmlformats.org/officeDocument/2006/relationships/hyperlink" Target="https://data.fis-ski.com/dynamic/athlete-biography.html?sector=CC&amp;listid=&amp;competitorid=114428" TargetMode="External"/><Relationship Id="rId93" Type="http://schemas.openxmlformats.org/officeDocument/2006/relationships/hyperlink" Target="https://data.fis-ski.com/dynamic/athlete-biography.html?sector=CC&amp;listid=&amp;competitorid=164643" TargetMode="External"/><Relationship Id="rId94" Type="http://schemas.openxmlformats.org/officeDocument/2006/relationships/hyperlink" Target="https://data.fis-ski.com/dynamic/athlete-biography.html?sector=CC&amp;listid=&amp;competitorid=190466" TargetMode="External"/><Relationship Id="rId95" Type="http://schemas.openxmlformats.org/officeDocument/2006/relationships/hyperlink" Target="https://data.fis-ski.com/dynamic/athlete-biography.html?sector=CC&amp;listid=&amp;competitorid=179455" TargetMode="External"/><Relationship Id="rId96" Type="http://schemas.openxmlformats.org/officeDocument/2006/relationships/hyperlink" Target="https://data.fis-ski.com/dynamic/athlete-biography.html?sector=CC&amp;listid=&amp;competitorid=207557" TargetMode="External"/><Relationship Id="rId97" Type="http://schemas.openxmlformats.org/officeDocument/2006/relationships/hyperlink" Target="https://data.fis-ski.com/dynamic/athlete-biography.html?sector=CC&amp;listid=&amp;competitorid=167364" TargetMode="External"/><Relationship Id="rId98" Type="http://schemas.openxmlformats.org/officeDocument/2006/relationships/hyperlink" Target="https://data.fis-ski.com/dynamic/athlete-biography.html?sector=CC&amp;listid=&amp;competitorid=192545" TargetMode="External"/><Relationship Id="rId99" Type="http://schemas.openxmlformats.org/officeDocument/2006/relationships/hyperlink" Target="https://data.fis-ski.com/dynamic/athlete-biography.html?sector=CC&amp;listid=&amp;competitorid=168445" TargetMode="External"/><Relationship Id="rId120" Type="http://schemas.openxmlformats.org/officeDocument/2006/relationships/hyperlink" Target="https://data.fis-ski.com/dynamic/athlete-biography.html?sector=CC&amp;listid=&amp;competitorid=150574" TargetMode="External"/><Relationship Id="rId121" Type="http://schemas.openxmlformats.org/officeDocument/2006/relationships/hyperlink" Target="https://data.fis-ski.com/dynamic/athlete-biography.html?sector=CC&amp;listid=&amp;competitorid=193431" TargetMode="External"/><Relationship Id="rId122" Type="http://schemas.openxmlformats.org/officeDocument/2006/relationships/hyperlink" Target="https://data.fis-ski.com/dynamic/athlete-biography.html?sector=CC&amp;listid=&amp;competitorid=185572" TargetMode="External"/><Relationship Id="rId123" Type="http://schemas.openxmlformats.org/officeDocument/2006/relationships/hyperlink" Target="https://data.fis-ski.com/dynamic/athlete-biography.html?sector=CC&amp;listid=&amp;competitorid=169049" TargetMode="External"/><Relationship Id="rId124" Type="http://schemas.openxmlformats.org/officeDocument/2006/relationships/hyperlink" Target="https://data.fis-ski.com/dynamic/athlete-biography.html?sector=CC&amp;listid=&amp;competitorid=214413" TargetMode="External"/><Relationship Id="rId125" Type="http://schemas.openxmlformats.org/officeDocument/2006/relationships/hyperlink" Target="https://data.fis-ski.com/dynamic/athlete-biography.html?sector=CC&amp;listid=&amp;competitorid=108373" TargetMode="External"/><Relationship Id="rId126" Type="http://schemas.openxmlformats.org/officeDocument/2006/relationships/hyperlink" Target="https://data.fis-ski.com/dynamic/athlete-biography.html?sector=CC&amp;listid=&amp;competitorid=133593" TargetMode="External"/><Relationship Id="rId127" Type="http://schemas.openxmlformats.org/officeDocument/2006/relationships/hyperlink" Target="https://data.fis-ski.com/dynamic/athlete-biography.html?sector=CC&amp;listid=&amp;competitorid=187707" TargetMode="External"/><Relationship Id="rId128" Type="http://schemas.openxmlformats.org/officeDocument/2006/relationships/hyperlink" Target="https://data.fis-ski.com/dynamic/athlete-biography.html?sector=CC&amp;listid=&amp;competitorid=90625" TargetMode="External"/><Relationship Id="rId129" Type="http://schemas.openxmlformats.org/officeDocument/2006/relationships/hyperlink" Target="https://data.fis-ski.com/dynamic/athlete-biography.html?sector=CC&amp;listid=&amp;competitorid=176736" TargetMode="External"/><Relationship Id="rId160" Type="http://schemas.openxmlformats.org/officeDocument/2006/relationships/hyperlink" Target="https://www.fis-ski.com/DB/general/athlete-biography.html?sectorcode=cc&amp;competitorid=214357" TargetMode="External"/><Relationship Id="rId161" Type="http://schemas.openxmlformats.org/officeDocument/2006/relationships/hyperlink" Target="https://www.fis-ski.com/DB/general/athlete-biography.html?sectorcode=cc&amp;competitorid=202782" TargetMode="External"/><Relationship Id="rId162" Type="http://schemas.openxmlformats.org/officeDocument/2006/relationships/hyperlink" Target="https://www.fis-ski.com/DB/general/athlete-biography.html?sectorcode=cc&amp;competitorid=213768" TargetMode="External"/><Relationship Id="rId20" Type="http://schemas.openxmlformats.org/officeDocument/2006/relationships/hyperlink" Target="https://data.fis-ski.com/dynamic/athlete-biography.html?sector=CC&amp;listid=&amp;competitorid=158379" TargetMode="External"/><Relationship Id="rId21" Type="http://schemas.openxmlformats.org/officeDocument/2006/relationships/hyperlink" Target="https://data.fis-ski.com/dynamic/athlete-biography.html?sector=CC&amp;listid=&amp;competitorid=210906" TargetMode="External"/><Relationship Id="rId22" Type="http://schemas.openxmlformats.org/officeDocument/2006/relationships/hyperlink" Target="https://data.fis-ski.com/dynamic/athlete-biography.html?sector=CC&amp;listid=&amp;competitorid=10947" TargetMode="External"/><Relationship Id="rId23" Type="http://schemas.openxmlformats.org/officeDocument/2006/relationships/hyperlink" Target="https://data.fis-ski.com/dynamic/athlete-biography.html?sector=CC&amp;listid=&amp;competitorid=141910" TargetMode="External"/><Relationship Id="rId24" Type="http://schemas.openxmlformats.org/officeDocument/2006/relationships/hyperlink" Target="https://data.fis-ski.com/dynamic/athlete-biography.html?sector=CC&amp;listid=&amp;competitorid=187708" TargetMode="External"/><Relationship Id="rId25" Type="http://schemas.openxmlformats.org/officeDocument/2006/relationships/hyperlink" Target="https://data.fis-ski.com/dynamic/athlete-biography.html?sector=CC&amp;listid=&amp;competitorid=185285" TargetMode="External"/><Relationship Id="rId26" Type="http://schemas.openxmlformats.org/officeDocument/2006/relationships/hyperlink" Target="https://data.fis-ski.com/dynamic/athlete-biography.html?sector=CC&amp;listid=&amp;competitorid=207743" TargetMode="External"/><Relationship Id="rId27" Type="http://schemas.openxmlformats.org/officeDocument/2006/relationships/hyperlink" Target="https://data.fis-ski.com/dynamic/athlete-biography.html?sector=CC&amp;listid=&amp;competitorid=194574" TargetMode="External"/><Relationship Id="rId28" Type="http://schemas.openxmlformats.org/officeDocument/2006/relationships/hyperlink" Target="https://data.fis-ski.com/dynamic/athlete-biography.html?sector=CC&amp;listid=&amp;competitorid=181770" TargetMode="External"/><Relationship Id="rId29" Type="http://schemas.openxmlformats.org/officeDocument/2006/relationships/hyperlink" Target="https://data.fis-ski.com/dynamic/athlete-biography.html?sector=CC&amp;listid=&amp;competitorid=219805" TargetMode="External"/><Relationship Id="rId60" Type="http://schemas.openxmlformats.org/officeDocument/2006/relationships/hyperlink" Target="https://data.fis-ski.com/dynamic/athlete-biography.html?sector=CC&amp;listid=&amp;competitorid=177674" TargetMode="External"/><Relationship Id="rId61" Type="http://schemas.openxmlformats.org/officeDocument/2006/relationships/hyperlink" Target="https://data.fis-ski.com/dynamic/athlete-biography.html?sector=CC&amp;listid=&amp;competitorid=109486" TargetMode="External"/><Relationship Id="rId62" Type="http://schemas.openxmlformats.org/officeDocument/2006/relationships/hyperlink" Target="https://data.fis-ski.com/dynamic/athlete-biography.html?sector=CC&amp;listid=&amp;competitorid=181773" TargetMode="External"/><Relationship Id="rId63" Type="http://schemas.openxmlformats.org/officeDocument/2006/relationships/hyperlink" Target="https://data.fis-ski.com/dynamic/athlete-biography.html?sector=CC&amp;listid=&amp;competitorid=205427" TargetMode="External"/><Relationship Id="rId64" Type="http://schemas.openxmlformats.org/officeDocument/2006/relationships/hyperlink" Target="https://data.fis-ski.com/dynamic/athlete-biography.html?sector=CC&amp;listid=&amp;competitorid=208580" TargetMode="External"/><Relationship Id="rId65" Type="http://schemas.openxmlformats.org/officeDocument/2006/relationships/hyperlink" Target="https://data.fis-ski.com/dynamic/athlete-biography.html?sector=CC&amp;listid=&amp;competitorid=189145" TargetMode="External"/><Relationship Id="rId66" Type="http://schemas.openxmlformats.org/officeDocument/2006/relationships/hyperlink" Target="https://data.fis-ski.com/dynamic/athlete-biography.html?sector=CC&amp;listid=&amp;competitorid=231834" TargetMode="External"/><Relationship Id="rId67" Type="http://schemas.openxmlformats.org/officeDocument/2006/relationships/hyperlink" Target="https://data.fis-ski.com/dynamic/athlete-biography.html?sector=CC&amp;listid=&amp;competitorid=134005" TargetMode="External"/><Relationship Id="rId68" Type="http://schemas.openxmlformats.org/officeDocument/2006/relationships/hyperlink" Target="https://data.fis-ski.com/dynamic/athlete-biography.html?sector=CC&amp;listid=&amp;competitorid=168462" TargetMode="External"/><Relationship Id="rId69" Type="http://schemas.openxmlformats.org/officeDocument/2006/relationships/hyperlink" Target="https://data.fis-ski.com/dynamic/athlete-biography.html?sector=CC&amp;listid=&amp;competitorid=216775" TargetMode="External"/><Relationship Id="rId130" Type="http://schemas.openxmlformats.org/officeDocument/2006/relationships/hyperlink" Target="https://data.fis-ski.com/dynamic/athlete-biography.html?sector=CC&amp;listid=&amp;competitorid=209176" TargetMode="External"/><Relationship Id="rId131" Type="http://schemas.openxmlformats.org/officeDocument/2006/relationships/hyperlink" Target="https://data.fis-ski.com/dynamic/athlete-biography.html?sector=CC&amp;listid=&amp;competitorid=100650" TargetMode="External"/><Relationship Id="rId132" Type="http://schemas.openxmlformats.org/officeDocument/2006/relationships/hyperlink" Target="https://data.fis-ski.com/dynamic/athlete-biography.html?sector=CC&amp;listid=&amp;competitorid=193731" TargetMode="External"/><Relationship Id="rId133" Type="http://schemas.openxmlformats.org/officeDocument/2006/relationships/hyperlink" Target="https://data.fis-ski.com/dynamic/athlete-biography.html?sector=CC&amp;listid=&amp;competitorid=207856" TargetMode="External"/><Relationship Id="rId134" Type="http://schemas.openxmlformats.org/officeDocument/2006/relationships/hyperlink" Target="https://data.fis-ski.com/dynamic/athlete-biography.html?sector=CC&amp;listid=&amp;competitorid=175648" TargetMode="External"/><Relationship Id="rId135" Type="http://schemas.openxmlformats.org/officeDocument/2006/relationships/hyperlink" Target="https://data.fis-ski.com/dynamic/athlete-biography.html?sector=CC&amp;listid=&amp;competitorid=173762" TargetMode="External"/><Relationship Id="rId136" Type="http://schemas.openxmlformats.org/officeDocument/2006/relationships/hyperlink" Target="https://data.fis-ski.com/dynamic/athlete-biography.html?sector=CC&amp;listid=&amp;competitorid=169637" TargetMode="External"/><Relationship Id="rId137" Type="http://schemas.openxmlformats.org/officeDocument/2006/relationships/hyperlink" Target="https://data.fis-ski.com/dynamic/athlete-biography.html?sector=CC&amp;listid=&amp;competitorid=183306" TargetMode="External"/><Relationship Id="rId138" Type="http://schemas.openxmlformats.org/officeDocument/2006/relationships/hyperlink" Target="https://data.fis-ski.com/dynamic/athlete-biography.html?sector=CC&amp;listid=&amp;competitorid=131590" TargetMode="External"/><Relationship Id="rId139" Type="http://schemas.openxmlformats.org/officeDocument/2006/relationships/hyperlink" Target="https://data.fis-ski.com/dynamic/athlete-biography.html?sector=CC&amp;listid=&amp;competitorid=91029" TargetMode="External"/><Relationship Id="rId30" Type="http://schemas.openxmlformats.org/officeDocument/2006/relationships/hyperlink" Target="https://data.fis-ski.com/dynamic/athlete-biography.html?sector=CC&amp;listid=&amp;competitorid=208825" TargetMode="External"/><Relationship Id="rId31" Type="http://schemas.openxmlformats.org/officeDocument/2006/relationships/hyperlink" Target="https://data.fis-ski.com/dynamic/athlete-biography.html?sector=CC&amp;listid=&amp;competitorid=183931" TargetMode="External"/><Relationship Id="rId32" Type="http://schemas.openxmlformats.org/officeDocument/2006/relationships/hyperlink" Target="https://data.fis-ski.com/dynamic/athlete-biography.html?sector=CC&amp;listid=&amp;competitorid=203668" TargetMode="External"/><Relationship Id="rId33" Type="http://schemas.openxmlformats.org/officeDocument/2006/relationships/hyperlink" Target="https://data.fis-ski.com/dynamic/athlete-biography.html?sector=CC&amp;listid=&amp;competitorid=224476" TargetMode="External"/><Relationship Id="rId34" Type="http://schemas.openxmlformats.org/officeDocument/2006/relationships/hyperlink" Target="https://data.fis-ski.com/dynamic/athlete-biography.html?sector=CC&amp;listid=&amp;competitorid=200343" TargetMode="External"/><Relationship Id="rId35" Type="http://schemas.openxmlformats.org/officeDocument/2006/relationships/hyperlink" Target="https://data.fis-ski.com/dynamic/athlete-biography.html?sector=CC&amp;listid=&amp;competitorid=185791" TargetMode="External"/><Relationship Id="rId36" Type="http://schemas.openxmlformats.org/officeDocument/2006/relationships/hyperlink" Target="https://data.fis-ski.com/dynamic/athlete-biography.html?sector=CC&amp;listid=&amp;competitorid=132660" TargetMode="External"/><Relationship Id="rId37" Type="http://schemas.openxmlformats.org/officeDocument/2006/relationships/hyperlink" Target="https://data.fis-ski.com/dynamic/athlete-biography.html?sector=CC&amp;listid=&amp;competitorid=183856" TargetMode="External"/><Relationship Id="rId38" Type="http://schemas.openxmlformats.org/officeDocument/2006/relationships/hyperlink" Target="https://data.fis-ski.com/dynamic/athlete-biography.html?sector=CC&amp;listid=&amp;competitorid=141746" TargetMode="External"/><Relationship Id="rId39" Type="http://schemas.openxmlformats.org/officeDocument/2006/relationships/hyperlink" Target="https://data.fis-ski.com/dynamic/athlete-biography.html?sector=CC&amp;listid=&amp;competitorid=207371" TargetMode="External"/><Relationship Id="rId70" Type="http://schemas.openxmlformats.org/officeDocument/2006/relationships/hyperlink" Target="https://data.fis-ski.com/dynamic/athlete-biography.html?sector=CC&amp;listid=&amp;competitorid=201027" TargetMode="External"/><Relationship Id="rId71" Type="http://schemas.openxmlformats.org/officeDocument/2006/relationships/hyperlink" Target="https://data.fis-ski.com/dynamic/athlete-biography.html?sector=CC&amp;listid=&amp;competitorid=153637" TargetMode="External"/><Relationship Id="rId72" Type="http://schemas.openxmlformats.org/officeDocument/2006/relationships/hyperlink" Target="https://data.fis-ski.com/dynamic/athlete-biography.html?sector=CC&amp;listid=&amp;competitorid=201129" TargetMode="External"/><Relationship Id="rId73" Type="http://schemas.openxmlformats.org/officeDocument/2006/relationships/hyperlink" Target="https://data.fis-ski.com/dynamic/athlete-biography.html?sector=CC&amp;listid=&amp;competitorid=177897" TargetMode="External"/><Relationship Id="rId74" Type="http://schemas.openxmlformats.org/officeDocument/2006/relationships/hyperlink" Target="https://data.fis-ski.com/dynamic/athlete-biography.html?sector=CC&amp;listid=&amp;competitorid=34135" TargetMode="External"/><Relationship Id="rId75" Type="http://schemas.openxmlformats.org/officeDocument/2006/relationships/hyperlink" Target="https://data.fis-ski.com/dynamic/athlete-biography.html?sector=CC&amp;listid=&amp;competitorid=177197" TargetMode="External"/><Relationship Id="rId76" Type="http://schemas.openxmlformats.org/officeDocument/2006/relationships/hyperlink" Target="https://data.fis-ski.com/dynamic/athlete-biography.html?sector=CC&amp;listid=&amp;competitorid=177654" TargetMode="External"/><Relationship Id="rId77" Type="http://schemas.openxmlformats.org/officeDocument/2006/relationships/hyperlink" Target="https://data.fis-ski.com/dynamic/athlete-biography.html?sector=CC&amp;listid=&amp;competitorid=198830" TargetMode="External"/><Relationship Id="rId78" Type="http://schemas.openxmlformats.org/officeDocument/2006/relationships/hyperlink" Target="https://data.fis-ski.com/dynamic/athlete-biography.html?sector=CC&amp;listid=&amp;competitorid=49824" TargetMode="External"/><Relationship Id="rId79" Type="http://schemas.openxmlformats.org/officeDocument/2006/relationships/hyperlink" Target="https://data.fis-ski.com/dynamic/athlete-biography.html?sector=CC&amp;listid=&amp;competitorid=192086" TargetMode="External"/><Relationship Id="rId1" Type="http://schemas.openxmlformats.org/officeDocument/2006/relationships/hyperlink" Target="https://data.fis-ski.com/dynamic/athlete-biography.html?sector=CC&amp;listid=&amp;competitorid=166641" TargetMode="External"/><Relationship Id="rId2" Type="http://schemas.openxmlformats.org/officeDocument/2006/relationships/hyperlink" Target="https://data.fis-ski.com/dynamic/athlete-biography.html?sector=CC&amp;listid=&amp;competitorid=202743" TargetMode="External"/><Relationship Id="rId3" Type="http://schemas.openxmlformats.org/officeDocument/2006/relationships/hyperlink" Target="https://data.fis-ski.com/dynamic/athlete-biography.html?sector=CC&amp;listid=&amp;competitorid=177783" TargetMode="External"/><Relationship Id="rId4" Type="http://schemas.openxmlformats.org/officeDocument/2006/relationships/hyperlink" Target="https://data.fis-ski.com/dynamic/athlete-biography.html?sector=CC&amp;listid=&amp;competitorid=160019" TargetMode="External"/><Relationship Id="rId100" Type="http://schemas.openxmlformats.org/officeDocument/2006/relationships/hyperlink" Target="https://data.fis-ski.com/dynamic/athlete-biography.html?sector=CC&amp;listid=&amp;competitorid=170374" TargetMode="External"/><Relationship Id="rId101" Type="http://schemas.openxmlformats.org/officeDocument/2006/relationships/hyperlink" Target="https://data.fis-ski.com/dynamic/athlete-biography.html?sector=CC&amp;listid=&amp;competitorid=183369" TargetMode="External"/><Relationship Id="rId102" Type="http://schemas.openxmlformats.org/officeDocument/2006/relationships/hyperlink" Target="https://data.fis-ski.com/dynamic/athlete-biography.html?sector=CC&amp;listid=&amp;competitorid=152530" TargetMode="External"/><Relationship Id="rId103" Type="http://schemas.openxmlformats.org/officeDocument/2006/relationships/hyperlink" Target="https://data.fis-ski.com/dynamic/athlete-biography.html?sector=CC&amp;listid=&amp;competitorid=76726" TargetMode="External"/><Relationship Id="rId104" Type="http://schemas.openxmlformats.org/officeDocument/2006/relationships/hyperlink" Target="https://data.fis-ski.com/dynamic/athlete-biography.html?sector=CC&amp;listid=&amp;competitorid=181971" TargetMode="External"/><Relationship Id="rId105" Type="http://schemas.openxmlformats.org/officeDocument/2006/relationships/hyperlink" Target="https://data.fis-ski.com/dynamic/athlete-biography.html?sector=CC&amp;listid=&amp;competitorid=171633" TargetMode="External"/><Relationship Id="rId106" Type="http://schemas.openxmlformats.org/officeDocument/2006/relationships/hyperlink" Target="https://data.fis-ski.com/dynamic/athlete-biography.html?sector=CC&amp;listid=&amp;competitorid=166213" TargetMode="External"/><Relationship Id="rId107" Type="http://schemas.openxmlformats.org/officeDocument/2006/relationships/hyperlink" Target="https://data.fis-ski.com/dynamic/athlete-biography.html?sector=CC&amp;listid=&amp;competitorid=205653" TargetMode="External"/><Relationship Id="rId108" Type="http://schemas.openxmlformats.org/officeDocument/2006/relationships/hyperlink" Target="https://data.fis-ski.com/dynamic/athlete-biography.html?sector=CC&amp;listid=&amp;competitorid=191180" TargetMode="External"/><Relationship Id="rId109" Type="http://schemas.openxmlformats.org/officeDocument/2006/relationships/hyperlink" Target="https://data.fis-ski.com/dynamic/athlete-biography.html?sector=CC&amp;listid=&amp;competitorid=167727" TargetMode="External"/><Relationship Id="rId5" Type="http://schemas.openxmlformats.org/officeDocument/2006/relationships/hyperlink" Target="https://data.fis-ski.com/dynamic/athlete-biography.html?sector=CC&amp;listid=&amp;competitorid=158312" TargetMode="External"/><Relationship Id="rId6" Type="http://schemas.openxmlformats.org/officeDocument/2006/relationships/hyperlink" Target="https://data.fis-ski.com/dynamic/athlete-biography.html?sector=CC&amp;listid=&amp;competitorid=131890" TargetMode="External"/><Relationship Id="rId7" Type="http://schemas.openxmlformats.org/officeDocument/2006/relationships/hyperlink" Target="https://data.fis-ski.com/dynamic/athlete-biography.html?sector=CC&amp;listid=&amp;competitorid=232078" TargetMode="External"/><Relationship Id="rId8" Type="http://schemas.openxmlformats.org/officeDocument/2006/relationships/hyperlink" Target="https://data.fis-ski.com/dynamic/athlete-biography.html?sector=CC&amp;listid=&amp;competitorid=205305" TargetMode="External"/><Relationship Id="rId9" Type="http://schemas.openxmlformats.org/officeDocument/2006/relationships/hyperlink" Target="https://data.fis-ski.com/dynamic/athlete-biography.html?sector=CC&amp;listid=&amp;competitorid=122821" TargetMode="External"/><Relationship Id="rId140" Type="http://schemas.openxmlformats.org/officeDocument/2006/relationships/hyperlink" Target="https://data.fis-ski.com/dynamic/athlete-biography.html?sector=CC&amp;listid=&amp;competitorid=185347" TargetMode="External"/><Relationship Id="rId141" Type="http://schemas.openxmlformats.org/officeDocument/2006/relationships/hyperlink" Target="https://data.fis-ski.com/dynamic/athlete-biography.html?sector=CC&amp;listid=&amp;competitorid=206514" TargetMode="External"/></Relationships>
</file>

<file path=xl/worksheets/_rels/sheet5.xml.rels><?xml version="1.0" encoding="UTF-8" standalone="yes"?>
<Relationships xmlns="http://schemas.openxmlformats.org/package/2006/relationships"><Relationship Id="rId10" Type="http://schemas.openxmlformats.org/officeDocument/2006/relationships/hyperlink" Target="https://data.fis-ski.com/dynamic/athlete-biography.html?sector=CC&amp;listid=&amp;competitorid=184859" TargetMode="External"/><Relationship Id="rId11" Type="http://schemas.openxmlformats.org/officeDocument/2006/relationships/hyperlink" Target="https://data.fis-ski.com/dynamic/athlete-biography.html?sector=CC&amp;listid=&amp;competitorid=190522" TargetMode="External"/><Relationship Id="rId12" Type="http://schemas.openxmlformats.org/officeDocument/2006/relationships/hyperlink" Target="https://data.fis-ski.com/dynamic/athlete-biography.html?sector=CC&amp;listid=&amp;competitorid=207309" TargetMode="External"/><Relationship Id="rId13" Type="http://schemas.openxmlformats.org/officeDocument/2006/relationships/hyperlink" Target="https://data.fis-ski.com/dynamic/athlete-biography.html?sector=CC&amp;listid=&amp;competitorid=168431" TargetMode="External"/><Relationship Id="rId14" Type="http://schemas.openxmlformats.org/officeDocument/2006/relationships/hyperlink" Target="https://data.fis-ski.com/dynamic/athlete-biography.html?sector=CC&amp;listid=&amp;competitorid=209208" TargetMode="External"/><Relationship Id="rId15" Type="http://schemas.openxmlformats.org/officeDocument/2006/relationships/hyperlink" Target="https://data.fis-ski.com/dynamic/athlete-biography.html?sector=CC&amp;listid=&amp;competitorid=161174" TargetMode="External"/><Relationship Id="rId16" Type="http://schemas.openxmlformats.org/officeDocument/2006/relationships/hyperlink" Target="https://data.fis-ski.com/dynamic/athlete-biography.html?sector=CC&amp;listid=&amp;competitorid=187712" TargetMode="External"/><Relationship Id="rId17" Type="http://schemas.openxmlformats.org/officeDocument/2006/relationships/hyperlink" Target="https://data.fis-ski.com/dynamic/athlete-biography.html?sector=CC&amp;listid=&amp;competitorid=199004" TargetMode="External"/><Relationship Id="rId18" Type="http://schemas.openxmlformats.org/officeDocument/2006/relationships/hyperlink" Target="https://data.fis-ski.com/dynamic/athlete-biography.html?sector=CC&amp;listid=&amp;competitorid=193311" TargetMode="External"/><Relationship Id="rId19" Type="http://schemas.openxmlformats.org/officeDocument/2006/relationships/hyperlink" Target="https://data.fis-ski.com/dynamic/athlete-biography.html?sector=CC&amp;listid=&amp;competitorid=97656" TargetMode="External"/><Relationship Id="rId60" Type="http://schemas.openxmlformats.org/officeDocument/2006/relationships/hyperlink" Target="https://data.fis-ski.com/dynamic/athlete-biography.html?sector=CC&amp;listid=&amp;competitorid=213610" TargetMode="External"/><Relationship Id="rId61" Type="http://schemas.openxmlformats.org/officeDocument/2006/relationships/hyperlink" Target="https://data.fis-ski.com/dynamic/athlete-biography.html?sector=CC&amp;listid=&amp;competitorid=208922" TargetMode="External"/><Relationship Id="rId62" Type="http://schemas.openxmlformats.org/officeDocument/2006/relationships/hyperlink" Target="https://data.fis-ski.com/dynamic/athlete-biography.html?sector=CC&amp;listid=&amp;competitorid=207090" TargetMode="External"/><Relationship Id="rId63" Type="http://schemas.openxmlformats.org/officeDocument/2006/relationships/hyperlink" Target="https://data.fis-ski.com/dynamic/athlete-biography.html?sector=CC&amp;listid=&amp;competitorid=188309" TargetMode="External"/><Relationship Id="rId64" Type="http://schemas.openxmlformats.org/officeDocument/2006/relationships/hyperlink" Target="https://data.fis-ski.com/dynamic/athlete-biography.html?sector=CC&amp;listid=&amp;competitorid=197702" TargetMode="External"/><Relationship Id="rId65" Type="http://schemas.openxmlformats.org/officeDocument/2006/relationships/hyperlink" Target="https://data.fis-ski.com/dynamic/athlete-biography.html?sector=CC&amp;listid=&amp;competitorid=215315" TargetMode="External"/><Relationship Id="rId66" Type="http://schemas.openxmlformats.org/officeDocument/2006/relationships/hyperlink" Target="https://data.fis-ski.com/dynamic/athlete-biography.html?sector=CC&amp;listid=&amp;competitorid=131750" TargetMode="External"/><Relationship Id="rId67" Type="http://schemas.openxmlformats.org/officeDocument/2006/relationships/hyperlink" Target="https://data.fis-ski.com/dynamic/athlete-biography.html?sector=CC&amp;listid=&amp;competitorid=162260" TargetMode="External"/><Relationship Id="rId68" Type="http://schemas.openxmlformats.org/officeDocument/2006/relationships/hyperlink" Target="https://data.fis-ski.com/dynamic/athlete-biography.html?sector=CC&amp;listid=&amp;competitorid=158502" TargetMode="External"/><Relationship Id="rId69" Type="http://schemas.openxmlformats.org/officeDocument/2006/relationships/hyperlink" Target="https://data.fis-ski.com/dynamic/athlete-biography.html?sector=CC&amp;listid=&amp;competitorid=160944" TargetMode="External"/><Relationship Id="rId120" Type="http://schemas.openxmlformats.org/officeDocument/2006/relationships/hyperlink" Target="https://data.fis-ski.com/dynamic/athlete-biography.html?sector=CC&amp;listid=&amp;competitorid=184726" TargetMode="External"/><Relationship Id="rId121" Type="http://schemas.openxmlformats.org/officeDocument/2006/relationships/hyperlink" Target="https://data.fis-ski.com/dynamic/athlete-biography.html?sector=CC&amp;listid=&amp;competitorid=185396" TargetMode="External"/><Relationship Id="rId122" Type="http://schemas.openxmlformats.org/officeDocument/2006/relationships/hyperlink" Target="https://data.fis-ski.com/dynamic/athlete-biography.html?sector=CC&amp;listid=&amp;competitorid=198834" TargetMode="External"/><Relationship Id="rId123" Type="http://schemas.openxmlformats.org/officeDocument/2006/relationships/hyperlink" Target="https://data.fis-ski.com/dynamic/athlete-biography.html?sector=CC&amp;listid=&amp;competitorid=204455" TargetMode="External"/><Relationship Id="rId124" Type="http://schemas.openxmlformats.org/officeDocument/2006/relationships/hyperlink" Target="https://data.fis-ski.com/dynamic/athlete-biography.html?sector=CC&amp;listid=&amp;competitorid=168430" TargetMode="External"/><Relationship Id="rId125" Type="http://schemas.openxmlformats.org/officeDocument/2006/relationships/hyperlink" Target="https://data.fis-ski.com/dynamic/athlete-biography.html?sector=CC&amp;listid=&amp;competitorid=134036" TargetMode="External"/><Relationship Id="rId126" Type="http://schemas.openxmlformats.org/officeDocument/2006/relationships/hyperlink" Target="https://data.fis-ski.com/dynamic/athlete-biography.html?sector=CC&amp;listid=&amp;competitorid=183802" TargetMode="External"/><Relationship Id="rId127" Type="http://schemas.openxmlformats.org/officeDocument/2006/relationships/hyperlink" Target="https://data.fis-ski.com/dynamic/athlete-biography.html?sector=CC&amp;listid=&amp;competitorid=185177" TargetMode="External"/><Relationship Id="rId128" Type="http://schemas.openxmlformats.org/officeDocument/2006/relationships/hyperlink" Target="https://data.fis-ski.com/dynamic/athlete-biography.html?sector=CC&amp;listid=&amp;competitorid=168107" TargetMode="External"/><Relationship Id="rId129" Type="http://schemas.openxmlformats.org/officeDocument/2006/relationships/hyperlink" Target="https://data.fis-ski.com/dynamic/athlete-biography.html?sector=CC&amp;listid=&amp;competitorid=120820" TargetMode="External"/><Relationship Id="rId40" Type="http://schemas.openxmlformats.org/officeDocument/2006/relationships/hyperlink" Target="https://data.fis-ski.com/dynamic/athlete-biography.html?sector=CC&amp;listid=&amp;competitorid=18220" TargetMode="External"/><Relationship Id="rId41" Type="http://schemas.openxmlformats.org/officeDocument/2006/relationships/hyperlink" Target="https://data.fis-ski.com/dynamic/athlete-biography.html?sector=CC&amp;listid=&amp;competitorid=91117" TargetMode="External"/><Relationship Id="rId42" Type="http://schemas.openxmlformats.org/officeDocument/2006/relationships/hyperlink" Target="https://data.fis-ski.com/dynamic/athlete-biography.html?sector=CC&amp;listid=&amp;competitorid=214414" TargetMode="External"/><Relationship Id="rId90" Type="http://schemas.openxmlformats.org/officeDocument/2006/relationships/hyperlink" Target="https://data.fis-ski.com/dynamic/athlete-biography.html?sector=CC&amp;listid=&amp;competitorid=170465" TargetMode="External"/><Relationship Id="rId91" Type="http://schemas.openxmlformats.org/officeDocument/2006/relationships/hyperlink" Target="https://data.fis-ski.com/dynamic/athlete-biography.html?sector=CC&amp;listid=&amp;competitorid=180909" TargetMode="External"/><Relationship Id="rId92" Type="http://schemas.openxmlformats.org/officeDocument/2006/relationships/hyperlink" Target="https://data.fis-ski.com/dynamic/athlete-biography.html?sector=CC&amp;listid=&amp;competitorid=147438" TargetMode="External"/><Relationship Id="rId93" Type="http://schemas.openxmlformats.org/officeDocument/2006/relationships/hyperlink" Target="https://data.fis-ski.com/dynamic/athlete-biography.html?sector=CC&amp;listid=&amp;competitorid=159038" TargetMode="External"/><Relationship Id="rId94" Type="http://schemas.openxmlformats.org/officeDocument/2006/relationships/hyperlink" Target="https://data.fis-ski.com/dynamic/athlete-biography.html?sector=CC&amp;listid=&amp;competitorid=215031" TargetMode="External"/><Relationship Id="rId95" Type="http://schemas.openxmlformats.org/officeDocument/2006/relationships/hyperlink" Target="https://data.fis-ski.com/dynamic/athlete-biography.html?sector=CC&amp;listid=&amp;competitorid=39232" TargetMode="External"/><Relationship Id="rId96" Type="http://schemas.openxmlformats.org/officeDocument/2006/relationships/hyperlink" Target="https://data.fis-ski.com/dynamic/athlete-biography.html?sector=CC&amp;listid=&amp;competitorid=191046" TargetMode="External"/><Relationship Id="rId101" Type="http://schemas.openxmlformats.org/officeDocument/2006/relationships/hyperlink" Target="https://data.fis-ski.com/dynamic/athlete-biography.html?sector=CC&amp;listid=&amp;competitorid=179389" TargetMode="External"/><Relationship Id="rId102" Type="http://schemas.openxmlformats.org/officeDocument/2006/relationships/hyperlink" Target="https://data.fis-ski.com/dynamic/athlete-biography.html?sector=CC&amp;listid=&amp;competitorid=139294" TargetMode="External"/><Relationship Id="rId103" Type="http://schemas.openxmlformats.org/officeDocument/2006/relationships/hyperlink" Target="https://data.fis-ski.com/dynamic/athlete-biography.html?sector=CC&amp;listid=&amp;competitorid=198937" TargetMode="External"/><Relationship Id="rId104" Type="http://schemas.openxmlformats.org/officeDocument/2006/relationships/hyperlink" Target="https://data.fis-ski.com/dynamic/athlete-biography.html?sector=CC&amp;listid=&amp;competitorid=182131" TargetMode="External"/><Relationship Id="rId105" Type="http://schemas.openxmlformats.org/officeDocument/2006/relationships/hyperlink" Target="https://data.fis-ski.com/dynamic/athlete-biography.html?sector=CC&amp;listid=&amp;competitorid=158320" TargetMode="External"/><Relationship Id="rId106" Type="http://schemas.openxmlformats.org/officeDocument/2006/relationships/hyperlink" Target="https://data.fis-ski.com/dynamic/athlete-biography.html?sector=CC&amp;listid=&amp;competitorid=177617" TargetMode="External"/><Relationship Id="rId107" Type="http://schemas.openxmlformats.org/officeDocument/2006/relationships/hyperlink" Target="https://data.fis-ski.com/dynamic/athlete-biography.html?sector=CC&amp;listid=&amp;competitorid=159820" TargetMode="External"/><Relationship Id="rId108" Type="http://schemas.openxmlformats.org/officeDocument/2006/relationships/hyperlink" Target="https://data.fis-ski.com/dynamic/athlete-biography.html?sector=CC&amp;listid=&amp;competitorid=191552" TargetMode="External"/><Relationship Id="rId109" Type="http://schemas.openxmlformats.org/officeDocument/2006/relationships/hyperlink" Target="https://data.fis-ski.com/dynamic/athlete-biography.html?sector=CC&amp;listid=&amp;competitorid=120718" TargetMode="External"/><Relationship Id="rId97" Type="http://schemas.openxmlformats.org/officeDocument/2006/relationships/hyperlink" Target="https://data.fis-ski.com/dynamic/athlete-biography.html?sector=CC&amp;listid=&amp;competitorid=142112" TargetMode="External"/><Relationship Id="rId98" Type="http://schemas.openxmlformats.org/officeDocument/2006/relationships/hyperlink" Target="https://data.fis-ski.com/dynamic/athlete-biography.html?sector=CC&amp;listid=&amp;competitorid=168442" TargetMode="External"/><Relationship Id="rId99" Type="http://schemas.openxmlformats.org/officeDocument/2006/relationships/hyperlink" Target="https://data.fis-ski.com/dynamic/athlete-biography.html?sector=CC&amp;listid=&amp;competitorid=112039" TargetMode="External"/><Relationship Id="rId43" Type="http://schemas.openxmlformats.org/officeDocument/2006/relationships/hyperlink" Target="https://data.fis-ski.com/dynamic/athlete-biography.html?sector=CC&amp;listid=&amp;competitorid=89782" TargetMode="External"/><Relationship Id="rId44" Type="http://schemas.openxmlformats.org/officeDocument/2006/relationships/hyperlink" Target="https://data.fis-ski.com/dynamic/athlete-biography.html?sector=CC&amp;listid=&amp;competitorid=155993" TargetMode="External"/><Relationship Id="rId45" Type="http://schemas.openxmlformats.org/officeDocument/2006/relationships/hyperlink" Target="https://data.fis-ski.com/dynamic/athlete-biography.html?sector=CC&amp;listid=&amp;competitorid=143535" TargetMode="External"/><Relationship Id="rId46" Type="http://schemas.openxmlformats.org/officeDocument/2006/relationships/hyperlink" Target="https://data.fis-ski.com/dynamic/athlete-biography.html?sector=CC&amp;listid=&amp;competitorid=194901" TargetMode="External"/><Relationship Id="rId47" Type="http://schemas.openxmlformats.org/officeDocument/2006/relationships/hyperlink" Target="https://data.fis-ski.com/dynamic/athlete-biography.html?sector=CC&amp;listid=&amp;competitorid=200909" TargetMode="External"/><Relationship Id="rId48" Type="http://schemas.openxmlformats.org/officeDocument/2006/relationships/hyperlink" Target="https://data.fis-ski.com/dynamic/athlete-biography.html?sector=CC&amp;listid=&amp;competitorid=141199" TargetMode="External"/><Relationship Id="rId49" Type="http://schemas.openxmlformats.org/officeDocument/2006/relationships/hyperlink" Target="https://data.fis-ski.com/dynamic/athlete-biography.html?sector=CC&amp;listid=&amp;competitorid=191425" TargetMode="External"/><Relationship Id="rId100" Type="http://schemas.openxmlformats.org/officeDocument/2006/relationships/hyperlink" Target="https://data.fis-ski.com/dynamic/athlete-biography.html?sector=CC&amp;listid=&amp;competitorid=168823" TargetMode="External"/><Relationship Id="rId150" Type="http://schemas.openxmlformats.org/officeDocument/2006/relationships/hyperlink" Target="https://www.fis-ski.com/DB/general/athlete-biography.html?sectorcode=cc&amp;competitorid=191516" TargetMode="External"/><Relationship Id="rId151" Type="http://schemas.openxmlformats.org/officeDocument/2006/relationships/hyperlink" Target="https://www.fis-ski.com/DB/general/athlete-biography.html?sectorcode=cc&amp;competitorid=183700" TargetMode="External"/><Relationship Id="rId152" Type="http://schemas.openxmlformats.org/officeDocument/2006/relationships/hyperlink" Target="https://www.fis-ski.com/DB/general/athlete-biography.html?sectorcode=cc&amp;competitorid=213602" TargetMode="External"/><Relationship Id="rId153" Type="http://schemas.openxmlformats.org/officeDocument/2006/relationships/hyperlink" Target="https://www.fis-ski.com/DB/general/athlete-biography.html?sectorcode=cc&amp;competitorid=209209" TargetMode="External"/><Relationship Id="rId154" Type="http://schemas.openxmlformats.org/officeDocument/2006/relationships/hyperlink" Target="https://www.fis-ski.com/DB/general/athlete-biography.html?sectorcode=cc&amp;competitorid=217198" TargetMode="External"/><Relationship Id="rId20" Type="http://schemas.openxmlformats.org/officeDocument/2006/relationships/hyperlink" Target="https://data.fis-ski.com/dynamic/athlete-biography.html?sector=CC&amp;listid=&amp;competitorid=92223" TargetMode="External"/><Relationship Id="rId21" Type="http://schemas.openxmlformats.org/officeDocument/2006/relationships/hyperlink" Target="https://data.fis-ski.com/dynamic/athlete-biography.html?sector=CC&amp;listid=&amp;competitorid=205729" TargetMode="External"/><Relationship Id="rId22" Type="http://schemas.openxmlformats.org/officeDocument/2006/relationships/hyperlink" Target="https://data.fis-ski.com/dynamic/athlete-biography.html?sector=CC&amp;listid=&amp;competitorid=159268" TargetMode="External"/><Relationship Id="rId70" Type="http://schemas.openxmlformats.org/officeDocument/2006/relationships/hyperlink" Target="https://data.fis-ski.com/dynamic/athlete-biography.html?sector=CC&amp;listid=&amp;competitorid=165687" TargetMode="External"/><Relationship Id="rId71" Type="http://schemas.openxmlformats.org/officeDocument/2006/relationships/hyperlink" Target="https://data.fis-ski.com/dynamic/athlete-biography.html?sector=CC&amp;listid=&amp;competitorid=147096" TargetMode="External"/><Relationship Id="rId72" Type="http://schemas.openxmlformats.org/officeDocument/2006/relationships/hyperlink" Target="https://data.fis-ski.com/dynamic/athlete-biography.html?sector=CC&amp;listid=&amp;competitorid=205287" TargetMode="External"/><Relationship Id="rId73" Type="http://schemas.openxmlformats.org/officeDocument/2006/relationships/hyperlink" Target="https://data.fis-ski.com/dynamic/athlete-biography.html?sector=CC&amp;listid=&amp;competitorid=184719" TargetMode="External"/><Relationship Id="rId74" Type="http://schemas.openxmlformats.org/officeDocument/2006/relationships/hyperlink" Target="https://data.fis-ski.com/dynamic/athlete-biography.html?sector=CC&amp;listid=&amp;competitorid=158325" TargetMode="External"/><Relationship Id="rId75" Type="http://schemas.openxmlformats.org/officeDocument/2006/relationships/hyperlink" Target="https://data.fis-ski.com/dynamic/athlete-biography.html?sector=CC&amp;listid=&amp;competitorid=131618" TargetMode="External"/><Relationship Id="rId76" Type="http://schemas.openxmlformats.org/officeDocument/2006/relationships/hyperlink" Target="https://data.fis-ski.com/dynamic/athlete-biography.html?sector=CC&amp;listid=&amp;competitorid=191768" TargetMode="External"/><Relationship Id="rId77" Type="http://schemas.openxmlformats.org/officeDocument/2006/relationships/hyperlink" Target="https://data.fis-ski.com/dynamic/athlete-biography.html?sector=CC&amp;listid=&amp;competitorid=161923" TargetMode="External"/><Relationship Id="rId78" Type="http://schemas.openxmlformats.org/officeDocument/2006/relationships/hyperlink" Target="https://data.fis-ski.com/dynamic/athlete-biography.html?sector=CC&amp;listid=&amp;competitorid=147872" TargetMode="External"/><Relationship Id="rId79" Type="http://schemas.openxmlformats.org/officeDocument/2006/relationships/hyperlink" Target="https://data.fis-ski.com/dynamic/athlete-biography.html?sector=CC&amp;listid=&amp;competitorid=185120" TargetMode="External"/><Relationship Id="rId23" Type="http://schemas.openxmlformats.org/officeDocument/2006/relationships/hyperlink" Target="https://data.fis-ski.com/dynamic/athlete-biography.html?sector=CC&amp;listid=&amp;competitorid=168831" TargetMode="External"/><Relationship Id="rId24" Type="http://schemas.openxmlformats.org/officeDocument/2006/relationships/hyperlink" Target="https://data.fis-ski.com/dynamic/athlete-biography.html?sector=CC&amp;listid=&amp;competitorid=143007" TargetMode="External"/><Relationship Id="rId25" Type="http://schemas.openxmlformats.org/officeDocument/2006/relationships/hyperlink" Target="https://data.fis-ski.com/dynamic/athlete-biography.html?sector=CC&amp;listid=&amp;competitorid=192295" TargetMode="External"/><Relationship Id="rId26" Type="http://schemas.openxmlformats.org/officeDocument/2006/relationships/hyperlink" Target="https://data.fis-ski.com/dynamic/athlete-biography.html?sector=CC&amp;listid=&amp;competitorid=206675" TargetMode="External"/><Relationship Id="rId27" Type="http://schemas.openxmlformats.org/officeDocument/2006/relationships/hyperlink" Target="https://data.fis-ski.com/dynamic/athlete-biography.html?sector=CC&amp;listid=&amp;competitorid=142024" TargetMode="External"/><Relationship Id="rId28" Type="http://schemas.openxmlformats.org/officeDocument/2006/relationships/hyperlink" Target="https://data.fis-ski.com/dynamic/athlete-biography.html?sector=CC&amp;listid=&amp;competitorid=141349" TargetMode="External"/><Relationship Id="rId29" Type="http://schemas.openxmlformats.org/officeDocument/2006/relationships/hyperlink" Target="https://data.fis-ski.com/dynamic/athlete-biography.html?sector=CC&amp;listid=&amp;competitorid=203671" TargetMode="External"/><Relationship Id="rId130" Type="http://schemas.openxmlformats.org/officeDocument/2006/relationships/hyperlink" Target="https://data.fis-ski.com/dynamic/athlete-biography.html?sector=CC&amp;listid=&amp;competitorid=168821" TargetMode="External"/><Relationship Id="rId131" Type="http://schemas.openxmlformats.org/officeDocument/2006/relationships/hyperlink" Target="https://data.fis-ski.com/dynamic/athlete-biography.html?sector=CC&amp;listid=&amp;competitorid=8818" TargetMode="External"/><Relationship Id="rId132" Type="http://schemas.openxmlformats.org/officeDocument/2006/relationships/hyperlink" Target="https://data.fis-ski.com/dynamic/athlete-biography.html?sector=CC&amp;listid=&amp;competitorid=190243" TargetMode="External"/><Relationship Id="rId133" Type="http://schemas.openxmlformats.org/officeDocument/2006/relationships/hyperlink" Target="https://data.fis-ski.com/dynamic/athlete-biography.html?sector=CC&amp;listid=&amp;competitorid=212389" TargetMode="External"/><Relationship Id="rId134" Type="http://schemas.openxmlformats.org/officeDocument/2006/relationships/hyperlink" Target="https://data.fis-ski.com/dynamic/athlete-biography.html?sector=CC&amp;listid=&amp;competitorid=205852" TargetMode="External"/><Relationship Id="rId135" Type="http://schemas.openxmlformats.org/officeDocument/2006/relationships/hyperlink" Target="https://data.fis-ski.com/dynamic/athlete-biography.html?sector=CC&amp;listid=&amp;competitorid=183953" TargetMode="External"/><Relationship Id="rId136" Type="http://schemas.openxmlformats.org/officeDocument/2006/relationships/hyperlink" Target="https://data.fis-ski.com/dynamic/athlete-biography.html?sector=CC&amp;listid=&amp;competitorid=109202" TargetMode="External"/><Relationship Id="rId137" Type="http://schemas.openxmlformats.org/officeDocument/2006/relationships/hyperlink" Target="https://data.fis-ski.com/dynamic/athlete-biography.html?sector=CC&amp;listid=&amp;competitorid=177900" TargetMode="External"/><Relationship Id="rId138" Type="http://schemas.openxmlformats.org/officeDocument/2006/relationships/hyperlink" Target="https://data.fis-ski.com/dynamic/athlete-biography.html?sector=CC&amp;listid=&amp;competitorid=191650" TargetMode="External"/><Relationship Id="rId139" Type="http://schemas.openxmlformats.org/officeDocument/2006/relationships/hyperlink" Target="https://data.fis-ski.com/dynamic/athlete-biography.html?sector=CC&amp;listid=&amp;competitorid=106075" TargetMode="External"/><Relationship Id="rId1" Type="http://schemas.openxmlformats.org/officeDocument/2006/relationships/hyperlink" Target="https://data.fis-ski.com/dynamic/athlete-biography.html?sector=CC&amp;listid=&amp;competitorid=43271" TargetMode="External"/><Relationship Id="rId2" Type="http://schemas.openxmlformats.org/officeDocument/2006/relationships/hyperlink" Target="https://data.fis-ski.com/dynamic/athlete-biography.html?sector=CC&amp;listid=&amp;competitorid=227020" TargetMode="External"/><Relationship Id="rId3" Type="http://schemas.openxmlformats.org/officeDocument/2006/relationships/hyperlink" Target="https://data.fis-ski.com/dynamic/athlete-biography.html?sector=CC&amp;listid=&amp;competitorid=183339" TargetMode="External"/><Relationship Id="rId4" Type="http://schemas.openxmlformats.org/officeDocument/2006/relationships/hyperlink" Target="https://data.fis-ski.com/dynamic/athlete-biography.html?sector=CC&amp;listid=&amp;competitorid=208442" TargetMode="External"/><Relationship Id="rId5" Type="http://schemas.openxmlformats.org/officeDocument/2006/relationships/hyperlink" Target="https://data.fis-ski.com/dynamic/athlete-biography.html?sector=CC&amp;listid=&amp;competitorid=187710" TargetMode="External"/><Relationship Id="rId6" Type="http://schemas.openxmlformats.org/officeDocument/2006/relationships/hyperlink" Target="https://data.fis-ski.com/dynamic/athlete-biography.html?sector=CC&amp;listid=&amp;competitorid=198936" TargetMode="External"/><Relationship Id="rId7" Type="http://schemas.openxmlformats.org/officeDocument/2006/relationships/hyperlink" Target="https://data.fis-ski.com/dynamic/athlete-biography.html?sector=CC&amp;listid=&amp;competitorid=194902" TargetMode="External"/><Relationship Id="rId8" Type="http://schemas.openxmlformats.org/officeDocument/2006/relationships/hyperlink" Target="https://data.fis-ski.com/dynamic/athlete-biography.html?sector=CC&amp;listid=&amp;competitorid=168450" TargetMode="External"/><Relationship Id="rId9" Type="http://schemas.openxmlformats.org/officeDocument/2006/relationships/hyperlink" Target="https://data.fis-ski.com/dynamic/athlete-biography.html?sector=CC&amp;listid=&amp;competitorid=179260" TargetMode="External"/><Relationship Id="rId50" Type="http://schemas.openxmlformats.org/officeDocument/2006/relationships/hyperlink" Target="https://data.fis-ski.com/dynamic/athlete-biography.html?sector=CC&amp;listid=&amp;competitorid=191041" TargetMode="External"/><Relationship Id="rId51" Type="http://schemas.openxmlformats.org/officeDocument/2006/relationships/hyperlink" Target="https://data.fis-ski.com/dynamic/athlete-biography.html?sector=CC&amp;listid=&amp;competitorid=169470" TargetMode="External"/><Relationship Id="rId52" Type="http://schemas.openxmlformats.org/officeDocument/2006/relationships/hyperlink" Target="https://data.fis-ski.com/dynamic/athlete-biography.html?sector=CC&amp;listid=&amp;competitorid=166212" TargetMode="External"/><Relationship Id="rId53" Type="http://schemas.openxmlformats.org/officeDocument/2006/relationships/hyperlink" Target="https://data.fis-ski.com/dynamic/athlete-biography.html?sector=CC&amp;listid=&amp;competitorid=180168" TargetMode="External"/><Relationship Id="rId54" Type="http://schemas.openxmlformats.org/officeDocument/2006/relationships/hyperlink" Target="https://data.fis-ski.com/dynamic/athlete-biography.html?sector=CC&amp;listid=&amp;competitorid=135044" TargetMode="External"/><Relationship Id="rId55" Type="http://schemas.openxmlformats.org/officeDocument/2006/relationships/hyperlink" Target="https://data.fis-ski.com/dynamic/athlete-biography.html?sector=CC&amp;listid=&amp;competitorid=166211" TargetMode="External"/><Relationship Id="rId56" Type="http://schemas.openxmlformats.org/officeDocument/2006/relationships/hyperlink" Target="https://data.fis-ski.com/dynamic/athlete-biography.html?sector=CC&amp;listid=&amp;competitorid=185395" TargetMode="External"/><Relationship Id="rId57" Type="http://schemas.openxmlformats.org/officeDocument/2006/relationships/hyperlink" Target="https://data.fis-ski.com/dynamic/athlete-biography.html?sector=CC&amp;listid=&amp;competitorid=209211" TargetMode="External"/><Relationship Id="rId58" Type="http://schemas.openxmlformats.org/officeDocument/2006/relationships/hyperlink" Target="https://data.fis-ski.com/dynamic/athlete-biography.html?sector=CC&amp;listid=&amp;competitorid=145942" TargetMode="External"/><Relationship Id="rId59" Type="http://schemas.openxmlformats.org/officeDocument/2006/relationships/hyperlink" Target="https://data.fis-ski.com/dynamic/athlete-biography.html?sector=CC&amp;listid=&amp;competitorid=173409" TargetMode="External"/><Relationship Id="rId110" Type="http://schemas.openxmlformats.org/officeDocument/2006/relationships/hyperlink" Target="https://data.fis-ski.com/dynamic/athlete-biography.html?sector=CC&amp;listid=&amp;competitorid=193294" TargetMode="External"/><Relationship Id="rId111" Type="http://schemas.openxmlformats.org/officeDocument/2006/relationships/hyperlink" Target="https://data.fis-ski.com/dynamic/athlete-biography.html?sector=CC&amp;listid=&amp;competitorid=184569" TargetMode="External"/><Relationship Id="rId112" Type="http://schemas.openxmlformats.org/officeDocument/2006/relationships/hyperlink" Target="https://data.fis-ski.com/dynamic/athlete-biography.html?sector=CC&amp;listid=&amp;competitorid=133325" TargetMode="External"/><Relationship Id="rId113" Type="http://schemas.openxmlformats.org/officeDocument/2006/relationships/hyperlink" Target="https://data.fis-ski.com/dynamic/athlete-biography.html?sector=CC&amp;listid=&amp;competitorid=183821" TargetMode="External"/><Relationship Id="rId114" Type="http://schemas.openxmlformats.org/officeDocument/2006/relationships/hyperlink" Target="https://data.fis-ski.com/dynamic/athlete-biography.html?sector=CC&amp;listid=&amp;competitorid=147867" TargetMode="External"/><Relationship Id="rId115" Type="http://schemas.openxmlformats.org/officeDocument/2006/relationships/hyperlink" Target="https://data.fis-ski.com/dynamic/athlete-biography.html?sector=CC&amp;listid=&amp;competitorid=179202" TargetMode="External"/><Relationship Id="rId116" Type="http://schemas.openxmlformats.org/officeDocument/2006/relationships/hyperlink" Target="https://data.fis-ski.com/dynamic/athlete-biography.html?sector=CC&amp;listid=&amp;competitorid=200133" TargetMode="External"/><Relationship Id="rId117" Type="http://schemas.openxmlformats.org/officeDocument/2006/relationships/hyperlink" Target="https://data.fis-ski.com/dynamic/athlete-biography.html?sector=CC&amp;listid=&amp;competitorid=176739" TargetMode="External"/><Relationship Id="rId118" Type="http://schemas.openxmlformats.org/officeDocument/2006/relationships/hyperlink" Target="https://data.fis-ski.com/dynamic/athlete-biography.html?sector=CC&amp;listid=&amp;competitorid=207480" TargetMode="External"/><Relationship Id="rId119" Type="http://schemas.openxmlformats.org/officeDocument/2006/relationships/hyperlink" Target="https://data.fis-ski.com/dynamic/athlete-biography.html?sector=CC&amp;listid=&amp;competitorid=168436" TargetMode="External"/><Relationship Id="rId30" Type="http://schemas.openxmlformats.org/officeDocument/2006/relationships/hyperlink" Target="https://data.fis-ski.com/dynamic/athlete-biography.html?sector=CC&amp;listid=&amp;competitorid=147838" TargetMode="External"/><Relationship Id="rId31" Type="http://schemas.openxmlformats.org/officeDocument/2006/relationships/hyperlink" Target="https://data.fis-ski.com/dynamic/athlete-biography.html?sector=CC&amp;listid=&amp;competitorid=181444" TargetMode="External"/><Relationship Id="rId32" Type="http://schemas.openxmlformats.org/officeDocument/2006/relationships/hyperlink" Target="https://data.fis-ski.com/dynamic/athlete-biography.html?sector=CC&amp;listid=&amp;competitorid=200935" TargetMode="External"/><Relationship Id="rId33" Type="http://schemas.openxmlformats.org/officeDocument/2006/relationships/hyperlink" Target="https://data.fis-ski.com/dynamic/athlete-biography.html?sector=CC&amp;listid=&amp;competitorid=139710" TargetMode="External"/><Relationship Id="rId34" Type="http://schemas.openxmlformats.org/officeDocument/2006/relationships/hyperlink" Target="https://data.fis-ski.com/dynamic/athlete-biography.html?sector=CC&amp;listid=&amp;competitorid=180596" TargetMode="External"/><Relationship Id="rId35" Type="http://schemas.openxmlformats.org/officeDocument/2006/relationships/hyperlink" Target="https://data.fis-ski.com/dynamic/athlete-biography.html?sector=CC&amp;listid=&amp;competitorid=174018" TargetMode="External"/><Relationship Id="rId36" Type="http://schemas.openxmlformats.org/officeDocument/2006/relationships/hyperlink" Target="https://data.fis-ski.com/dynamic/athlete-biography.html?sector=CC&amp;listid=&amp;competitorid=185193" TargetMode="External"/><Relationship Id="rId37" Type="http://schemas.openxmlformats.org/officeDocument/2006/relationships/hyperlink" Target="https://data.fis-ski.com/dynamic/athlete-biography.html?sector=CC&amp;listid=&amp;competitorid=150795" TargetMode="External"/><Relationship Id="rId38" Type="http://schemas.openxmlformats.org/officeDocument/2006/relationships/hyperlink" Target="https://data.fis-ski.com/dynamic/athlete-biography.html?sector=CC&amp;listid=&amp;competitorid=167025" TargetMode="External"/><Relationship Id="rId39" Type="http://schemas.openxmlformats.org/officeDocument/2006/relationships/hyperlink" Target="https://data.fis-ski.com/dynamic/athlete-biography.html?sector=CC&amp;listid=&amp;competitorid=181774" TargetMode="External"/><Relationship Id="rId80" Type="http://schemas.openxmlformats.org/officeDocument/2006/relationships/hyperlink" Target="https://data.fis-ski.com/dynamic/athlete-biography.html?sector=CC&amp;listid=&amp;competitorid=119761" TargetMode="External"/><Relationship Id="rId81" Type="http://schemas.openxmlformats.org/officeDocument/2006/relationships/hyperlink" Target="https://data.fis-ski.com/dynamic/athlete-biography.html?sector=CC&amp;listid=&amp;competitorid=205333" TargetMode="External"/><Relationship Id="rId82" Type="http://schemas.openxmlformats.org/officeDocument/2006/relationships/hyperlink" Target="https://data.fis-ski.com/dynamic/athlete-biography.html?sector=CC&amp;listid=&amp;competitorid=171883" TargetMode="External"/><Relationship Id="rId83" Type="http://schemas.openxmlformats.org/officeDocument/2006/relationships/hyperlink" Target="https://data.fis-ski.com/dynamic/athlete-biography.html?sector=CC&amp;listid=&amp;competitorid=167567" TargetMode="External"/><Relationship Id="rId84" Type="http://schemas.openxmlformats.org/officeDocument/2006/relationships/hyperlink" Target="https://data.fis-ski.com/dynamic/athlete-biography.html?sector=CC&amp;listid=&amp;competitorid=158667" TargetMode="External"/><Relationship Id="rId85" Type="http://schemas.openxmlformats.org/officeDocument/2006/relationships/hyperlink" Target="https://data.fis-ski.com/dynamic/athlete-biography.html?sector=CC&amp;listid=&amp;competitorid=207946" TargetMode="External"/><Relationship Id="rId86" Type="http://schemas.openxmlformats.org/officeDocument/2006/relationships/hyperlink" Target="https://data.fis-ski.com/dynamic/athlete-biography.html?sector=CC&amp;listid=&amp;competitorid=150381" TargetMode="External"/><Relationship Id="rId87" Type="http://schemas.openxmlformats.org/officeDocument/2006/relationships/hyperlink" Target="https://data.fis-ski.com/dynamic/athlete-biography.html?sector=CC&amp;listid=&amp;competitorid=177610" TargetMode="External"/><Relationship Id="rId88" Type="http://schemas.openxmlformats.org/officeDocument/2006/relationships/hyperlink" Target="https://data.fis-ski.com/dynamic/athlete-biography.html?sector=CC&amp;listid=&amp;competitorid=178189" TargetMode="External"/><Relationship Id="rId89" Type="http://schemas.openxmlformats.org/officeDocument/2006/relationships/hyperlink" Target="https://data.fis-ski.com/dynamic/athlete-biography.html?sector=CC&amp;listid=&amp;competitorid=131748" TargetMode="External"/><Relationship Id="rId140" Type="http://schemas.openxmlformats.org/officeDocument/2006/relationships/hyperlink" Target="https://data.fis-ski.com/dynamic/athlete-biography.html?sector=CC&amp;listid=&amp;competitorid=148881" TargetMode="External"/><Relationship Id="rId141" Type="http://schemas.openxmlformats.org/officeDocument/2006/relationships/hyperlink" Target="https://data.fis-ski.com/dynamic/athlete-biography.html?sector=CC&amp;listid=&amp;competitorid=168362" TargetMode="External"/><Relationship Id="rId142" Type="http://schemas.openxmlformats.org/officeDocument/2006/relationships/hyperlink" Target="https://data.fis-ski.com/dynamic/athlete-biography.html?sector=CC&amp;listid=&amp;competitorid=171016" TargetMode="External"/><Relationship Id="rId143" Type="http://schemas.openxmlformats.org/officeDocument/2006/relationships/hyperlink" Target="https://data.fis-ski.com/dynamic/athlete-biography.html?sector=CC&amp;listid=&amp;competitorid=205730" TargetMode="External"/><Relationship Id="rId144" Type="http://schemas.openxmlformats.org/officeDocument/2006/relationships/hyperlink" Target="https://www.fis-ski.com/DB/general/athlete-biography.html?sectorcode=cc&amp;competitorid=198893" TargetMode="External"/><Relationship Id="rId145" Type="http://schemas.openxmlformats.org/officeDocument/2006/relationships/hyperlink" Target="https://www.fis-ski.com/DB/general/athlete-biography.html?sectorcode=cc&amp;competitorid=183140" TargetMode="External"/><Relationship Id="rId146" Type="http://schemas.openxmlformats.org/officeDocument/2006/relationships/hyperlink" Target="https://www.fis-ski.com/DB/general/athlete-biography.html?sectorcode=cc&amp;competitorid=176096" TargetMode="External"/><Relationship Id="rId147" Type="http://schemas.openxmlformats.org/officeDocument/2006/relationships/hyperlink" Target="https://www.fis-ski.com/DB/general/athlete-biography.html?sectorcode=cc&amp;competitorid=213668" TargetMode="External"/><Relationship Id="rId148" Type="http://schemas.openxmlformats.org/officeDocument/2006/relationships/hyperlink" Target="https://www.fis-ski.com/DB/general/athlete-biography.html?sectorcode=cc&amp;competitorid=176849" TargetMode="External"/><Relationship Id="rId149" Type="http://schemas.openxmlformats.org/officeDocument/2006/relationships/hyperlink" Target="https://www.fis-ski.com/DB/general/athlete-biography.html?sectorcode=cc&amp;competitorid=220472" TargetMode="External"/></Relationships>
</file>

<file path=xl/worksheets/_rels/sheet6.xml.rels><?xml version="1.0" encoding="UTF-8" standalone="yes"?>
<Relationships xmlns="http://schemas.openxmlformats.org/package/2006/relationships"><Relationship Id="rId142" Type="http://schemas.openxmlformats.org/officeDocument/2006/relationships/hyperlink" Target="https://data.fis-ski.com/dynamic/athlete-biography.html?sector=CC&amp;listid=&amp;competitorid=206880" TargetMode="External"/><Relationship Id="rId143" Type="http://schemas.openxmlformats.org/officeDocument/2006/relationships/hyperlink" Target="https://data.fis-ski.com/dynamic/athlete-biography.html?sector=CC&amp;listid=&amp;competitorid=176496" TargetMode="External"/><Relationship Id="rId144" Type="http://schemas.openxmlformats.org/officeDocument/2006/relationships/hyperlink" Target="https://data.fis-ski.com/dynamic/athlete-biography.html?sector=CC&amp;listid=&amp;competitorid=224098" TargetMode="External"/><Relationship Id="rId145" Type="http://schemas.openxmlformats.org/officeDocument/2006/relationships/hyperlink" Target="https://data.fis-ski.com/dynamic/athlete-biography.html?sector=CC&amp;listid=&amp;competitorid=141166" TargetMode="External"/><Relationship Id="rId146" Type="http://schemas.openxmlformats.org/officeDocument/2006/relationships/hyperlink" Target="https://data.fis-ski.com/dynamic/athlete-biography.html?sector=CC&amp;listid=&amp;competitorid=179188" TargetMode="External"/><Relationship Id="rId147" Type="http://schemas.openxmlformats.org/officeDocument/2006/relationships/hyperlink" Target="https://data.fis-ski.com/dynamic/athlete-biography.html?sector=CC&amp;listid=&amp;competitorid=177622" TargetMode="External"/><Relationship Id="rId148" Type="http://schemas.openxmlformats.org/officeDocument/2006/relationships/hyperlink" Target="https://data.fis-ski.com/dynamic/athlete-biography.html?sector=CC&amp;listid=&amp;competitorid=197710" TargetMode="External"/><Relationship Id="rId149" Type="http://schemas.openxmlformats.org/officeDocument/2006/relationships/hyperlink" Target="https://data.fis-ski.com/dynamic/athlete-biography.html?sector=CC&amp;listid=&amp;competitorid=120806" TargetMode="External"/><Relationship Id="rId40" Type="http://schemas.openxmlformats.org/officeDocument/2006/relationships/hyperlink" Target="https://data.fis-ski.com/dynamic/athlete-biography.html?sector=CC&amp;listid=&amp;competitorid=91002" TargetMode="External"/><Relationship Id="rId41" Type="http://schemas.openxmlformats.org/officeDocument/2006/relationships/hyperlink" Target="https://data.fis-ski.com/dynamic/athlete-biography.html?sector=CC&amp;listid=&amp;competitorid=201180" TargetMode="External"/><Relationship Id="rId42" Type="http://schemas.openxmlformats.org/officeDocument/2006/relationships/hyperlink" Target="https://data.fis-ski.com/dynamic/athlete-biography.html?sector=CC&amp;listid=&amp;competitorid=232249" TargetMode="External"/><Relationship Id="rId43" Type="http://schemas.openxmlformats.org/officeDocument/2006/relationships/hyperlink" Target="https://data.fis-ski.com/dynamic/athlete-biography.html?sector=CC&amp;listid=&amp;competitorid=183162" TargetMode="External"/><Relationship Id="rId44" Type="http://schemas.openxmlformats.org/officeDocument/2006/relationships/hyperlink" Target="https://data.fis-ski.com/dynamic/athlete-biography.html?sector=CC&amp;listid=&amp;competitorid=159285" TargetMode="External"/><Relationship Id="rId45" Type="http://schemas.openxmlformats.org/officeDocument/2006/relationships/hyperlink" Target="https://data.fis-ski.com/dynamic/athlete-biography.html?sector=CC&amp;listid=&amp;competitorid=185792" TargetMode="External"/><Relationship Id="rId46" Type="http://schemas.openxmlformats.org/officeDocument/2006/relationships/hyperlink" Target="https://data.fis-ski.com/dynamic/athlete-biography.html?sector=CC&amp;listid=&amp;competitorid=205734" TargetMode="External"/><Relationship Id="rId47" Type="http://schemas.openxmlformats.org/officeDocument/2006/relationships/hyperlink" Target="https://data.fis-ski.com/dynamic/athlete-biography.html?sector=CC&amp;listid=&amp;competitorid=195128" TargetMode="External"/><Relationship Id="rId48" Type="http://schemas.openxmlformats.org/officeDocument/2006/relationships/hyperlink" Target="https://data.fis-ski.com/dynamic/athlete-biography.html?sector=CC&amp;listid=&amp;competitorid=216956" TargetMode="External"/><Relationship Id="rId49" Type="http://schemas.openxmlformats.org/officeDocument/2006/relationships/hyperlink" Target="https://data.fis-ski.com/dynamic/athlete-biography.html?sector=CC&amp;listid=&amp;competitorid=181925" TargetMode="External"/><Relationship Id="rId80" Type="http://schemas.openxmlformats.org/officeDocument/2006/relationships/hyperlink" Target="https://data.fis-ski.com/dynamic/athlete-biography.html?sector=CC&amp;listid=&amp;competitorid=206868" TargetMode="External"/><Relationship Id="rId81" Type="http://schemas.openxmlformats.org/officeDocument/2006/relationships/hyperlink" Target="https://data.fis-ski.com/dynamic/athlete-biography.html?sector=CC&amp;listid=&amp;competitorid=188058" TargetMode="External"/><Relationship Id="rId82" Type="http://schemas.openxmlformats.org/officeDocument/2006/relationships/hyperlink" Target="https://data.fis-ski.com/dynamic/athlete-biography.html?sector=CC&amp;listid=&amp;competitorid=225977" TargetMode="External"/><Relationship Id="rId83" Type="http://schemas.openxmlformats.org/officeDocument/2006/relationships/hyperlink" Target="https://data.fis-ski.com/dynamic/athlete-biography.html?sector=CC&amp;listid=&amp;competitorid=176030" TargetMode="External"/><Relationship Id="rId84" Type="http://schemas.openxmlformats.org/officeDocument/2006/relationships/hyperlink" Target="https://data.fis-ski.com/dynamic/athlete-biography.html?sector=CC&amp;listid=&amp;competitorid=201087" TargetMode="External"/><Relationship Id="rId85" Type="http://schemas.openxmlformats.org/officeDocument/2006/relationships/hyperlink" Target="https://data.fis-ski.com/dynamic/athlete-biography.html?sector=CC&amp;listid=&amp;competitorid=119753" TargetMode="External"/><Relationship Id="rId86" Type="http://schemas.openxmlformats.org/officeDocument/2006/relationships/hyperlink" Target="https://data.fis-ski.com/dynamic/athlete-biography.html?sector=CC&amp;listid=&amp;competitorid=159758" TargetMode="External"/><Relationship Id="rId87" Type="http://schemas.openxmlformats.org/officeDocument/2006/relationships/hyperlink" Target="https://data.fis-ski.com/dynamic/athlete-biography.html?sector=CC&amp;listid=&amp;competitorid=178052" TargetMode="External"/><Relationship Id="rId88" Type="http://schemas.openxmlformats.org/officeDocument/2006/relationships/hyperlink" Target="https://data.fis-ski.com/dynamic/athlete-biography.html?sector=CC&amp;listid=&amp;competitorid=212816" TargetMode="External"/><Relationship Id="rId89" Type="http://schemas.openxmlformats.org/officeDocument/2006/relationships/hyperlink" Target="https://data.fis-ski.com/dynamic/athlete-biography.html?sector=CC&amp;listid=&amp;competitorid=147441" TargetMode="External"/><Relationship Id="rId110" Type="http://schemas.openxmlformats.org/officeDocument/2006/relationships/hyperlink" Target="https://data.fis-ski.com/dynamic/athlete-biography.html?sector=CC&amp;listid=&amp;competitorid=177291" TargetMode="External"/><Relationship Id="rId111" Type="http://schemas.openxmlformats.org/officeDocument/2006/relationships/hyperlink" Target="https://data.fis-ski.com/dynamic/athlete-biography.html?sector=CC&amp;listid=&amp;competitorid=184356" TargetMode="External"/><Relationship Id="rId112" Type="http://schemas.openxmlformats.org/officeDocument/2006/relationships/hyperlink" Target="https://data.fis-ski.com/dynamic/athlete-biography.html?sector=CC&amp;listid=&amp;competitorid=206817" TargetMode="External"/><Relationship Id="rId113" Type="http://schemas.openxmlformats.org/officeDocument/2006/relationships/hyperlink" Target="https://data.fis-ski.com/dynamic/athlete-biography.html?sector=CC&amp;listid=&amp;competitorid=190346" TargetMode="External"/><Relationship Id="rId114" Type="http://schemas.openxmlformats.org/officeDocument/2006/relationships/hyperlink" Target="https://data.fis-ski.com/dynamic/athlete-biography.html?sector=CC&amp;listid=&amp;competitorid=189147" TargetMode="External"/><Relationship Id="rId115" Type="http://schemas.openxmlformats.org/officeDocument/2006/relationships/hyperlink" Target="https://data.fis-ski.com/dynamic/athlete-biography.html?sector=CC&amp;listid=&amp;competitorid=163255" TargetMode="External"/><Relationship Id="rId116" Type="http://schemas.openxmlformats.org/officeDocument/2006/relationships/hyperlink" Target="https://data.fis-ski.com/dynamic/athlete-biography.html?sector=CC&amp;listid=&amp;competitorid=209021" TargetMode="External"/><Relationship Id="rId117" Type="http://schemas.openxmlformats.org/officeDocument/2006/relationships/hyperlink" Target="https://data.fis-ski.com/dynamic/athlete-biography.html?sector=CC&amp;listid=&amp;competitorid=191826" TargetMode="External"/><Relationship Id="rId118" Type="http://schemas.openxmlformats.org/officeDocument/2006/relationships/hyperlink" Target="https://data.fis-ski.com/dynamic/athlete-biography.html?sector=CC&amp;listid=&amp;competitorid=124691" TargetMode="External"/><Relationship Id="rId119" Type="http://schemas.openxmlformats.org/officeDocument/2006/relationships/hyperlink" Target="https://data.fis-ski.com/dynamic/athlete-biography.html?sector=CC&amp;listid=&amp;competitorid=150574" TargetMode="External"/><Relationship Id="rId150" Type="http://schemas.openxmlformats.org/officeDocument/2006/relationships/hyperlink" Target="https://data.fis-ski.com/dynamic/athlete-biography.html?sector=CC&amp;listid=&amp;competitorid=201086" TargetMode="External"/><Relationship Id="rId151" Type="http://schemas.openxmlformats.org/officeDocument/2006/relationships/hyperlink" Target="https://data.fis-ski.com/dynamic/athlete-biography.html?sector=CC&amp;listid=&amp;competitorid=183454" TargetMode="External"/><Relationship Id="rId152" Type="http://schemas.openxmlformats.org/officeDocument/2006/relationships/hyperlink" Target="https://data.fis-ski.com/dynamic/athlete-biography.html?sector=CC&amp;listid=&amp;competitorid=169966" TargetMode="External"/><Relationship Id="rId10" Type="http://schemas.openxmlformats.org/officeDocument/2006/relationships/hyperlink" Target="https://data.fis-ski.com/dynamic/athlete-biography.html?sector=CC&amp;listid=&amp;competitorid=185283" TargetMode="External"/><Relationship Id="rId11" Type="http://schemas.openxmlformats.org/officeDocument/2006/relationships/hyperlink" Target="https://data.fis-ski.com/dynamic/athlete-biography.html?sector=CC&amp;listid=&amp;competitorid=198977" TargetMode="External"/><Relationship Id="rId12" Type="http://schemas.openxmlformats.org/officeDocument/2006/relationships/hyperlink" Target="https://data.fis-ski.com/dynamic/athlete-biography.html?sector=CC&amp;listid=&amp;competitorid=113062" TargetMode="External"/><Relationship Id="rId13" Type="http://schemas.openxmlformats.org/officeDocument/2006/relationships/hyperlink" Target="https://data.fis-ski.com/dynamic/athlete-biography.html?sector=CC&amp;listid=&amp;competitorid=215825" TargetMode="External"/><Relationship Id="rId14" Type="http://schemas.openxmlformats.org/officeDocument/2006/relationships/hyperlink" Target="https://data.fis-ski.com/dynamic/athlete-biography.html?sector=CC&amp;listid=&amp;competitorid=146768" TargetMode="External"/><Relationship Id="rId15" Type="http://schemas.openxmlformats.org/officeDocument/2006/relationships/hyperlink" Target="https://data.fis-ski.com/dynamic/athlete-biography.html?sector=CC&amp;listid=&amp;competitorid=202832" TargetMode="External"/><Relationship Id="rId16" Type="http://schemas.openxmlformats.org/officeDocument/2006/relationships/hyperlink" Target="https://data.fis-ski.com/dynamic/athlete-biography.html?sector=CC&amp;listid=&amp;competitorid=201025" TargetMode="External"/><Relationship Id="rId17" Type="http://schemas.openxmlformats.org/officeDocument/2006/relationships/hyperlink" Target="https://data.fis-ski.com/dynamic/athlete-biography.html?sector=CC&amp;listid=&amp;competitorid=205775" TargetMode="External"/><Relationship Id="rId18" Type="http://schemas.openxmlformats.org/officeDocument/2006/relationships/hyperlink" Target="https://data.fis-ski.com/dynamic/athlete-biography.html?sector=CC&amp;listid=&amp;competitorid=211132" TargetMode="External"/><Relationship Id="rId19" Type="http://schemas.openxmlformats.org/officeDocument/2006/relationships/hyperlink" Target="https://data.fis-ski.com/dynamic/athlete-biography.html?sector=CC&amp;listid=&amp;competitorid=101267" TargetMode="External"/><Relationship Id="rId153" Type="http://schemas.openxmlformats.org/officeDocument/2006/relationships/hyperlink" Target="https://data.fis-ski.com/dynamic/athlete-biography.html?sector=CC&amp;listid=&amp;competitorid=191258" TargetMode="External"/><Relationship Id="rId154" Type="http://schemas.openxmlformats.org/officeDocument/2006/relationships/hyperlink" Target="https://data.fis-ski.com/dynamic/athlete-biography.html?sector=CC&amp;listid=&amp;competitorid=198903" TargetMode="External"/><Relationship Id="rId155" Type="http://schemas.openxmlformats.org/officeDocument/2006/relationships/hyperlink" Target="https://data.fis-ski.com/dynamic/athlete-biography.html?sector=CC&amp;listid=&amp;competitorid=197152" TargetMode="External"/><Relationship Id="rId156" Type="http://schemas.openxmlformats.org/officeDocument/2006/relationships/hyperlink" Target="https://www.fis-ski.com/DB/general/athlete-biography.html?sectorcode=cc&amp;competitorid=177876" TargetMode="External"/><Relationship Id="rId157" Type="http://schemas.openxmlformats.org/officeDocument/2006/relationships/hyperlink" Target="https://www.fis-ski.com/DB/general/athlete-biography.html?sectorcode=cc&amp;competitorid=205519" TargetMode="External"/><Relationship Id="rId158" Type="http://schemas.openxmlformats.org/officeDocument/2006/relationships/hyperlink" Target="https://www.fis-ski.com/DB/general/athlete-biography.html?sectorcode=cc&amp;competitorid=185534" TargetMode="External"/><Relationship Id="rId159" Type="http://schemas.openxmlformats.org/officeDocument/2006/relationships/hyperlink" Target="https://www.fis-ski.com/DB/general/athlete-biography.html?sectorcode=cc&amp;competitorid=230258" TargetMode="External"/><Relationship Id="rId50" Type="http://schemas.openxmlformats.org/officeDocument/2006/relationships/hyperlink" Target="https://data.fis-ski.com/dynamic/athlete-biography.html?sector=CC&amp;listid=&amp;competitorid=226851" TargetMode="External"/><Relationship Id="rId51" Type="http://schemas.openxmlformats.org/officeDocument/2006/relationships/hyperlink" Target="https://data.fis-ski.com/dynamic/athlete-biography.html?sector=CC&amp;listid=&amp;competitorid=208576" TargetMode="External"/><Relationship Id="rId52" Type="http://schemas.openxmlformats.org/officeDocument/2006/relationships/hyperlink" Target="https://data.fis-ski.com/dynamic/athlete-biography.html?sector=CC&amp;listid=&amp;competitorid=122679" TargetMode="External"/><Relationship Id="rId53" Type="http://schemas.openxmlformats.org/officeDocument/2006/relationships/hyperlink" Target="https://data.fis-ski.com/dynamic/athlete-biography.html?sector=CC&amp;listid=&amp;competitorid=192505" TargetMode="External"/><Relationship Id="rId54" Type="http://schemas.openxmlformats.org/officeDocument/2006/relationships/hyperlink" Target="https://data.fis-ski.com/dynamic/athlete-biography.html?sector=CC&amp;listid=&amp;competitorid=168685" TargetMode="External"/><Relationship Id="rId55" Type="http://schemas.openxmlformats.org/officeDocument/2006/relationships/hyperlink" Target="https://data.fis-ski.com/dynamic/athlete-biography.html?sector=CC&amp;listid=&amp;competitorid=198915" TargetMode="External"/><Relationship Id="rId56" Type="http://schemas.openxmlformats.org/officeDocument/2006/relationships/hyperlink" Target="https://data.fis-ski.com/dynamic/athlete-biography.html?sector=CC&amp;listid=&amp;competitorid=183059" TargetMode="External"/><Relationship Id="rId57" Type="http://schemas.openxmlformats.org/officeDocument/2006/relationships/hyperlink" Target="https://data.fis-ski.com/dynamic/athlete-biography.html?sector=CC&amp;listid=&amp;competitorid=182130" TargetMode="External"/><Relationship Id="rId58" Type="http://schemas.openxmlformats.org/officeDocument/2006/relationships/hyperlink" Target="https://data.fis-ski.com/dynamic/athlete-biography.html?sector=CC&amp;listid=&amp;competitorid=185607" TargetMode="External"/><Relationship Id="rId59" Type="http://schemas.openxmlformats.org/officeDocument/2006/relationships/hyperlink" Target="https://data.fis-ski.com/dynamic/athlete-biography.html?sector=CC&amp;listid=&amp;competitorid=177674" TargetMode="External"/><Relationship Id="rId90" Type="http://schemas.openxmlformats.org/officeDocument/2006/relationships/hyperlink" Target="https://data.fis-ski.com/dynamic/athlete-biography.html?sector=CC&amp;listid=&amp;competitorid=149302" TargetMode="External"/><Relationship Id="rId91" Type="http://schemas.openxmlformats.org/officeDocument/2006/relationships/hyperlink" Target="https://data.fis-ski.com/dynamic/athlete-biography.html?sector=CC&amp;listid=&amp;competitorid=114428" TargetMode="External"/><Relationship Id="rId92" Type="http://schemas.openxmlformats.org/officeDocument/2006/relationships/hyperlink" Target="https://data.fis-ski.com/dynamic/athlete-biography.html?sector=CC&amp;listid=&amp;competitorid=164643" TargetMode="External"/><Relationship Id="rId93" Type="http://schemas.openxmlformats.org/officeDocument/2006/relationships/hyperlink" Target="https://data.fis-ski.com/dynamic/athlete-biography.html?sector=CC&amp;listid=&amp;competitorid=190466" TargetMode="External"/><Relationship Id="rId94" Type="http://schemas.openxmlformats.org/officeDocument/2006/relationships/hyperlink" Target="https://data.fis-ski.com/dynamic/athlete-biography.html?sector=CC&amp;listid=&amp;competitorid=179455" TargetMode="External"/><Relationship Id="rId95" Type="http://schemas.openxmlformats.org/officeDocument/2006/relationships/hyperlink" Target="https://data.fis-ski.com/dynamic/athlete-biography.html?sector=CC&amp;listid=&amp;competitorid=207557" TargetMode="External"/><Relationship Id="rId96" Type="http://schemas.openxmlformats.org/officeDocument/2006/relationships/hyperlink" Target="https://data.fis-ski.com/dynamic/athlete-biography.html?sector=CC&amp;listid=&amp;competitorid=167364" TargetMode="External"/><Relationship Id="rId97" Type="http://schemas.openxmlformats.org/officeDocument/2006/relationships/hyperlink" Target="https://data.fis-ski.com/dynamic/athlete-biography.html?sector=CC&amp;listid=&amp;competitorid=192545" TargetMode="External"/><Relationship Id="rId98" Type="http://schemas.openxmlformats.org/officeDocument/2006/relationships/hyperlink" Target="https://data.fis-ski.com/dynamic/athlete-biography.html?sector=CC&amp;listid=&amp;competitorid=168445" TargetMode="External"/><Relationship Id="rId99" Type="http://schemas.openxmlformats.org/officeDocument/2006/relationships/hyperlink" Target="https://data.fis-ski.com/dynamic/athlete-biography.html?sector=CC&amp;listid=&amp;competitorid=170374" TargetMode="External"/><Relationship Id="rId120" Type="http://schemas.openxmlformats.org/officeDocument/2006/relationships/hyperlink" Target="https://data.fis-ski.com/dynamic/athlete-biography.html?sector=CC&amp;listid=&amp;competitorid=193431" TargetMode="External"/><Relationship Id="rId121" Type="http://schemas.openxmlformats.org/officeDocument/2006/relationships/hyperlink" Target="https://data.fis-ski.com/dynamic/athlete-biography.html?sector=CC&amp;listid=&amp;competitorid=185572" TargetMode="External"/><Relationship Id="rId122" Type="http://schemas.openxmlformats.org/officeDocument/2006/relationships/hyperlink" Target="https://data.fis-ski.com/dynamic/athlete-biography.html?sector=CC&amp;listid=&amp;competitorid=169049" TargetMode="External"/><Relationship Id="rId123" Type="http://schemas.openxmlformats.org/officeDocument/2006/relationships/hyperlink" Target="https://data.fis-ski.com/dynamic/athlete-biography.html?sector=CC&amp;listid=&amp;competitorid=214413" TargetMode="External"/><Relationship Id="rId124" Type="http://schemas.openxmlformats.org/officeDocument/2006/relationships/hyperlink" Target="https://data.fis-ski.com/dynamic/athlete-biography.html?sector=CC&amp;listid=&amp;competitorid=108373" TargetMode="External"/><Relationship Id="rId125" Type="http://schemas.openxmlformats.org/officeDocument/2006/relationships/hyperlink" Target="https://data.fis-ski.com/dynamic/athlete-biography.html?sector=CC&amp;listid=&amp;competitorid=133593" TargetMode="External"/><Relationship Id="rId126" Type="http://schemas.openxmlformats.org/officeDocument/2006/relationships/hyperlink" Target="https://data.fis-ski.com/dynamic/athlete-biography.html?sector=CC&amp;listid=&amp;competitorid=187707" TargetMode="External"/><Relationship Id="rId127" Type="http://schemas.openxmlformats.org/officeDocument/2006/relationships/hyperlink" Target="https://data.fis-ski.com/dynamic/athlete-biography.html?sector=CC&amp;listid=&amp;competitorid=90625" TargetMode="External"/><Relationship Id="rId128" Type="http://schemas.openxmlformats.org/officeDocument/2006/relationships/hyperlink" Target="https://data.fis-ski.com/dynamic/athlete-biography.html?sector=CC&amp;listid=&amp;competitorid=176736" TargetMode="External"/><Relationship Id="rId129" Type="http://schemas.openxmlformats.org/officeDocument/2006/relationships/hyperlink" Target="https://data.fis-ski.com/dynamic/athlete-biography.html?sector=CC&amp;listid=&amp;competitorid=209176" TargetMode="External"/><Relationship Id="rId160" Type="http://schemas.openxmlformats.org/officeDocument/2006/relationships/hyperlink" Target="https://www.fis-ski.com/DB/general/athlete-biography.html?sectorcode=cc&amp;competitorid=199711" TargetMode="External"/><Relationship Id="rId161" Type="http://schemas.openxmlformats.org/officeDocument/2006/relationships/hyperlink" Target="https://www.fis-ski.com/DB/general/athlete-biography.html?sectorcode=cc&amp;competitorid=213768" TargetMode="External"/><Relationship Id="rId162" Type="http://schemas.openxmlformats.org/officeDocument/2006/relationships/hyperlink" Target="https://data.fis-ski.com/dynamic/athlete-biography.html?sector=CC&amp;listid=&amp;competitorid=177783" TargetMode="External"/><Relationship Id="rId20" Type="http://schemas.openxmlformats.org/officeDocument/2006/relationships/hyperlink" Target="https://data.fis-ski.com/dynamic/athlete-biography.html?sector=CC&amp;listid=&amp;competitorid=158379" TargetMode="External"/><Relationship Id="rId21" Type="http://schemas.openxmlformats.org/officeDocument/2006/relationships/hyperlink" Target="https://data.fis-ski.com/dynamic/athlete-biography.html?sector=CC&amp;listid=&amp;competitorid=210906" TargetMode="External"/><Relationship Id="rId22" Type="http://schemas.openxmlformats.org/officeDocument/2006/relationships/hyperlink" Target="https://data.fis-ski.com/dynamic/athlete-biography.html?sector=CC&amp;listid=&amp;competitorid=10947" TargetMode="External"/><Relationship Id="rId23" Type="http://schemas.openxmlformats.org/officeDocument/2006/relationships/hyperlink" Target="https://data.fis-ski.com/dynamic/athlete-biography.html?sector=CC&amp;listid=&amp;competitorid=141910" TargetMode="External"/><Relationship Id="rId24" Type="http://schemas.openxmlformats.org/officeDocument/2006/relationships/hyperlink" Target="https://data.fis-ski.com/dynamic/athlete-biography.html?sector=CC&amp;listid=&amp;competitorid=187708" TargetMode="External"/><Relationship Id="rId25" Type="http://schemas.openxmlformats.org/officeDocument/2006/relationships/hyperlink" Target="https://data.fis-ski.com/dynamic/athlete-biography.html?sector=CC&amp;listid=&amp;competitorid=185285" TargetMode="External"/><Relationship Id="rId26" Type="http://schemas.openxmlformats.org/officeDocument/2006/relationships/hyperlink" Target="https://data.fis-ski.com/dynamic/athlete-biography.html?sector=CC&amp;listid=&amp;competitorid=207743" TargetMode="External"/><Relationship Id="rId27" Type="http://schemas.openxmlformats.org/officeDocument/2006/relationships/hyperlink" Target="https://data.fis-ski.com/dynamic/athlete-biography.html?sector=CC&amp;listid=&amp;competitorid=194574" TargetMode="External"/><Relationship Id="rId28" Type="http://schemas.openxmlformats.org/officeDocument/2006/relationships/hyperlink" Target="https://data.fis-ski.com/dynamic/athlete-biography.html?sector=CC&amp;listid=&amp;competitorid=181770" TargetMode="External"/><Relationship Id="rId29" Type="http://schemas.openxmlformats.org/officeDocument/2006/relationships/hyperlink" Target="https://data.fis-ski.com/dynamic/athlete-biography.html?sector=CC&amp;listid=&amp;competitorid=219805" TargetMode="External"/><Relationship Id="rId60" Type="http://schemas.openxmlformats.org/officeDocument/2006/relationships/hyperlink" Target="https://data.fis-ski.com/dynamic/athlete-biography.html?sector=CC&amp;listid=&amp;competitorid=109486" TargetMode="External"/><Relationship Id="rId61" Type="http://schemas.openxmlformats.org/officeDocument/2006/relationships/hyperlink" Target="https://data.fis-ski.com/dynamic/athlete-biography.html?sector=CC&amp;listid=&amp;competitorid=181773" TargetMode="External"/><Relationship Id="rId62" Type="http://schemas.openxmlformats.org/officeDocument/2006/relationships/hyperlink" Target="https://data.fis-ski.com/dynamic/athlete-biography.html?sector=CC&amp;listid=&amp;competitorid=205427" TargetMode="External"/><Relationship Id="rId63" Type="http://schemas.openxmlformats.org/officeDocument/2006/relationships/hyperlink" Target="https://data.fis-ski.com/dynamic/athlete-biography.html?sector=CC&amp;listid=&amp;competitorid=208580" TargetMode="External"/><Relationship Id="rId64" Type="http://schemas.openxmlformats.org/officeDocument/2006/relationships/hyperlink" Target="https://data.fis-ski.com/dynamic/athlete-biography.html?sector=CC&amp;listid=&amp;competitorid=189145" TargetMode="External"/><Relationship Id="rId65" Type="http://schemas.openxmlformats.org/officeDocument/2006/relationships/hyperlink" Target="https://data.fis-ski.com/dynamic/athlete-biography.html?sector=CC&amp;listid=&amp;competitorid=231834" TargetMode="External"/><Relationship Id="rId66" Type="http://schemas.openxmlformats.org/officeDocument/2006/relationships/hyperlink" Target="https://data.fis-ski.com/dynamic/athlete-biography.html?sector=CC&amp;listid=&amp;competitorid=134005" TargetMode="External"/><Relationship Id="rId67" Type="http://schemas.openxmlformats.org/officeDocument/2006/relationships/hyperlink" Target="https://data.fis-ski.com/dynamic/athlete-biography.html?sector=CC&amp;listid=&amp;competitorid=168462" TargetMode="External"/><Relationship Id="rId68" Type="http://schemas.openxmlformats.org/officeDocument/2006/relationships/hyperlink" Target="https://data.fis-ski.com/dynamic/athlete-biography.html?sector=CC&amp;listid=&amp;competitorid=216775" TargetMode="External"/><Relationship Id="rId69" Type="http://schemas.openxmlformats.org/officeDocument/2006/relationships/hyperlink" Target="https://data.fis-ski.com/dynamic/athlete-biography.html?sector=CC&amp;listid=&amp;competitorid=201027" TargetMode="External"/><Relationship Id="rId130" Type="http://schemas.openxmlformats.org/officeDocument/2006/relationships/hyperlink" Target="https://data.fis-ski.com/dynamic/athlete-biography.html?sector=CC&amp;listid=&amp;competitorid=100650" TargetMode="External"/><Relationship Id="rId131" Type="http://schemas.openxmlformats.org/officeDocument/2006/relationships/hyperlink" Target="https://data.fis-ski.com/dynamic/athlete-biography.html?sector=CC&amp;listid=&amp;competitorid=193731" TargetMode="External"/><Relationship Id="rId132" Type="http://schemas.openxmlformats.org/officeDocument/2006/relationships/hyperlink" Target="https://data.fis-ski.com/dynamic/athlete-biography.html?sector=CC&amp;listid=&amp;competitorid=207856" TargetMode="External"/><Relationship Id="rId133" Type="http://schemas.openxmlformats.org/officeDocument/2006/relationships/hyperlink" Target="https://data.fis-ski.com/dynamic/athlete-biography.html?sector=CC&amp;listid=&amp;competitorid=175648" TargetMode="External"/><Relationship Id="rId134" Type="http://schemas.openxmlformats.org/officeDocument/2006/relationships/hyperlink" Target="https://data.fis-ski.com/dynamic/athlete-biography.html?sector=CC&amp;listid=&amp;competitorid=173762" TargetMode="External"/><Relationship Id="rId135" Type="http://schemas.openxmlformats.org/officeDocument/2006/relationships/hyperlink" Target="https://data.fis-ski.com/dynamic/athlete-biography.html?sector=CC&amp;listid=&amp;competitorid=169637" TargetMode="External"/><Relationship Id="rId136" Type="http://schemas.openxmlformats.org/officeDocument/2006/relationships/hyperlink" Target="https://data.fis-ski.com/dynamic/athlete-biography.html?sector=CC&amp;listid=&amp;competitorid=183306" TargetMode="External"/><Relationship Id="rId137" Type="http://schemas.openxmlformats.org/officeDocument/2006/relationships/hyperlink" Target="https://data.fis-ski.com/dynamic/athlete-biography.html?sector=CC&amp;listid=&amp;competitorid=131590" TargetMode="External"/><Relationship Id="rId138" Type="http://schemas.openxmlformats.org/officeDocument/2006/relationships/hyperlink" Target="https://data.fis-ski.com/dynamic/athlete-biography.html?sector=CC&amp;listid=&amp;competitorid=91029" TargetMode="External"/><Relationship Id="rId139" Type="http://schemas.openxmlformats.org/officeDocument/2006/relationships/hyperlink" Target="https://data.fis-ski.com/dynamic/athlete-biography.html?sector=CC&amp;listid=&amp;competitorid=185347" TargetMode="External"/><Relationship Id="rId30" Type="http://schemas.openxmlformats.org/officeDocument/2006/relationships/hyperlink" Target="https://data.fis-ski.com/dynamic/athlete-biography.html?sector=CC&amp;listid=&amp;competitorid=208825" TargetMode="External"/><Relationship Id="rId31" Type="http://schemas.openxmlformats.org/officeDocument/2006/relationships/hyperlink" Target="https://data.fis-ski.com/dynamic/athlete-biography.html?sector=CC&amp;listid=&amp;competitorid=183931" TargetMode="External"/><Relationship Id="rId32" Type="http://schemas.openxmlformats.org/officeDocument/2006/relationships/hyperlink" Target="https://data.fis-ski.com/dynamic/athlete-biography.html?sector=CC&amp;listid=&amp;competitorid=203668" TargetMode="External"/><Relationship Id="rId33" Type="http://schemas.openxmlformats.org/officeDocument/2006/relationships/hyperlink" Target="https://data.fis-ski.com/dynamic/athlete-biography.html?sector=CC&amp;listid=&amp;competitorid=224476" TargetMode="External"/><Relationship Id="rId34" Type="http://schemas.openxmlformats.org/officeDocument/2006/relationships/hyperlink" Target="https://data.fis-ski.com/dynamic/athlete-biography.html?sector=CC&amp;listid=&amp;competitorid=200343" TargetMode="External"/><Relationship Id="rId35" Type="http://schemas.openxmlformats.org/officeDocument/2006/relationships/hyperlink" Target="https://data.fis-ski.com/dynamic/athlete-biography.html?sector=CC&amp;listid=&amp;competitorid=185791" TargetMode="External"/><Relationship Id="rId36" Type="http://schemas.openxmlformats.org/officeDocument/2006/relationships/hyperlink" Target="https://data.fis-ski.com/dynamic/athlete-biography.html?sector=CC&amp;listid=&amp;competitorid=132660" TargetMode="External"/><Relationship Id="rId37" Type="http://schemas.openxmlformats.org/officeDocument/2006/relationships/hyperlink" Target="https://data.fis-ski.com/dynamic/athlete-biography.html?sector=CC&amp;listid=&amp;competitorid=183856" TargetMode="External"/><Relationship Id="rId38" Type="http://schemas.openxmlformats.org/officeDocument/2006/relationships/hyperlink" Target="https://data.fis-ski.com/dynamic/athlete-biography.html?sector=CC&amp;listid=&amp;competitorid=141746" TargetMode="External"/><Relationship Id="rId39" Type="http://schemas.openxmlformats.org/officeDocument/2006/relationships/hyperlink" Target="https://data.fis-ski.com/dynamic/athlete-biography.html?sector=CC&amp;listid=&amp;competitorid=207371" TargetMode="External"/><Relationship Id="rId70" Type="http://schemas.openxmlformats.org/officeDocument/2006/relationships/hyperlink" Target="https://data.fis-ski.com/dynamic/athlete-biography.html?sector=CC&amp;listid=&amp;competitorid=153637" TargetMode="External"/><Relationship Id="rId71" Type="http://schemas.openxmlformats.org/officeDocument/2006/relationships/hyperlink" Target="https://data.fis-ski.com/dynamic/athlete-biography.html?sector=CC&amp;listid=&amp;competitorid=201129" TargetMode="External"/><Relationship Id="rId72" Type="http://schemas.openxmlformats.org/officeDocument/2006/relationships/hyperlink" Target="https://data.fis-ski.com/dynamic/athlete-biography.html?sector=CC&amp;listid=&amp;competitorid=177897" TargetMode="External"/><Relationship Id="rId73" Type="http://schemas.openxmlformats.org/officeDocument/2006/relationships/hyperlink" Target="https://data.fis-ski.com/dynamic/athlete-biography.html?sector=CC&amp;listid=&amp;competitorid=34135" TargetMode="External"/><Relationship Id="rId74" Type="http://schemas.openxmlformats.org/officeDocument/2006/relationships/hyperlink" Target="https://data.fis-ski.com/dynamic/athlete-biography.html?sector=CC&amp;listid=&amp;competitorid=177197" TargetMode="External"/><Relationship Id="rId75" Type="http://schemas.openxmlformats.org/officeDocument/2006/relationships/hyperlink" Target="https://data.fis-ski.com/dynamic/athlete-biography.html?sector=CC&amp;listid=&amp;competitorid=177654" TargetMode="External"/><Relationship Id="rId76" Type="http://schemas.openxmlformats.org/officeDocument/2006/relationships/hyperlink" Target="https://data.fis-ski.com/dynamic/athlete-biography.html?sector=CC&amp;listid=&amp;competitorid=198830" TargetMode="External"/><Relationship Id="rId77" Type="http://schemas.openxmlformats.org/officeDocument/2006/relationships/hyperlink" Target="https://data.fis-ski.com/dynamic/athlete-biography.html?sector=CC&amp;listid=&amp;competitorid=49824" TargetMode="External"/><Relationship Id="rId78" Type="http://schemas.openxmlformats.org/officeDocument/2006/relationships/hyperlink" Target="https://data.fis-ski.com/dynamic/athlete-biography.html?sector=CC&amp;listid=&amp;competitorid=192086" TargetMode="External"/><Relationship Id="rId79" Type="http://schemas.openxmlformats.org/officeDocument/2006/relationships/hyperlink" Target="https://data.fis-ski.com/dynamic/athlete-biography.html?sector=CC&amp;listid=&amp;competitorid=178843" TargetMode="External"/><Relationship Id="rId1" Type="http://schemas.openxmlformats.org/officeDocument/2006/relationships/hyperlink" Target="https://data.fis-ski.com/dynamic/athlete-biography.html?sector=CC&amp;listid=&amp;competitorid=166641" TargetMode="External"/><Relationship Id="rId2" Type="http://schemas.openxmlformats.org/officeDocument/2006/relationships/hyperlink" Target="https://data.fis-ski.com/dynamic/athlete-biography.html?sector=CC&amp;listid=&amp;competitorid=202743" TargetMode="External"/><Relationship Id="rId3" Type="http://schemas.openxmlformats.org/officeDocument/2006/relationships/hyperlink" Target="https://data.fis-ski.com/dynamic/athlete-biography.html?sector=CC&amp;listid=&amp;competitorid=177783" TargetMode="External"/><Relationship Id="rId4" Type="http://schemas.openxmlformats.org/officeDocument/2006/relationships/hyperlink" Target="https://data.fis-ski.com/dynamic/athlete-biography.html?sector=CC&amp;listid=&amp;competitorid=160019" TargetMode="External"/><Relationship Id="rId100" Type="http://schemas.openxmlformats.org/officeDocument/2006/relationships/hyperlink" Target="https://data.fis-ski.com/dynamic/athlete-biography.html?sector=CC&amp;listid=&amp;competitorid=183369" TargetMode="External"/><Relationship Id="rId101" Type="http://schemas.openxmlformats.org/officeDocument/2006/relationships/hyperlink" Target="https://data.fis-ski.com/dynamic/athlete-biography.html?sector=CC&amp;listid=&amp;competitorid=152530" TargetMode="External"/><Relationship Id="rId102" Type="http://schemas.openxmlformats.org/officeDocument/2006/relationships/hyperlink" Target="https://data.fis-ski.com/dynamic/athlete-biography.html?sector=CC&amp;listid=&amp;competitorid=76726" TargetMode="External"/><Relationship Id="rId103" Type="http://schemas.openxmlformats.org/officeDocument/2006/relationships/hyperlink" Target="https://data.fis-ski.com/dynamic/athlete-biography.html?sector=CC&amp;listid=&amp;competitorid=181971" TargetMode="External"/><Relationship Id="rId104" Type="http://schemas.openxmlformats.org/officeDocument/2006/relationships/hyperlink" Target="https://data.fis-ski.com/dynamic/athlete-biography.html?sector=CC&amp;listid=&amp;competitorid=171633" TargetMode="External"/><Relationship Id="rId105" Type="http://schemas.openxmlformats.org/officeDocument/2006/relationships/hyperlink" Target="https://data.fis-ski.com/dynamic/athlete-biography.html?sector=CC&amp;listid=&amp;competitorid=166213" TargetMode="External"/><Relationship Id="rId106" Type="http://schemas.openxmlformats.org/officeDocument/2006/relationships/hyperlink" Target="https://data.fis-ski.com/dynamic/athlete-biography.html?sector=CC&amp;listid=&amp;competitorid=205653" TargetMode="External"/><Relationship Id="rId107" Type="http://schemas.openxmlformats.org/officeDocument/2006/relationships/hyperlink" Target="https://data.fis-ski.com/dynamic/athlete-biography.html?sector=CC&amp;listid=&amp;competitorid=191180" TargetMode="External"/><Relationship Id="rId108" Type="http://schemas.openxmlformats.org/officeDocument/2006/relationships/hyperlink" Target="https://data.fis-ski.com/dynamic/athlete-biography.html?sector=CC&amp;listid=&amp;competitorid=167727" TargetMode="External"/><Relationship Id="rId109" Type="http://schemas.openxmlformats.org/officeDocument/2006/relationships/hyperlink" Target="https://data.fis-ski.com/dynamic/athlete-biography.html?sector=CC&amp;listid=&amp;competitorid=185727" TargetMode="External"/><Relationship Id="rId5" Type="http://schemas.openxmlformats.org/officeDocument/2006/relationships/hyperlink" Target="https://data.fis-ski.com/dynamic/athlete-biography.html?sector=CC&amp;listid=&amp;competitorid=158312" TargetMode="External"/><Relationship Id="rId6" Type="http://schemas.openxmlformats.org/officeDocument/2006/relationships/hyperlink" Target="https://data.fis-ski.com/dynamic/athlete-biography.html?sector=CC&amp;listid=&amp;competitorid=131890" TargetMode="External"/><Relationship Id="rId7" Type="http://schemas.openxmlformats.org/officeDocument/2006/relationships/hyperlink" Target="https://data.fis-ski.com/dynamic/athlete-biography.html?sector=CC&amp;listid=&amp;competitorid=232078" TargetMode="External"/><Relationship Id="rId8" Type="http://schemas.openxmlformats.org/officeDocument/2006/relationships/hyperlink" Target="https://data.fis-ski.com/dynamic/athlete-biography.html?sector=CC&amp;listid=&amp;competitorid=205305" TargetMode="External"/><Relationship Id="rId9" Type="http://schemas.openxmlformats.org/officeDocument/2006/relationships/hyperlink" Target="https://data.fis-ski.com/dynamic/athlete-biography.html?sector=CC&amp;listid=&amp;competitorid=122821" TargetMode="External"/><Relationship Id="rId140" Type="http://schemas.openxmlformats.org/officeDocument/2006/relationships/hyperlink" Target="https://data.fis-ski.com/dynamic/athlete-biography.html?sector=CC&amp;listid=&amp;competitorid=206514" TargetMode="External"/><Relationship Id="rId141" Type="http://schemas.openxmlformats.org/officeDocument/2006/relationships/hyperlink" Target="https://data.fis-ski.com/dynamic/athlete-biography.html?sector=CC&amp;listid=&amp;competitorid=19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1"/>
  <sheetViews>
    <sheetView showGridLines="0" tabSelected="1" zoomScaleNormal="110" zoomScalePageLayoutView="110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O13" sqref="O13"/>
    </sheetView>
  </sheetViews>
  <sheetFormatPr baseColWidth="10" defaultColWidth="8.83203125" defaultRowHeight="15" customHeight="1" x14ac:dyDescent="0.2"/>
  <cols>
    <col min="1" max="1" width="8.83203125" style="1" customWidth="1"/>
    <col min="2" max="2" width="11" style="1" customWidth="1"/>
    <col min="3" max="3" width="10.33203125" style="1" customWidth="1"/>
    <col min="4" max="4" width="21.83203125" style="1" customWidth="1"/>
    <col min="5" max="6" width="18.5" style="1" hidden="1" customWidth="1"/>
    <col min="7" max="7" width="8" style="1" customWidth="1"/>
    <col min="8" max="8" width="8.83203125" style="1" customWidth="1"/>
    <col min="9" max="11" width="16.1640625" style="1" customWidth="1"/>
    <col min="12" max="12" width="3" style="1" customWidth="1"/>
    <col min="13" max="32" width="11.1640625" style="1" customWidth="1"/>
    <col min="33" max="34" width="11.1640625" style="72" customWidth="1"/>
    <col min="35" max="48" width="11.1640625" style="1" customWidth="1"/>
    <col min="49" max="49" width="11.1640625" style="236" customWidth="1"/>
    <col min="50" max="50" width="14.5" style="1" customWidth="1"/>
    <col min="51" max="51" width="8.83203125" customWidth="1"/>
    <col min="52" max="53" width="11.33203125" hidden="1" customWidth="1"/>
    <col min="54" max="251" width="8.83203125" customWidth="1"/>
  </cols>
  <sheetData>
    <row r="1" spans="1:53" ht="19" customHeight="1" x14ac:dyDescent="0.25">
      <c r="A1" s="2" t="s">
        <v>518</v>
      </c>
      <c r="B1" s="3"/>
      <c r="C1" s="4"/>
      <c r="D1" s="4"/>
      <c r="E1" s="4"/>
      <c r="F1" s="4"/>
      <c r="G1" s="3"/>
      <c r="H1" s="5"/>
      <c r="I1" s="3"/>
      <c r="J1" s="3"/>
      <c r="K1" s="3"/>
      <c r="L1" s="3"/>
      <c r="M1" s="3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227"/>
      <c r="AX1" s="6"/>
    </row>
    <row r="2" spans="1:53" ht="17" customHeight="1" thickBot="1" x14ac:dyDescent="0.25">
      <c r="A2" s="3"/>
      <c r="B2" s="5"/>
      <c r="C2" s="7" t="s">
        <v>0</v>
      </c>
      <c r="D2" s="4"/>
      <c r="E2" s="4"/>
      <c r="F2" s="4"/>
      <c r="G2" s="3"/>
      <c r="H2" s="3"/>
      <c r="I2" s="8"/>
      <c r="J2" s="8"/>
      <c r="K2" s="8"/>
      <c r="L2" s="3"/>
      <c r="M2" s="8"/>
      <c r="N2" s="8"/>
      <c r="O2" s="8"/>
      <c r="P2" s="8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0"/>
      <c r="AV2" s="110"/>
      <c r="AW2" s="228"/>
      <c r="AX2" s="110"/>
    </row>
    <row r="3" spans="1:53" ht="16" customHeight="1" thickBot="1" x14ac:dyDescent="0.25">
      <c r="A3" s="3"/>
      <c r="B3" s="3"/>
      <c r="C3" s="11"/>
      <c r="D3" s="11"/>
      <c r="E3" s="11"/>
      <c r="F3" s="11"/>
      <c r="G3" s="12"/>
      <c r="H3" s="13"/>
      <c r="I3" s="14" t="s">
        <v>1</v>
      </c>
      <c r="J3" s="156" t="s">
        <v>2</v>
      </c>
      <c r="K3" s="16" t="s">
        <v>3</v>
      </c>
      <c r="L3" s="17"/>
      <c r="M3" s="530" t="s">
        <v>500</v>
      </c>
      <c r="N3" s="531"/>
      <c r="O3" s="528" t="s">
        <v>501</v>
      </c>
      <c r="P3" s="529"/>
      <c r="Q3" s="530" t="s">
        <v>502</v>
      </c>
      <c r="R3" s="531"/>
      <c r="S3" s="532" t="s">
        <v>503</v>
      </c>
      <c r="T3" s="533"/>
      <c r="U3" s="532" t="s">
        <v>504</v>
      </c>
      <c r="V3" s="533"/>
      <c r="W3" s="530" t="s">
        <v>505</v>
      </c>
      <c r="X3" s="531"/>
      <c r="Y3" s="542" t="s">
        <v>506</v>
      </c>
      <c r="Z3" s="543"/>
      <c r="AA3" s="530" t="s">
        <v>507</v>
      </c>
      <c r="AB3" s="531"/>
      <c r="AC3" s="542" t="s">
        <v>515</v>
      </c>
      <c r="AD3" s="543"/>
      <c r="AE3" s="544" t="s">
        <v>669</v>
      </c>
      <c r="AF3" s="545"/>
      <c r="AG3" s="532" t="s">
        <v>670</v>
      </c>
      <c r="AH3" s="533"/>
      <c r="AI3" s="530" t="s">
        <v>508</v>
      </c>
      <c r="AJ3" s="531"/>
      <c r="AK3" s="532" t="s">
        <v>509</v>
      </c>
      <c r="AL3" s="533"/>
      <c r="AM3" s="534" t="s">
        <v>510</v>
      </c>
      <c r="AN3" s="535"/>
      <c r="AO3" s="528" t="s">
        <v>511</v>
      </c>
      <c r="AP3" s="529"/>
      <c r="AQ3" s="530" t="s">
        <v>733</v>
      </c>
      <c r="AR3" s="531"/>
      <c r="AS3" s="532" t="s">
        <v>513</v>
      </c>
      <c r="AT3" s="553"/>
      <c r="AU3" s="546" t="s">
        <v>514</v>
      </c>
      <c r="AV3" s="547"/>
      <c r="AW3" s="229"/>
      <c r="AX3" s="215" t="s">
        <v>492</v>
      </c>
      <c r="AZ3" s="524" t="s">
        <v>564</v>
      </c>
      <c r="BA3" s="525"/>
    </row>
    <row r="4" spans="1:53" ht="13" customHeight="1" thickBot="1" x14ac:dyDescent="0.25">
      <c r="A4" s="8"/>
      <c r="B4" s="8"/>
      <c r="C4" s="18"/>
      <c r="D4" s="18"/>
      <c r="E4" s="18"/>
      <c r="F4" s="18"/>
      <c r="G4" s="19"/>
      <c r="H4" s="20"/>
      <c r="I4" s="134"/>
      <c r="J4" s="135"/>
      <c r="K4" s="136"/>
      <c r="L4" s="17"/>
      <c r="M4" s="536" t="s">
        <v>4</v>
      </c>
      <c r="N4" s="537"/>
      <c r="O4" s="536" t="s">
        <v>570</v>
      </c>
      <c r="P4" s="537"/>
      <c r="Q4" s="536" t="s">
        <v>4</v>
      </c>
      <c r="R4" s="537"/>
      <c r="S4" s="536" t="s">
        <v>571</v>
      </c>
      <c r="T4" s="537"/>
      <c r="U4" s="538" t="s">
        <v>572</v>
      </c>
      <c r="V4" s="539"/>
      <c r="W4" s="538" t="s">
        <v>7</v>
      </c>
      <c r="X4" s="539"/>
      <c r="Y4" s="538" t="s">
        <v>573</v>
      </c>
      <c r="Z4" s="539"/>
      <c r="AA4" s="538" t="s">
        <v>6</v>
      </c>
      <c r="AB4" s="539"/>
      <c r="AC4" s="536" t="s">
        <v>574</v>
      </c>
      <c r="AD4" s="537"/>
      <c r="AE4" s="536" t="s">
        <v>5</v>
      </c>
      <c r="AF4" s="537"/>
      <c r="AG4" s="536" t="s">
        <v>583</v>
      </c>
      <c r="AH4" s="537"/>
      <c r="AI4" s="536" t="s">
        <v>4</v>
      </c>
      <c r="AJ4" s="537"/>
      <c r="AK4" s="536" t="s">
        <v>575</v>
      </c>
      <c r="AL4" s="537"/>
      <c r="AM4" s="540" t="s">
        <v>576</v>
      </c>
      <c r="AN4" s="541"/>
      <c r="AO4" s="548" t="s">
        <v>8</v>
      </c>
      <c r="AP4" s="549"/>
      <c r="AQ4" s="538" t="s">
        <v>512</v>
      </c>
      <c r="AR4" s="539"/>
      <c r="AS4" s="538" t="s">
        <v>577</v>
      </c>
      <c r="AT4" s="552"/>
      <c r="AU4" s="550" t="s">
        <v>731</v>
      </c>
      <c r="AV4" s="551"/>
      <c r="AW4" s="223"/>
      <c r="AX4" s="218"/>
      <c r="AZ4" s="526" t="s">
        <v>565</v>
      </c>
      <c r="BA4" s="527"/>
    </row>
    <row r="5" spans="1:53" ht="13" customHeight="1" thickBot="1" x14ac:dyDescent="0.25">
      <c r="A5" s="21" t="s">
        <v>9</v>
      </c>
      <c r="B5" s="152" t="s">
        <v>10</v>
      </c>
      <c r="C5" s="22" t="s">
        <v>11</v>
      </c>
      <c r="D5" s="23" t="s">
        <v>12</v>
      </c>
      <c r="E5" s="24"/>
      <c r="F5" s="25"/>
      <c r="G5" s="26" t="s">
        <v>13</v>
      </c>
      <c r="H5" s="132" t="s">
        <v>14</v>
      </c>
      <c r="I5" s="137" t="s">
        <v>15</v>
      </c>
      <c r="J5" s="138" t="s">
        <v>15</v>
      </c>
      <c r="K5" s="139" t="s">
        <v>15</v>
      </c>
      <c r="L5" s="133">
        <f>_xlfn.MAXIFS($I$6:$I$259,$H$6:$H$259,"U23")</f>
        <v>192</v>
      </c>
      <c r="M5" s="27" t="s">
        <v>16</v>
      </c>
      <c r="N5" s="28" t="s">
        <v>17</v>
      </c>
      <c r="O5" s="27" t="s">
        <v>16</v>
      </c>
      <c r="P5" s="28" t="s">
        <v>17</v>
      </c>
      <c r="Q5" s="27" t="s">
        <v>16</v>
      </c>
      <c r="R5" s="28" t="s">
        <v>17</v>
      </c>
      <c r="S5" s="27" t="s">
        <v>16</v>
      </c>
      <c r="T5" s="28" t="s">
        <v>17</v>
      </c>
      <c r="U5" s="27" t="s">
        <v>16</v>
      </c>
      <c r="V5" s="28" t="s">
        <v>17</v>
      </c>
      <c r="W5" s="27" t="s">
        <v>16</v>
      </c>
      <c r="X5" s="28" t="s">
        <v>17</v>
      </c>
      <c r="Y5" s="27" t="s">
        <v>16</v>
      </c>
      <c r="Z5" s="28" t="s">
        <v>17</v>
      </c>
      <c r="AA5" s="29"/>
      <c r="AB5" s="30"/>
      <c r="AC5" s="27" t="s">
        <v>16</v>
      </c>
      <c r="AD5" s="28" t="s">
        <v>17</v>
      </c>
      <c r="AE5" s="27" t="s">
        <v>16</v>
      </c>
      <c r="AF5" s="28" t="s">
        <v>17</v>
      </c>
      <c r="AG5" s="27" t="s">
        <v>16</v>
      </c>
      <c r="AH5" s="28" t="s">
        <v>17</v>
      </c>
      <c r="AI5" s="27" t="s">
        <v>16</v>
      </c>
      <c r="AJ5" s="28" t="s">
        <v>17</v>
      </c>
      <c r="AK5" s="27" t="s">
        <v>16</v>
      </c>
      <c r="AL5" s="28" t="s">
        <v>17</v>
      </c>
      <c r="AM5" s="27" t="s">
        <v>16</v>
      </c>
      <c r="AN5" s="28" t="s">
        <v>17</v>
      </c>
      <c r="AO5" s="27" t="s">
        <v>16</v>
      </c>
      <c r="AP5" s="28" t="s">
        <v>17</v>
      </c>
      <c r="AQ5" s="27" t="s">
        <v>16</v>
      </c>
      <c r="AR5" s="28" t="s">
        <v>17</v>
      </c>
      <c r="AS5" s="27" t="s">
        <v>16</v>
      </c>
      <c r="AT5" s="209" t="s">
        <v>17</v>
      </c>
      <c r="AU5" s="237" t="s">
        <v>16</v>
      </c>
      <c r="AV5" s="238" t="s">
        <v>17</v>
      </c>
      <c r="AW5" s="224"/>
      <c r="AX5" s="220" t="s">
        <v>17</v>
      </c>
      <c r="AZ5" s="251" t="s">
        <v>567</v>
      </c>
      <c r="BA5" s="252" t="s">
        <v>17</v>
      </c>
    </row>
    <row r="6" spans="1:53" ht="16" customHeight="1" x14ac:dyDescent="0.2">
      <c r="A6" s="140">
        <f>RANK(I6,$I$6:$I$271)</f>
        <v>1</v>
      </c>
      <c r="B6" s="153">
        <v>3530679</v>
      </c>
      <c r="C6" s="505" t="s">
        <v>62</v>
      </c>
      <c r="D6" s="507" t="s">
        <v>63</v>
      </c>
      <c r="E6" s="31" t="str">
        <f>C6&amp;D6</f>
        <v>KyleBRATRUD</v>
      </c>
      <c r="F6" s="32">
        <v>2017</v>
      </c>
      <c r="G6" s="116">
        <v>1993</v>
      </c>
      <c r="H6" s="310" t="str">
        <f>IF(ISBLANK(G6),"",IF(G6&gt;1995.9,"U23","SR"))</f>
        <v>SR</v>
      </c>
      <c r="I6" s="493">
        <f>N6+P6+R6+T6+V6+X6+Z6+AB6+AD6+AF6+AH6+AJ6+AL6+AN6+AP6+AR6+AT6+AV6</f>
        <v>307</v>
      </c>
      <c r="J6" s="158">
        <f>N6+R6+X6+AB6+AF6+AJ6+AR6</f>
        <v>44</v>
      </c>
      <c r="K6" s="129">
        <f>P6+T6+V6+Z6+AD6+AH6+AL6+AN6+AP6+AT6+AV6</f>
        <v>263</v>
      </c>
      <c r="L6" s="122"/>
      <c r="M6" s="454">
        <v>13</v>
      </c>
      <c r="N6" s="33">
        <f>IF(M6,LOOKUP(M6,{1;2;3;4;5;6;7;8;9;10;11;12;13;14;15;16;17;18;19;20;21},{30;25;21;18;16;15;14;13;12;11;10;9;8;7;6;5;4;3;2;1;0}),0)</f>
        <v>8</v>
      </c>
      <c r="O6" s="454">
        <v>2</v>
      </c>
      <c r="P6" s="34">
        <f>IF(O6,LOOKUP(O6,{1;2;3;4;5;6;7;8;9;10;11;12;13;14;15;16;17;18;19;20;21},{30;25;21;18;16;15;14;13;12;11;10;9;8;7;6;5;4;3;2;1;0}),0)</f>
        <v>25</v>
      </c>
      <c r="Q6" s="454"/>
      <c r="R6" s="33">
        <f>IF(Q6,LOOKUP(Q6,{1;2;3;4;5;6;7;8;9;10;11;12;13;14;15;16;17;18;19;20;21},{30;25;21;18;16;15;14;13;12;11;10;9;8;7;6;5;4;3;2;1;0}),0)</f>
        <v>0</v>
      </c>
      <c r="S6" s="454">
        <v>1</v>
      </c>
      <c r="T6" s="34">
        <f>IF(S6,LOOKUP(S6,{1;2;3;4;5;6;7;8;9;10;11;12;13;14;15;16;17;18;19;20;21},{30;25;21;18;16;15;14;13;12;11;10;9;8;7;6;5;4;3;2;1;0}),0)</f>
        <v>30</v>
      </c>
      <c r="U6" s="454">
        <v>1</v>
      </c>
      <c r="V6" s="35">
        <f>IF(U6,LOOKUP(U6,{1;2;3;4;5;6;7;8;9;10;11;12;13;14;15;16;17;18;19;20;21},{60;50;42;36;32;30;28;26;24;22;20;18;16;14;12;10;8;6;4;2;0}),0)</f>
        <v>60</v>
      </c>
      <c r="W6" s="454"/>
      <c r="X6" s="33">
        <f>IF(W6,LOOKUP(W6,{1;2;3;4;5;6;7;8;9;10;11;12;13;14;15;16;17;18;19;20;21},{60;50;42;36;32;30;28;26;24;22;20;18;16;14;12;10;8;6;4;2;0}),0)</f>
        <v>0</v>
      </c>
      <c r="Y6" s="454">
        <v>2</v>
      </c>
      <c r="Z6" s="35">
        <f>IF(Y6,LOOKUP(Y6,{1;2;3;4;5;6;7;8;9;10;11;12;13;14;15;16;17;18;19;20;21},{60;50;42;36;32;30;28;26;24;22;20;18;16;14;12;10;8;6;4;2;0}),0)</f>
        <v>50</v>
      </c>
      <c r="AA6" s="454">
        <v>10</v>
      </c>
      <c r="AB6" s="33">
        <f>IF(AA6,LOOKUP(AA6,{1;2;3;4;5;6;7;8;9;10;11;12;13;14;15;16;17;18;19;20;21},{60;50;42;36;32;30;28;26;24;22;20;18;16;14;12;10;8;6;4;2;0}),0)</f>
        <v>22</v>
      </c>
      <c r="AC6" s="454">
        <v>1</v>
      </c>
      <c r="AD6" s="105">
        <f>IF(AC6,LOOKUP(AC6,{1;2;3;4;5;6;7;8;9;10;11;12;13;14;15;16;17;18;19;20;21},{30;25;21;18;16;15;14;13;12;11;10;9;8;7;6;5;4;3;2;1;0}),0)</f>
        <v>30</v>
      </c>
      <c r="AE6" s="454">
        <v>7</v>
      </c>
      <c r="AF6" s="487">
        <f>IF(AE6,LOOKUP(AE6,{1;2;3;4;5;6;7;8;9;10;11;12;13;14;15;16;17;18;19;20;21},{30;25;21;18;16;15;14;13;12;11;10;9;8;7;6;5;4;3;2;1;0}),0)</f>
        <v>14</v>
      </c>
      <c r="AG6" s="454">
        <v>1</v>
      </c>
      <c r="AH6" s="105">
        <f>IF(AG6,LOOKUP(AG6,{1;2;3;4;5;6;7;8;9;10;11;12;13;14;15;16;17;18;19;20;21},{30;25;21;18;16;15;14;13;12;11;10;9;8;7;6;5;4;3;2;1;0}),0)</f>
        <v>30</v>
      </c>
      <c r="AI6" s="454"/>
      <c r="AJ6" s="33">
        <f>IF(AI6,LOOKUP(AI6,{1;2;3;4;5;6;7;8;9;10;11;12;13;14;15;16;17;18;19;20;21},{30;25;21;18;16;15;14;13;12;11;10;9;8;7;6;5;4;3;2;1;0}),0)</f>
        <v>0</v>
      </c>
      <c r="AK6" s="454"/>
      <c r="AL6" s="34">
        <f>IF(AK6,LOOKUP(AK6,{1;2;3;4;5;6;7;8;9;10;11;12;13;14;15;16;17;18;19;20;21},{30;25;21;18;16;15;14;13;12;11;10;9;8;7;6;5;4;3;2;1;0}),0)</f>
        <v>0</v>
      </c>
      <c r="AM6" s="454"/>
      <c r="AN6" s="34">
        <f>IF(AM6,LOOKUP(AM6,{1;2;3;4;5;6;7;8;9;10;11;12;13;14;15;16;17;18;19;20;21},{30;25;21;18;16;15;14;13;12;11;10;9;8;7;6;5;4;3;2;1;0}),0)</f>
        <v>0</v>
      </c>
      <c r="AO6" s="454"/>
      <c r="AP6" s="34">
        <f>IF(AO6,LOOKUP(AO6,{1;2;3;4;5;6;7;8;9;10;11;12;13;14;15;16;17;18;19;20;21},{30;25;21;18;16;15;14;13;12;11;10;9;8;7;6;5;4;3;2;1;0}),0)</f>
        <v>0</v>
      </c>
      <c r="AQ6" s="454"/>
      <c r="AR6" s="36">
        <f>IF(AQ6,LOOKUP(AQ6,{1;2;3;4;5;6;7;8;9;10;11;12;13;14;15;16;17;18;19;20;21},{60;50;42;36;32;30;28;26;24;22;20;18;16;14;12;10;8;6;4;2;0}),0)</f>
        <v>0</v>
      </c>
      <c r="AS6" s="454">
        <v>14</v>
      </c>
      <c r="AT6" s="210">
        <f>IF(AS6,LOOKUP(AS6,{1;2;3;4;5;6;7;8;9;10;11;12;13;14;15;16;17;18;19;20;21},{60;50;42;36;32;30;28;26;24;22;20;18;16;14;12;10;8;6;4;2;0}),0)</f>
        <v>14</v>
      </c>
      <c r="AU6" s="516">
        <v>9</v>
      </c>
      <c r="AV6" s="239">
        <f>IF(AU6,LOOKUP(AU6,{1;2;3;4;5;6;7;8;9;10;11;12;13;14;15;16;17;18;19;20;21},{60;50;42;36;32;30;28;26;24;22;20;18;16;14;12;10;8;6;4;2;0}),0)</f>
        <v>24</v>
      </c>
      <c r="AW6" s="225"/>
      <c r="AX6" s="219">
        <f>V6+X6+Z6+AB6+AR6+AT6+AV6</f>
        <v>170</v>
      </c>
      <c r="AZ6" s="253">
        <f>RANK(BA6,$BA$6:$BA$259)</f>
        <v>1</v>
      </c>
      <c r="BA6" s="254">
        <f>(N6+P6+R6+T6+V6+X6+Z6+AB6+AD6+AF6+AH6+AJ6+AL6+AN6)- SMALL((N6,P6,R6,T6,V6,X6,Z6,AB6,AD6,AF6,AH6,AJ6,AL6,AN6),1)- SMALL((N6,P6,R6,T6,V6,X6,Z6,AB6,AD6,AF6,AH6,AJ6,AL6,AN6),2)- SMALL((N6,P6,R6,T6,V6,X6,Z6,AB6,AD6,AF6,AH6,AJ6,AL6,AN6),3)</f>
        <v>269</v>
      </c>
    </row>
    <row r="7" spans="1:53" ht="16" customHeight="1" x14ac:dyDescent="0.2">
      <c r="A7" s="141">
        <f>RANK(I7,$I$6:$I$271)</f>
        <v>2</v>
      </c>
      <c r="B7" s="154">
        <v>3530672</v>
      </c>
      <c r="C7" s="145" t="s">
        <v>26</v>
      </c>
      <c r="D7" s="37" t="s">
        <v>34</v>
      </c>
      <c r="E7" s="38" t="str">
        <f>C7&amp;D7</f>
        <v>BenjaminSAXTON</v>
      </c>
      <c r="F7" s="39">
        <v>2017</v>
      </c>
      <c r="G7" s="117">
        <v>1993</v>
      </c>
      <c r="H7" s="311" t="str">
        <f>IF(ISBLANK(G7),"",IF(G7&gt;1995.9,"U23","SR"))</f>
        <v>SR</v>
      </c>
      <c r="I7" s="494">
        <f>N7+P7+R7+T7+V7+X7+Z7+AB7+AD7+AF7+AH7+AJ7+AL7+AN7+AP7+AR7+AT7+AV7</f>
        <v>235</v>
      </c>
      <c r="J7" s="159">
        <f>N7+R7+X7+AB7+AF7+AJ7+AR7</f>
        <v>189</v>
      </c>
      <c r="K7" s="130">
        <f>P7+T7+V7+Z7+AD7+AH7+AL7+AN7+AP7+AT7+AV7</f>
        <v>46</v>
      </c>
      <c r="L7" s="122"/>
      <c r="M7" s="40">
        <v>6</v>
      </c>
      <c r="N7" s="41">
        <f>IF(M7,LOOKUP(M7,{1;2;3;4;5;6;7;8;9;10;11;12;13;14;15;16;17;18;19;20;21},{30;25;21;18;16;15;14;13;12;11;10;9;8;7;6;5;4;3;2;1;0}),0)</f>
        <v>15</v>
      </c>
      <c r="O7" s="40"/>
      <c r="P7" s="43">
        <f>IF(O7,LOOKUP(O7,{1;2;3;4;5;6;7;8;9;10;11;12;13;14;15;16;17;18;19;20;21},{30;25;21;18;16;15;14;13;12;11;10;9;8;7;6;5;4;3;2;1;0}),0)</f>
        <v>0</v>
      </c>
      <c r="Q7" s="40">
        <v>3</v>
      </c>
      <c r="R7" s="41">
        <f>IF(Q7,LOOKUP(Q7,{1;2;3;4;5;6;7;8;9;10;11;12;13;14;15;16;17;18;19;20;21},{30;25;21;18;16;15;14;13;12;11;10;9;8;7;6;5;4;3;2;1;0}),0)</f>
        <v>21</v>
      </c>
      <c r="S7" s="40"/>
      <c r="T7" s="43">
        <f>IF(S7,LOOKUP(S7,{1;2;3;4;5;6;7;8;9;10;11;12;13;14;15;16;17;18;19;20;21},{30;25;21;18;16;15;14;13;12;11;10;9;8;7;6;5;4;3;2;1;0}),0)</f>
        <v>0</v>
      </c>
      <c r="U7" s="40"/>
      <c r="V7" s="45">
        <f>IF(U7,LOOKUP(U7,{1;2;3;4;5;6;7;8;9;10;11;12;13;14;15;16;17;18;19;20;21},{60;50;42;36;32;30;28;26;24;22;20;18;16;14;12;10;8;6;4;2;0}),0)</f>
        <v>0</v>
      </c>
      <c r="W7" s="40">
        <v>2</v>
      </c>
      <c r="X7" s="41">
        <f>IF(W7,LOOKUP(W7,{1;2;3;4;5;6;7;8;9;10;11;12;13;14;15;16;17;18;19;20;21},{60;50;42;36;32;30;28;26;24;22;20;18;16;14;12;10;8;6;4;2;0}),0)</f>
        <v>50</v>
      </c>
      <c r="Y7" s="40"/>
      <c r="Z7" s="45">
        <f>IF(Y7,LOOKUP(Y7,{1;2;3;4;5;6;7;8;9;10;11;12;13;14;15;16;17;18;19;20;21},{60;50;42;36;32;30;28;26;24;22;20;18;16;14;12;10;8;6;4;2;0}),0)</f>
        <v>0</v>
      </c>
      <c r="AA7" s="40">
        <v>1</v>
      </c>
      <c r="AB7" s="41">
        <f>IF(AA7,LOOKUP(AA7,{1;2;3;4;5;6;7;8;9;10;11;12;13;14;15;16;17;18;19;20;21},{60;50;42;36;32;30;28;26;24;22;20;18;16;14;12;10;8;6;4;2;0}),0)</f>
        <v>60</v>
      </c>
      <c r="AC7" s="40">
        <v>5</v>
      </c>
      <c r="AD7" s="106">
        <f>IF(AC7,LOOKUP(AC7,{1;2;3;4;5;6;7;8;9;10;11;12;13;14;15;16;17;18;19;20;21},{30;25;21;18;16;15;14;13;12;11;10;9;8;7;6;5;4;3;2;1;0}),0)</f>
        <v>16</v>
      </c>
      <c r="AE7" s="40">
        <v>3</v>
      </c>
      <c r="AF7" s="488">
        <f>IF(AE7,LOOKUP(AE7,{1;2;3;4;5;6;7;8;9;10;11;12;13;14;15;16;17;18;19;20;21},{30;25;21;18;16;15;14;13;12;11;10;9;8;7;6;5;4;3;2;1;0}),0)</f>
        <v>21</v>
      </c>
      <c r="AG7" s="40">
        <v>12</v>
      </c>
      <c r="AH7" s="106">
        <f>IF(AG7,LOOKUP(AG7,{1;2;3;4;5;6;7;8;9;10;11;12;13;14;15;16;17;18;19;20;21},{30;25;21;18;16;15;14;13;12;11;10;9;8;7;6;5;4;3;2;1;0}),0)</f>
        <v>9</v>
      </c>
      <c r="AI7" s="40">
        <v>9</v>
      </c>
      <c r="AJ7" s="41">
        <f>IF(AI7,LOOKUP(AI7,{1;2;3;4;5;6;7;8;9;10;11;12;13;14;15;16;17;18;19;20;21},{30;25;21;18;16;15;14;13;12;11;10;9;8;7;6;5;4;3;2;1;0}),0)</f>
        <v>12</v>
      </c>
      <c r="AK7" s="40">
        <v>8</v>
      </c>
      <c r="AL7" s="43">
        <f>IF(AK7,LOOKUP(AK7,{1;2;3;4;5;6;7;8;9;10;11;12;13;14;15;16;17;18;19;20;21},{30;25;21;18;16;15;14;13;12;11;10;9;8;7;6;5;4;3;2;1;0}),0)</f>
        <v>13</v>
      </c>
      <c r="AM7" s="40">
        <v>13</v>
      </c>
      <c r="AN7" s="43">
        <f>IF(AM7,LOOKUP(AM7,{1;2;3;4;5;6;7;8;9;10;11;12;13;14;15;16;17;18;19;20;21},{30;25;21;18;16;15;14;13;12;11;10;9;8;7;6;5;4;3;2;1;0}),0)</f>
        <v>8</v>
      </c>
      <c r="AO7" s="40"/>
      <c r="AP7" s="43">
        <f>IF(AO7,LOOKUP(AO7,{1;2;3;4;5;6;7;8;9;10;11;12;13;14;15;16;17;18;19;20;21},{30;25;21;18;16;15;14;13;12;11;10;9;8;7;6;5;4;3;2;1;0}),0)</f>
        <v>0</v>
      </c>
      <c r="AQ7" s="40">
        <v>16</v>
      </c>
      <c r="AR7" s="47">
        <f>IF(AQ7,LOOKUP(AQ7,{1;2;3;4;5;6;7;8;9;10;11;12;13;14;15;16;17;18;19;20;21},{60;50;42;36;32;30;28;26;24;22;20;18;16;14;12;10;8;6;4;2;0}),0)</f>
        <v>10</v>
      </c>
      <c r="AS7" s="40"/>
      <c r="AT7" s="211">
        <f>IF(AS7,LOOKUP(AS7,{1;2;3;4;5;6;7;8;9;10;11;12;13;14;15;16;17;18;19;20;21},{60;50;42;36;32;30;28;26;24;22;20;18;16;14;12;10;8;6;4;2;0}),0)</f>
        <v>0</v>
      </c>
      <c r="AU7" s="240"/>
      <c r="AV7" s="241">
        <f>IF(AU7,LOOKUP(AU7,{1;2;3;4;5;6;7;8;9;10;11;12;13;14;15;16;17;18;19;20;21},{60;50;42;36;32;30;28;26;24;22;20;18;16;14;12;10;8;6;4;2;0}),0)</f>
        <v>0</v>
      </c>
      <c r="AW7" s="225"/>
      <c r="AX7" s="216">
        <f>V7+X7+Z7+AB7+AR7+AT7+AV7</f>
        <v>120</v>
      </c>
      <c r="AZ7" s="255">
        <f>RANK(BA7,$BA$6:$BA$259)</f>
        <v>2</v>
      </c>
      <c r="BA7" s="256">
        <f>(N7+P7+R7+T7+V7+X7+Z7+AB7+AD7+AF7+AH7+AJ7+AL7+AN7)- SMALL((N7,P7,R7,T7,V7,X7,Z7,AB7,AD7,AF7,AH7,AJ7,AL7,AN7),1)- SMALL((N7,P7,R7,T7,V7,X7,Z7,AB7,AD7,AF7,AH7,AJ7,AL7,AN7),2)- SMALL((N7,P7,R7,T7,V7,X7,Z7,AB7,AD7,AF7,AH7,AJ7,AL7,AN7),3)</f>
        <v>225</v>
      </c>
    </row>
    <row r="8" spans="1:53" ht="16" customHeight="1" x14ac:dyDescent="0.2">
      <c r="A8" s="141">
        <f>RANK(I8,$I$6:$I$271)</f>
        <v>3</v>
      </c>
      <c r="B8" s="154">
        <v>3530496</v>
      </c>
      <c r="C8" s="145" t="s">
        <v>20</v>
      </c>
      <c r="D8" s="37" t="s">
        <v>21</v>
      </c>
      <c r="E8" s="38" t="str">
        <f>C8&amp;D8</f>
        <v>DavidNORRIS</v>
      </c>
      <c r="F8" s="39">
        <v>2017</v>
      </c>
      <c r="G8" s="117">
        <v>1990</v>
      </c>
      <c r="H8" s="311" t="str">
        <f>IF(ISBLANK(G8),"",IF(G8&gt;1995.9,"U23","SR"))</f>
        <v>SR</v>
      </c>
      <c r="I8" s="494">
        <f>N8+P8+R8+T8+V8+X8+Z8+AB8+AD8+AF8+AH8+AJ8+AL8+AN8+AP8+AR8+AT8+AV8</f>
        <v>222</v>
      </c>
      <c r="J8" s="159">
        <f>N8+R8+X8+AB8+AF8+AJ8+AR8</f>
        <v>44</v>
      </c>
      <c r="K8" s="130">
        <f>P8+T8+V8+Z8+AD8+AH8+AL8+AN8+AP8+AT8+AV8</f>
        <v>178</v>
      </c>
      <c r="L8" s="122"/>
      <c r="M8" s="40"/>
      <c r="N8" s="41">
        <f>IF(M8,LOOKUP(M8,{1;2;3;4;5;6;7;8;9;10;11;12;13;14;15;16;17;18;19;20;21},{30;25;21;18;16;15;14;13;12;11;10;9;8;7;6;5;4;3;2;1;0}),0)</f>
        <v>0</v>
      </c>
      <c r="O8" s="40"/>
      <c r="P8" s="43">
        <f>IF(O8,LOOKUP(O8,{1;2;3;4;5;6;7;8;9;10;11;12;13;14;15;16;17;18;19;20;21},{30;25;21;18;16;15;14;13;12;11;10;9;8;7;6;5;4;3;2;1;0}),0)</f>
        <v>0</v>
      </c>
      <c r="Q8" s="40"/>
      <c r="R8" s="41">
        <f>IF(Q8,LOOKUP(Q8,{1;2;3;4;5;6;7;8;9;10;11;12;13;14;15;16;17;18;19;20;21},{30;25;21;18;16;15;14;13;12;11;10;9;8;7;6;5;4;3;2;1;0}),0)</f>
        <v>0</v>
      </c>
      <c r="S8" s="40"/>
      <c r="T8" s="43">
        <f>IF(S8,LOOKUP(S8,{1;2;3;4;5;6;7;8;9;10;11;12;13;14;15;16;17;18;19;20;21},{30;25;21;18;16;15;14;13;12;11;10;9;8;7;6;5;4;3;2;1;0}),0)</f>
        <v>0</v>
      </c>
      <c r="U8" s="40">
        <v>5</v>
      </c>
      <c r="V8" s="45">
        <f>IF(U8,LOOKUP(U8,{1;2;3;4;5;6;7;8;9;10;11;12;13;14;15;16;17;18;19;20;21},{60;50;42;36;32;30;28;26;24;22;20;18;16;14;12;10;8;6;4;2;0}),0)</f>
        <v>32</v>
      </c>
      <c r="W8" s="40">
        <v>18</v>
      </c>
      <c r="X8" s="41">
        <f>IF(W8,LOOKUP(W8,{1;2;3;4;5;6;7;8;9;10;11;12;13;14;15;16;17;18;19;20;21},{60;50;42;36;32;30;28;26;24;22;20;18;16;14;12;10;8;6;4;2;0}),0)</f>
        <v>6</v>
      </c>
      <c r="Y8" s="40">
        <v>1</v>
      </c>
      <c r="Z8" s="45">
        <f>IF(Y8,LOOKUP(Y8,{1;2;3;4;5;6;7;8;9;10;11;12;13;14;15;16;17;18;19;20;21},{60;50;42;36;32;30;28;26;24;22;20;18;16;14;12;10;8;6;4;2;0}),0)</f>
        <v>60</v>
      </c>
      <c r="AA8" s="40">
        <v>12</v>
      </c>
      <c r="AB8" s="41">
        <f>IF(AA8,LOOKUP(AA8,{1;2;3;4;5;6;7;8;9;10;11;12;13;14;15;16;17;18;19;20;21},{60;50;42;36;32;30;28;26;24;22;20;18;16;14;12;10;8;6;4;2;0}),0)</f>
        <v>18</v>
      </c>
      <c r="AC8" s="40"/>
      <c r="AD8" s="106">
        <f>IF(AC8,LOOKUP(AC8,{1;2;3;4;5;6;7;8;9;10;11;12;13;14;15;16;17;18;19;20;21},{30;25;21;18;16;15;14;13;12;11;10;9;8;7;6;5;4;3;2;1;0}),0)</f>
        <v>0</v>
      </c>
      <c r="AE8" s="40"/>
      <c r="AF8" s="488">
        <f>IF(AE8,LOOKUP(AE8,{1;2;3;4;5;6;7;8;9;10;11;12;13;14;15;16;17;18;19;20;21},{30;25;21;18;16;15;14;13;12;11;10;9;8;7;6;5;4;3;2;1;0}),0)</f>
        <v>0</v>
      </c>
      <c r="AG8" s="40"/>
      <c r="AH8" s="106">
        <f>IF(AG8,LOOKUP(AG8,{1;2;3;4;5;6;7;8;9;10;11;12;13;14;15;16;17;18;19;20;21},{30;25;21;18;16;15;14;13;12;11;10;9;8;7;6;5;4;3;2;1;0}),0)</f>
        <v>0</v>
      </c>
      <c r="AI8" s="40"/>
      <c r="AJ8" s="41">
        <f>IF(AI8,LOOKUP(AI8,{1;2;3;4;5;6;7;8;9;10;11;12;13;14;15;16;17;18;19;20;21},{30;25;21;18;16;15;14;13;12;11;10;9;8;7;6;5;4;3;2;1;0}),0)</f>
        <v>0</v>
      </c>
      <c r="AK8" s="40"/>
      <c r="AL8" s="43">
        <f>IF(AK8,LOOKUP(AK8,{1;2;3;4;5;6;7;8;9;10;11;12;13;14;15;16;17;18;19;20;21},{30;25;21;18;16;15;14;13;12;11;10;9;8;7;6;5;4;3;2;1;0}),0)</f>
        <v>0</v>
      </c>
      <c r="AM8" s="40"/>
      <c r="AN8" s="43">
        <f>IF(AM8,LOOKUP(AM8,{1;2;3;4;5;6;7;8;9;10;11;12;13;14;15;16;17;18;19;20;21},{30;25;21;18;16;15;14;13;12;11;10;9;8;7;6;5;4;3;2;1;0}),0)</f>
        <v>0</v>
      </c>
      <c r="AO8" s="40"/>
      <c r="AP8" s="43">
        <f>IF(AO8,LOOKUP(AO8,{1;2;3;4;5;6;7;8;9;10;11;12;13;14;15;16;17;18;19;20;21},{30;25;21;18;16;15;14;13;12;11;10;9;8;7;6;5;4;3;2;1;0}),0)</f>
        <v>0</v>
      </c>
      <c r="AQ8" s="40">
        <v>11</v>
      </c>
      <c r="AR8" s="47">
        <f>IF(AQ8,LOOKUP(AQ8,{1;2;3;4;5;6;7;8;9;10;11;12;13;14;15;16;17;18;19;20;21},{60;50;42;36;32;30;28;26;24;22;20;18;16;14;12;10;8;6;4;2;0}),0)</f>
        <v>20</v>
      </c>
      <c r="AS8" s="40">
        <v>4</v>
      </c>
      <c r="AT8" s="211">
        <f>IF(AS8,LOOKUP(AS8,{1;2;3;4;5;6;7;8;9;10;11;12;13;14;15;16;17;18;19;20;21},{60;50;42;36;32;30;28;26;24;22;20;18;16;14;12;10;8;6;4;2;0}),0)</f>
        <v>36</v>
      </c>
      <c r="AU8" s="240">
        <v>2</v>
      </c>
      <c r="AV8" s="241">
        <f>IF(AU8,LOOKUP(AU8,{1;2;3;4;5;6;7;8;9;10;11;12;13;14;15;16;17;18;19;20;21},{60;50;42;36;32;30;28;26;24;22;20;18;16;14;12;10;8;6;4;2;0}),0)</f>
        <v>50</v>
      </c>
      <c r="AW8" s="225"/>
      <c r="AX8" s="216">
        <f>V8+X8+Z8+AB8+AR8+AT8+AV8</f>
        <v>222</v>
      </c>
      <c r="AZ8" s="255">
        <f>RANK(BA8,$BA$6:$BA$259)</f>
        <v>11</v>
      </c>
      <c r="BA8" s="256">
        <f>(N8+P8+R8+T8+V8+X8+Z8+AB8+AD8+AF8+AH8+AJ8+AL8+AN8)- SMALL((N8,P8,R8,T8,V8,X8,Z8,AB8,AD8,AF8,AH8,AJ8,AL8,AN8),1)- SMALL((N8,P8,R8,T8,V8,X8,Z8,AB8,AD8,AF8,AH8,AJ8,AL8,AN8),2)- SMALL((N8,P8,R8,T8,V8,X8,Z8,AB8,AD8,AF8,AH8,AJ8,AL8,AN8),3)</f>
        <v>116</v>
      </c>
    </row>
    <row r="9" spans="1:53" ht="16" customHeight="1" x14ac:dyDescent="0.2">
      <c r="A9" s="141">
        <f>RANK(I9,$I$6:$I$271)</f>
        <v>4</v>
      </c>
      <c r="B9" s="154">
        <v>3530772</v>
      </c>
      <c r="C9" s="145" t="s">
        <v>26</v>
      </c>
      <c r="D9" s="37" t="s">
        <v>27</v>
      </c>
      <c r="E9" s="38" t="str">
        <f>C9&amp;D9</f>
        <v>BenjaminLUSTGARTEN</v>
      </c>
      <c r="F9" s="39">
        <v>2017</v>
      </c>
      <c r="G9" s="117">
        <v>1992</v>
      </c>
      <c r="H9" s="311" t="str">
        <f>IF(ISBLANK(G9),"",IF(G9&gt;1995.9,"U23","SR"))</f>
        <v>SR</v>
      </c>
      <c r="I9" s="494">
        <f>N9+P9+R9+T9+V9+X9+Z9+AB9+AD9+AF9+AH9+AJ9+AL9+AN9+AP9+AR9+AT9+AV9</f>
        <v>221</v>
      </c>
      <c r="J9" s="159">
        <f>N9+R9+X9+AB9+AF9+AJ9+AR9</f>
        <v>69</v>
      </c>
      <c r="K9" s="130">
        <f>P9+T9+V9+Z9+AD9+AH9+AL9+AN9+AP9+AT9+AV9</f>
        <v>152</v>
      </c>
      <c r="L9" s="122"/>
      <c r="M9" s="40">
        <v>2</v>
      </c>
      <c r="N9" s="41">
        <f>IF(M9,LOOKUP(M9,{1;2;3;4;5;6;7;8;9;10;11;12;13;14;15;16;17;18;19;20;21},{30;25;21;18;16;15;14;13;12;11;10;9;8;7;6;5;4;3;2;1;0}),0)</f>
        <v>25</v>
      </c>
      <c r="O9" s="40">
        <v>1</v>
      </c>
      <c r="P9" s="43">
        <f>IF(O9,LOOKUP(O9,{1;2;3;4;5;6;7;8;9;10;11;12;13;14;15;16;17;18;19;20;21},{30;25;21;18;16;15;14;13;12;11;10;9;8;7;6;5;4;3;2;1;0}),0)</f>
        <v>30</v>
      </c>
      <c r="Q9" s="40">
        <v>6</v>
      </c>
      <c r="R9" s="41">
        <f>IF(Q9,LOOKUP(Q9,{1;2;3;4;5;6;7;8;9;10;11;12;13;14;15;16;17;18;19;20;21},{30;25;21;18;16;15;14;13;12;11;10;9;8;7;6;5;4;3;2;1;0}),0)</f>
        <v>15</v>
      </c>
      <c r="S9" s="40">
        <v>2</v>
      </c>
      <c r="T9" s="43">
        <f>IF(S9,LOOKUP(S9,{1;2;3;4;5;6;7;8;9;10;11;12;13;14;15;16;17;18;19;20;21},{30;25;21;18;16;15;14;13;12;11;10;9;8;7;6;5;4;3;2;1;0}),0)</f>
        <v>25</v>
      </c>
      <c r="U9" s="40"/>
      <c r="V9" s="45">
        <f>IF(U9,LOOKUP(U9,{1;2;3;4;5;6;7;8;9;10;11;12;13;14;15;16;17;18;19;20;21},{60;50;42;36;32;30;28;26;24;22;20;18;16;14;12;10;8;6;4;2;0}),0)</f>
        <v>0</v>
      </c>
      <c r="W9" s="40"/>
      <c r="X9" s="41">
        <f>IF(W9,LOOKUP(W9,{1;2;3;4;5;6;7;8;9;10;11;12;13;14;15;16;17;18;19;20;21},{60;50;42;36;32;30;28;26;24;22;20;18;16;14;12;10;8;6;4;2;0}),0)</f>
        <v>0</v>
      </c>
      <c r="Y9" s="40"/>
      <c r="Z9" s="45">
        <f>IF(Y9,LOOKUP(Y9,{1;2;3;4;5;6;7;8;9;10;11;12;13;14;15;16;17;18;19;20;21},{60;50;42;36;32;30;28;26;24;22;20;18;16;14;12;10;8;6;4;2;0}),0)</f>
        <v>0</v>
      </c>
      <c r="AA9" s="40"/>
      <c r="AB9" s="41">
        <f>IF(AA9,LOOKUP(AA9,{1;2;3;4;5;6;7;8;9;10;11;12;13;14;15;16;17;18;19;20;21},{60;50;42;36;32;30;28;26;24;22;20;18;16;14;12;10;8;6;4;2;0}),0)</f>
        <v>0</v>
      </c>
      <c r="AC9" s="40"/>
      <c r="AD9" s="106">
        <f>IF(AC9,LOOKUP(AC9,{1;2;3;4;5;6;7;8;9;10;11;12;13;14;15;16;17;18;19;20;21},{30;25;21;18;16;15;14;13;12;11;10;9;8;7;6;5;4;3;2;1;0}),0)</f>
        <v>0</v>
      </c>
      <c r="AE9" s="40"/>
      <c r="AF9" s="488">
        <f>IF(AE9,LOOKUP(AE9,{1;2;3;4;5;6;7;8;9;10;11;12;13;14;15;16;17;18;19;20;21},{30;25;21;18;16;15;14;13;12;11;10;9;8;7;6;5;4;3;2;1;0}),0)</f>
        <v>0</v>
      </c>
      <c r="AG9" s="40"/>
      <c r="AH9" s="106">
        <f>IF(AG9,LOOKUP(AG9,{1;2;3;4;5;6;7;8;9;10;11;12;13;14;15;16;17;18;19;20;21},{30;25;21;18;16;15;14;13;12;11;10;9;8;7;6;5;4;3;2;1;0}),0)</f>
        <v>0</v>
      </c>
      <c r="AI9" s="40">
        <v>6</v>
      </c>
      <c r="AJ9" s="41">
        <f>IF(AI9,LOOKUP(AI9,{1;2;3;4;5;6;7;8;9;10;11;12;13;14;15;16;17;18;19;20;21},{30;25;21;18;16;15;14;13;12;11;10;9;8;7;6;5;4;3;2;1;0}),0)</f>
        <v>15</v>
      </c>
      <c r="AK9" s="40">
        <v>2</v>
      </c>
      <c r="AL9" s="43">
        <f>IF(AK9,LOOKUP(AK9,{1;2;3;4;5;6;7;8;9;10;11;12;13;14;15;16;17;18;19;20;21},{30;25;21;18;16;15;14;13;12;11;10;9;8;7;6;5;4;3;2;1;0}),0)</f>
        <v>25</v>
      </c>
      <c r="AM9" s="40">
        <v>5</v>
      </c>
      <c r="AN9" s="43">
        <f>IF(AM9,LOOKUP(AM9,{1;2;3;4;5;6;7;8;9;10;11;12;13;14;15;16;17;18;19;20;21},{30;25;21;18;16;15;14;13;12;11;10;9;8;7;6;5;4;3;2;1;0}),0)</f>
        <v>16</v>
      </c>
      <c r="AO9" s="40"/>
      <c r="AP9" s="43">
        <f>IF(AO9,LOOKUP(AO9,{1;2;3;4;5;6;7;8;9;10;11;12;13;14;15;16;17;18;19;20;21},{30;25;21;18;16;15;14;13;12;11;10;9;8;7;6;5;4;3;2;1;0}),0)</f>
        <v>0</v>
      </c>
      <c r="AQ9" s="40">
        <v>14</v>
      </c>
      <c r="AR9" s="47">
        <f>IF(AQ9,LOOKUP(AQ9,{1;2;3;4;5;6;7;8;9;10;11;12;13;14;15;16;17;18;19;20;21},{60;50;42;36;32;30;28;26;24;22;20;18;16;14;12;10;8;6;4;2;0}),0)</f>
        <v>14</v>
      </c>
      <c r="AS9" s="40">
        <v>8</v>
      </c>
      <c r="AT9" s="211">
        <f>IF(AS9,LOOKUP(AS9,{1;2;3;4;5;6;7;8;9;10;11;12;13;14;15;16;17;18;19;20;21},{60;50;42;36;32;30;28;26;24;22;20;18;16;14;12;10;8;6;4;2;0}),0)</f>
        <v>26</v>
      </c>
      <c r="AU9" s="240">
        <v>6</v>
      </c>
      <c r="AV9" s="241">
        <f>IF(AU9,LOOKUP(AU9,{1;2;3;4;5;6;7;8;9;10;11;12;13;14;15;16;17;18;19;20;21},{60;50;42;36;32;30;28;26;24;22;20;18;16;14;12;10;8;6;4;2;0}),0)</f>
        <v>30</v>
      </c>
      <c r="AW9" s="225"/>
      <c r="AX9" s="216">
        <f>V9+X9+Z9+AB9+AR9+AT9+AV9</f>
        <v>70</v>
      </c>
      <c r="AZ9" s="255">
        <f>RANK(BA9,$BA$6:$BA$259)</f>
        <v>5</v>
      </c>
      <c r="BA9" s="256">
        <f>(N9+P9+R9+T9+V9+X9+Z9+AB9+AD9+AF9+AH9+AJ9+AL9+AN9)- SMALL((N9,P9,R9,T9,V9,X9,Z9,AB9,AD9,AF9,AH9,AJ9,AL9,AN9),1)- SMALL((N9,P9,R9,T9,V9,X9,Z9,AB9,AD9,AF9,AH9,AJ9,AL9,AN9),2)- SMALL((N9,P9,R9,T9,V9,X9,Z9,AB9,AD9,AF9,AH9,AJ9,AL9,AN9),3)</f>
        <v>151</v>
      </c>
    </row>
    <row r="10" spans="1:53" ht="16" customHeight="1" x14ac:dyDescent="0.2">
      <c r="A10" s="141">
        <f>RANK(I10,$I$6:$I$271)</f>
        <v>5</v>
      </c>
      <c r="B10" s="154">
        <v>3530628</v>
      </c>
      <c r="C10" s="146" t="s">
        <v>90</v>
      </c>
      <c r="D10" s="49" t="s">
        <v>91</v>
      </c>
      <c r="E10" s="38" t="str">
        <f>C10&amp;D10</f>
        <v>AkeoMAIFELD-CARUCCI</v>
      </c>
      <c r="F10" s="39">
        <v>2017</v>
      </c>
      <c r="G10" s="117">
        <v>1993</v>
      </c>
      <c r="H10" s="311" t="str">
        <f>IF(ISBLANK(G10),"",IF(G10&gt;1995.9,"U23","SR"))</f>
        <v>SR</v>
      </c>
      <c r="I10" s="494">
        <f>N10+P10+R10+T10+V10+X10+Z10+AB10+AD10+AF10+AH10+AJ10+AL10+AN10+AP10+AR10+AT10+AV10</f>
        <v>214</v>
      </c>
      <c r="J10" s="159">
        <f>N10+R10+X10+AB10+AF10+AJ10+AR10</f>
        <v>21</v>
      </c>
      <c r="K10" s="130">
        <f>P10+T10+V10+Z10+AD10+AH10+AL10+AN10+AP10+AT10+AV10</f>
        <v>193</v>
      </c>
      <c r="L10" s="122"/>
      <c r="M10" s="40"/>
      <c r="N10" s="41">
        <f>IF(M10,LOOKUP(M10,{1;2;3;4;5;6;7;8;9;10;11;12;13;14;15;16;17;18;19;20;21},{30;25;21;18;16;15;14;13;12;11;10;9;8;7;6;5;4;3;2;1;0}),0)</f>
        <v>0</v>
      </c>
      <c r="O10" s="40">
        <v>3</v>
      </c>
      <c r="P10" s="43">
        <f>IF(O10,LOOKUP(O10,{1;2;3;4;5;6;7;8;9;10;11;12;13;14;15;16;17;18;19;20;21},{30;25;21;18;16;15;14;13;12;11;10;9;8;7;6;5;4;3;2;1;0}),0)</f>
        <v>21</v>
      </c>
      <c r="Q10" s="40"/>
      <c r="R10" s="41">
        <f>IF(Q10,LOOKUP(Q10,{1;2;3;4;5;6;7;8;9;10;11;12;13;14;15;16;17;18;19;20;21},{30;25;21;18;16;15;14;13;12;11;10;9;8;7;6;5;4;3;2;1;0}),0)</f>
        <v>0</v>
      </c>
      <c r="S10" s="40"/>
      <c r="T10" s="43">
        <f>IF(S10,LOOKUP(S10,{1;2;3;4;5;6;7;8;9;10;11;12;13;14;15;16;17;18;19;20;21},{30;25;21;18;16;15;14;13;12;11;10;9;8;7;6;5;4;3;2;1;0}),0)</f>
        <v>0</v>
      </c>
      <c r="U10" s="40">
        <v>9</v>
      </c>
      <c r="V10" s="45">
        <f>IF(U10,LOOKUP(U10,{1;2;3;4;5;6;7;8;9;10;11;12;13;14;15;16;17;18;19;20;21},{60;50;42;36;32;30;28;26;24;22;20;18;16;14;12;10;8;6;4;2;0}),0)</f>
        <v>24</v>
      </c>
      <c r="W10" s="40"/>
      <c r="X10" s="41">
        <f>IF(W10,LOOKUP(W10,{1;2;3;4;5;6;7;8;9;10;11;12;13;14;15;16;17;18;19;20;21},{60;50;42;36;32;30;28;26;24;22;20;18;16;14;12;10;8;6;4;2;0}),0)</f>
        <v>0</v>
      </c>
      <c r="Y10" s="40">
        <v>10</v>
      </c>
      <c r="Z10" s="45">
        <f>IF(Y10,LOOKUP(Y10,{1;2;3;4;5;6;7;8;9;10;11;12;13;14;15;16;17;18;19;20;21},{60;50;42;36;32;30;28;26;24;22;20;18;16;14;12;10;8;6;4;2;0}),0)</f>
        <v>22</v>
      </c>
      <c r="AA10" s="40"/>
      <c r="AB10" s="41">
        <f>IF(AA10,LOOKUP(AA10,{1;2;3;4;5;6;7;8;9;10;11;12;13;14;15;16;17;18;19;20;21},{60;50;42;36;32;30;28;26;24;22;20;18;16;14;12;10;8;6;4;2;0}),0)</f>
        <v>0</v>
      </c>
      <c r="AC10" s="40">
        <v>2</v>
      </c>
      <c r="AD10" s="106">
        <f>IF(AC10,LOOKUP(AC10,{1;2;3;4;5;6;7;8;9;10;11;12;13;14;15;16;17;18;19;20;21},{30;25;21;18;16;15;14;13;12;11;10;9;8;7;6;5;4;3;2;1;0}),0)</f>
        <v>25</v>
      </c>
      <c r="AE10" s="40">
        <v>16</v>
      </c>
      <c r="AF10" s="488">
        <f>IF(AE10,LOOKUP(AE10,{1;2;3;4;5;6;7;8;9;10;11;12;13;14;15;16;17;18;19;20;21},{30;25;21;18;16;15;14;13;12;11;10;9;8;7;6;5;4;3;2;1;0}),0)</f>
        <v>5</v>
      </c>
      <c r="AG10" s="40">
        <v>6</v>
      </c>
      <c r="AH10" s="106">
        <f>IF(AG10,LOOKUP(AG10,{1;2;3;4;5;6;7;8;9;10;11;12;13;14;15;16;17;18;19;20;21},{30;25;21;18;16;15;14;13;12;11;10;9;8;7;6;5;4;3;2;1;0}),0)</f>
        <v>15</v>
      </c>
      <c r="AI10" s="40">
        <v>5</v>
      </c>
      <c r="AJ10" s="41">
        <f>IF(AI10,LOOKUP(AI10,{1;2;3;4;5;6;7;8;9;10;11;12;13;14;15;16;17;18;19;20;21},{30;25;21;18;16;15;14;13;12;11;10;9;8;7;6;5;4;3;2;1;0}),0)</f>
        <v>16</v>
      </c>
      <c r="AK10" s="40">
        <v>10</v>
      </c>
      <c r="AL10" s="43">
        <f>IF(AK10,LOOKUP(AK10,{1;2;3;4;5;6;7;8;9;10;11;12;13;14;15;16;17;18;19;20;21},{30;25;21;18;16;15;14;13;12;11;10;9;8;7;6;5;4;3;2;1;0}),0)</f>
        <v>11</v>
      </c>
      <c r="AM10" s="40">
        <v>3</v>
      </c>
      <c r="AN10" s="43">
        <f>IF(AM10,LOOKUP(AM10,{1;2;3;4;5;6;7;8;9;10;11;12;13;14;15;16;17;18;19;20;21},{30;25;21;18;16;15;14;13;12;11;10;9;8;7;6;5;4;3;2;1;0}),0)</f>
        <v>21</v>
      </c>
      <c r="AO10" s="40">
        <v>1</v>
      </c>
      <c r="AP10" s="43">
        <f>IF(AO10,LOOKUP(AO10,{1;2;3;4;5;6;7;8;9;10;11;12;13;14;15;16;17;18;19;20;21},{30;25;21;18;16;15;14;13;12;11;10;9;8;7;6;5;4;3;2;1;0}),0)</f>
        <v>30</v>
      </c>
      <c r="AQ10" s="40"/>
      <c r="AR10" s="47">
        <f>IF(AQ10,LOOKUP(AQ10,{1;2;3;4;5;6;7;8;9;10;11;12;13;14;15;16;17;18;19;20;21},{60;50;42;36;32;30;28;26;24;22;20;18;16;14;12;10;8;6;4;2;0}),0)</f>
        <v>0</v>
      </c>
      <c r="AS10" s="40">
        <v>19</v>
      </c>
      <c r="AT10" s="211">
        <f>IF(AS10,LOOKUP(AS10,{1;2;3;4;5;6;7;8;9;10;11;12;13;14;15;16;17;18;19;20;21},{60;50;42;36;32;30;28;26;24;22;20;18;16;14;12;10;8;6;4;2;0}),0)</f>
        <v>4</v>
      </c>
      <c r="AU10" s="240">
        <v>11</v>
      </c>
      <c r="AV10" s="241">
        <f>IF(AU10,LOOKUP(AU10,{1;2;3;4;5;6;7;8;9;10;11;12;13;14;15;16;17;18;19;20;21},{60;50;42;36;32;30;28;26;24;22;20;18;16;14;12;10;8;6;4;2;0}),0)</f>
        <v>20</v>
      </c>
      <c r="AW10" s="225"/>
      <c r="AX10" s="216">
        <f>V10+X10+Z10+AB10+AR10+AT10+AV10</f>
        <v>70</v>
      </c>
      <c r="AZ10" s="255">
        <f>RANK(BA10,$BA$6:$BA$259)</f>
        <v>4</v>
      </c>
      <c r="BA10" s="256">
        <f>(N10+P10+R10+T10+V10+X10+Z10+AB10+AD10+AF10+AH10+AJ10+AL10+AN10)- SMALL((N10,P10,R10,T10,V10,X10,Z10,AB10,AD10,AF10,AH10,AJ10,AL10,AN10),1)- SMALL((N10,P10,R10,T10,V10,X10,Z10,AB10,AD10,AF10,AH10,AJ10,AL10,AN10),2)- SMALL((N10,P10,R10,T10,V10,X10,Z10,AB10,AD10,AF10,AH10,AJ10,AL10,AN10),3)</f>
        <v>160</v>
      </c>
    </row>
    <row r="11" spans="1:53" ht="16" customHeight="1" x14ac:dyDescent="0.2">
      <c r="A11" s="141">
        <f>RANK(I11,$I$6:$I$271)</f>
        <v>6</v>
      </c>
      <c r="B11" s="154">
        <v>3530797</v>
      </c>
      <c r="C11" s="430" t="s">
        <v>134</v>
      </c>
      <c r="D11" s="49" t="s">
        <v>195</v>
      </c>
      <c r="E11" s="38" t="str">
        <f>C11&amp;D11</f>
        <v>PeterHOLMES</v>
      </c>
      <c r="F11" s="39">
        <v>2017</v>
      </c>
      <c r="G11" s="440">
        <v>1996</v>
      </c>
      <c r="H11" s="311" t="str">
        <f>IF(ISBLANK(G11),"",IF(G11&gt;1995.9,"U23","SR"))</f>
        <v>U23</v>
      </c>
      <c r="I11" s="494">
        <f>N11+P11+R11+T11+V11+X11+Z11+AB11+AD11+AF11+AH11+AJ11+AL11+AN11+AP11+AR11+AT11+AV11</f>
        <v>192</v>
      </c>
      <c r="J11" s="159">
        <f>N11+R11+X11+AB11+AF11+AJ11+AR11</f>
        <v>99</v>
      </c>
      <c r="K11" s="130">
        <f>P11+T11+V11+Z11+AD11+AH11+AL11+AN11+AP11+AT11+AV11</f>
        <v>93</v>
      </c>
      <c r="L11" s="266"/>
      <c r="M11" s="40">
        <v>10</v>
      </c>
      <c r="N11" s="41">
        <f>IF(M11,LOOKUP(M11,{1;2;3;4;5;6;7;8;9;10;11;12;13;14;15;16;17;18;19;20;21},{30;25;21;18;16;15;14;13;12;11;10;9;8;7;6;5;4;3;2;1;0}),0)</f>
        <v>11</v>
      </c>
      <c r="O11" s="40">
        <v>8</v>
      </c>
      <c r="P11" s="43">
        <f>IF(O11,LOOKUP(O11,{1;2;3;4;5;6;7;8;9;10;11;12;13;14;15;16;17;18;19;20;21},{30;25;21;18;16;15;14;13;12;11;10;9;8;7;6;5;4;3;2;1;0}),0)</f>
        <v>13</v>
      </c>
      <c r="Q11" s="40">
        <v>7</v>
      </c>
      <c r="R11" s="41">
        <f>IF(Q11,LOOKUP(Q11,{1;2;3;4;5;6;7;8;9;10;11;12;13;14;15;16;17;18;19;20;21},{30;25;21;18;16;15;14;13;12;11;10;9;8;7;6;5;4;3;2;1;0}),0)</f>
        <v>14</v>
      </c>
      <c r="S11" s="40">
        <v>10</v>
      </c>
      <c r="T11" s="43">
        <f>IF(S11,LOOKUP(S11,{1;2;3;4;5;6;7;8;9;10;11;12;13;14;15;16;17;18;19;20;21},{30;25;21;18;16;15;14;13;12;11;10;9;8;7;6;5;4;3;2;1;0}),0)</f>
        <v>11</v>
      </c>
      <c r="U11" s="40">
        <v>11</v>
      </c>
      <c r="V11" s="45">
        <f>IF(U11,LOOKUP(U11,{1;2;3;4;5;6;7;8;9;10;11;12;13;14;15;16;17;18;19;20;21},{60;50;42;36;32;30;28;26;24;22;20;18;16;14;12;10;8;6;4;2;0}),0)</f>
        <v>20</v>
      </c>
      <c r="W11" s="40">
        <v>4</v>
      </c>
      <c r="X11" s="41">
        <f>IF(W11,LOOKUP(W11,{1;2;3;4;5;6;7;8;9;10;11;12;13;14;15;16;17;18;19;20;21},{60;50;42;36;32;30;28;26;24;22;20;18;16;14;12;10;8;6;4;2;0}),0)</f>
        <v>36</v>
      </c>
      <c r="Y11" s="40">
        <v>19</v>
      </c>
      <c r="Z11" s="45">
        <f>IF(Y11,LOOKUP(Y11,{1;2;3;4;5;6;7;8;9;10;11;12;13;14;15;16;17;18;19;20;21},{60;50;42;36;32;30;28;26;24;22;20;18;16;14;12;10;8;6;4;2;0}),0)</f>
        <v>4</v>
      </c>
      <c r="AA11" s="40">
        <v>11</v>
      </c>
      <c r="AB11" s="41">
        <f>IF(AA11,LOOKUP(AA11,{1;2;3;4;5;6;7;8;9;10;11;12;13;14;15;16;17;18;19;20;21},{60;50;42;36;32;30;28;26;24;22;20;18;16;14;12;10;8;6;4;2;0}),0)</f>
        <v>20</v>
      </c>
      <c r="AC11" s="40"/>
      <c r="AD11" s="106">
        <f>IF(AC11,LOOKUP(AC11,{1;2;3;4;5;6;7;8;9;10;11;12;13;14;15;16;17;18;19;20;21},{30;25;21;18;16;15;14;13;12;11;10;9;8;7;6;5;4;3;2;1;0}),0)</f>
        <v>0</v>
      </c>
      <c r="AE11" s="40"/>
      <c r="AF11" s="488">
        <f>IF(AE11,LOOKUP(AE11,{1;2;3;4;5;6;7;8;9;10;11;12;13;14;15;16;17;18;19;20;21},{30;25;21;18;16;15;14;13;12;11;10;9;8;7;6;5;4;3;2;1;0}),0)</f>
        <v>0</v>
      </c>
      <c r="AG11" s="40"/>
      <c r="AH11" s="106">
        <f>IF(AG11,LOOKUP(AG11,{1;2;3;4;5;6;7;8;9;10;11;12;13;14;15;16;17;18;19;20;21},{30;25;21;18;16;15;14;13;12;11;10;9;8;7;6;5;4;3;2;1;0}),0)</f>
        <v>0</v>
      </c>
      <c r="AI11" s="40">
        <v>4</v>
      </c>
      <c r="AJ11" s="41">
        <f>IF(AI11,LOOKUP(AI11,{1;2;3;4;5;6;7;8;9;10;11;12;13;14;15;16;17;18;19;20;21},{30;25;21;18;16;15;14;13;12;11;10;9;8;7;6;5;4;3;2;1;0}),0)</f>
        <v>18</v>
      </c>
      <c r="AK11" s="40">
        <v>6</v>
      </c>
      <c r="AL11" s="43">
        <f>IF(AK11,LOOKUP(AK11,{1;2;3;4;5;6;7;8;9;10;11;12;13;14;15;16;17;18;19;20;21},{30;25;21;18;16;15;14;13;12;11;10;9;8;7;6;5;4;3;2;1;0}),0)</f>
        <v>15</v>
      </c>
      <c r="AM11" s="40">
        <v>4</v>
      </c>
      <c r="AN11" s="43">
        <f>IF(AM11,LOOKUP(AM11,{1;2;3;4;5;6;7;8;9;10;11;12;13;14;15;16;17;18;19;20;21},{30;25;21;18;16;15;14;13;12;11;10;9;8;7;6;5;4;3;2;1;0}),0)</f>
        <v>18</v>
      </c>
      <c r="AO11" s="40"/>
      <c r="AP11" s="43">
        <f>IF(AO11,LOOKUP(AO11,{1;2;3;4;5;6;7;8;9;10;11;12;13;14;15;16;17;18;19;20;21},{30;25;21;18;16;15;14;13;12;11;10;9;8;7;6;5;4;3;2;1;0}),0)</f>
        <v>0</v>
      </c>
      <c r="AQ11" s="40"/>
      <c r="AR11" s="47">
        <f>IF(AQ11,LOOKUP(AQ11,{1;2;3;4;5;6;7;8;9;10;11;12;13;14;15;16;17;18;19;20;21},{60;50;42;36;32;30;28;26;24;22;20;18;16;14;12;10;8;6;4;2;0}),0)</f>
        <v>0</v>
      </c>
      <c r="AS11" s="40">
        <v>15</v>
      </c>
      <c r="AT11" s="211">
        <f>IF(AS11,LOOKUP(AS11,{1;2;3;4;5;6;7;8;9;10;11;12;13;14;15;16;17;18;19;20;21},{60;50;42;36;32;30;28;26;24;22;20;18;16;14;12;10;8;6;4;2;0}),0)</f>
        <v>12</v>
      </c>
      <c r="AU11" s="240"/>
      <c r="AV11" s="241">
        <f>IF(AU11,LOOKUP(AU11,{1;2;3;4;5;6;7;8;9;10;11;12;13;14;15;16;17;18;19;20;21},{60;50;42;36;32;30;28;26;24;22;20;18;16;14;12;10;8;6;4;2;0}),0)</f>
        <v>0</v>
      </c>
      <c r="AW11" s="225"/>
      <c r="AX11" s="216">
        <f>V11+X11+Z11+AB11+AR11+AT11+AV11</f>
        <v>92</v>
      </c>
      <c r="AZ11" s="255">
        <f>RANK(BA11,$BA$6:$BA$259)</f>
        <v>3</v>
      </c>
      <c r="BA11" s="256">
        <f>(N11+P11+R11+T11+V11+X11+Z11+AB11+AD11+AF11+AH11+AJ11+AL11+AN11)- SMALL((N11,P11,R11,T11,V11,X11,Z11,AB11,AD11,AF11,AH11,AJ11,AL11,AN11),1)- SMALL((N11,P11,R11,T11,V11,X11,Z11,AB11,AD11,AF11,AH11,AJ11,AL11,AN11),2)- SMALL((N11,P11,R11,T11,V11,X11,Z11,AB11,AD11,AF11,AH11,AJ11,AL11,AN11),3)</f>
        <v>180</v>
      </c>
    </row>
    <row r="12" spans="1:53" ht="16" customHeight="1" x14ac:dyDescent="0.2">
      <c r="A12" s="141">
        <f>RANK(I12,$I$6:$I$271)</f>
        <v>7</v>
      </c>
      <c r="B12" s="154">
        <v>3530649</v>
      </c>
      <c r="C12" s="429" t="s">
        <v>43</v>
      </c>
      <c r="D12" s="37" t="s">
        <v>44</v>
      </c>
      <c r="E12" s="38" t="str">
        <f>C12&amp;D12</f>
        <v>ForrestMAHLEN</v>
      </c>
      <c r="F12" s="39">
        <v>2017</v>
      </c>
      <c r="G12" s="440">
        <v>1993</v>
      </c>
      <c r="H12" s="311" t="str">
        <f>IF(ISBLANK(G12),"",IF(G12&gt;1995.9,"U23","SR"))</f>
        <v>SR</v>
      </c>
      <c r="I12" s="494">
        <f>N12+P12+R12+T12+V12+X12+Z12+AB12+AD12+AF12+AH12+AJ12+AL12+AN12+AP12+AR12+AT12+AV12</f>
        <v>187</v>
      </c>
      <c r="J12" s="159">
        <f>N12+R12+X12+AB12+AF12+AJ12+AR12</f>
        <v>99</v>
      </c>
      <c r="K12" s="130">
        <f>P12+T12+V12+Z12+AD12+AH12+AL12+AN12+AP12+AT12+AV12</f>
        <v>88</v>
      </c>
      <c r="L12" s="266"/>
      <c r="M12" s="40">
        <v>5</v>
      </c>
      <c r="N12" s="41">
        <f>IF(M12,LOOKUP(M12,{1;2;3;4;5;6;7;8;9;10;11;12;13;14;15;16;17;18;19;20;21},{30;25;21;18;16;15;14;13;12;11;10;9;8;7;6;5;4;3;2;1;0}),0)</f>
        <v>16</v>
      </c>
      <c r="O12" s="40"/>
      <c r="P12" s="43">
        <f>IF(O12,LOOKUP(O12,{1;2;3;4;5;6;7;8;9;10;11;12;13;14;15;16;17;18;19;20;21},{30;25;21;18;16;15;14;13;12;11;10;9;8;7;6;5;4;3;2;1;0}),0)</f>
        <v>0</v>
      </c>
      <c r="Q12" s="40">
        <v>15</v>
      </c>
      <c r="R12" s="41">
        <f>IF(Q12,LOOKUP(Q12,{1;2;3;4;5;6;7;8;9;10;11;12;13;14;15;16;17;18;19;20;21},{30;25;21;18;16;15;14;13;12;11;10;9;8;7;6;5;4;3;2;1;0}),0)</f>
        <v>6</v>
      </c>
      <c r="S12" s="40">
        <v>16</v>
      </c>
      <c r="T12" s="43">
        <f>IF(S12,LOOKUP(S12,{1;2;3;4;5;6;7;8;9;10;11;12;13;14;15;16;17;18;19;20;21},{30;25;21;18;16;15;14;13;12;11;10;9;8;7;6;5;4;3;2;1;0}),0)</f>
        <v>5</v>
      </c>
      <c r="U12" s="40"/>
      <c r="V12" s="45">
        <f>IF(U12,LOOKUP(U12,{1;2;3;4;5;6;7;8;9;10;11;12;13;14;15;16;17;18;19;20;21},{60;50;42;36;32;30;28;26;24;22;20;18;16;14;12;10;8;6;4;2;0}),0)</f>
        <v>0</v>
      </c>
      <c r="W12" s="40">
        <v>10</v>
      </c>
      <c r="X12" s="41">
        <f>IF(W12,LOOKUP(W12,{1;2;3;4;5;6;7;8;9;10;11;12;13;14;15;16;17;18;19;20;21},{60;50;42;36;32;30;28;26;24;22;20;18;16;14;12;10;8;6;4;2;0}),0)</f>
        <v>22</v>
      </c>
      <c r="Y12" s="40">
        <v>13</v>
      </c>
      <c r="Z12" s="45">
        <f>IF(Y12,LOOKUP(Y12,{1;2;3;4;5;6;7;8;9;10;11;12;13;14;15;16;17;18;19;20;21},{60;50;42;36;32;30;28;26;24;22;20;18;16;14;12;10;8;6;4;2;0}),0)</f>
        <v>16</v>
      </c>
      <c r="AA12" s="40"/>
      <c r="AB12" s="41">
        <f>IF(AA12,LOOKUP(AA12,{1;2;3;4;5;6;7;8;9;10;11;12;13;14;15;16;17;18;19;20;21},{60;50;42;36;32;30;28;26;24;22;20;18;16;14;12;10;8;6;4;2;0}),0)</f>
        <v>0</v>
      </c>
      <c r="AC12" s="40">
        <v>6</v>
      </c>
      <c r="AD12" s="106">
        <f>IF(AC12,LOOKUP(AC12,{1;2;3;4;5;6;7;8;9;10;11;12;13;14;15;16;17;18;19;20;21},{30;25;21;18;16;15;14;13;12;11;10;9;8;7;6;5;4;3;2;1;0}),0)</f>
        <v>15</v>
      </c>
      <c r="AE12" s="40">
        <v>4</v>
      </c>
      <c r="AF12" s="488">
        <f>IF(AE12,LOOKUP(AE12,{1;2;3;4;5;6;7;8;9;10;11;12;13;14;15;16;17;18;19;20;21},{30;25;21;18;16;15;14;13;12;11;10;9;8;7;6;5;4;3;2;1;0}),0)</f>
        <v>18</v>
      </c>
      <c r="AG12" s="40">
        <v>9</v>
      </c>
      <c r="AH12" s="106">
        <f>IF(AG12,LOOKUP(AG12,{1;2;3;4;5;6;7;8;9;10;11;12;13;14;15;16;17;18;19;20;21},{30;25;21;18;16;15;14;13;12;11;10;9;8;7;6;5;4;3;2;1;0}),0)</f>
        <v>12</v>
      </c>
      <c r="AI12" s="40">
        <v>3</v>
      </c>
      <c r="AJ12" s="41">
        <f>IF(AI12,LOOKUP(AI12,{1;2;3;4;5;6;7;8;9;10;11;12;13;14;15;16;17;18;19;20;21},{30;25;21;18;16;15;14;13;12;11;10;9;8;7;6;5;4;3;2;1;0}),0)</f>
        <v>21</v>
      </c>
      <c r="AK12" s="40">
        <v>17</v>
      </c>
      <c r="AL12" s="43">
        <f>IF(AK12,LOOKUP(AK12,{1;2;3;4;5;6;7;8;9;10;11;12;13;14;15;16;17;18;19;20;21},{30;25;21;18;16;15;14;13;12;11;10;9;8;7;6;5;4;3;2;1;0}),0)</f>
        <v>4</v>
      </c>
      <c r="AM12" s="40">
        <v>9</v>
      </c>
      <c r="AN12" s="43">
        <f>IF(AM12,LOOKUP(AM12,{1;2;3;4;5;6;7;8;9;10;11;12;13;14;15;16;17;18;19;20;21},{30;25;21;18;16;15;14;13;12;11;10;9;8;7;6;5;4;3;2;1;0}),0)</f>
        <v>12</v>
      </c>
      <c r="AO12" s="40">
        <v>7</v>
      </c>
      <c r="AP12" s="43">
        <f>IF(AO12,LOOKUP(AO12,{1;2;3;4;5;6;7;8;9;10;11;12;13;14;15;16;17;18;19;20;21},{30;25;21;18;16;15;14;13;12;11;10;9;8;7;6;5;4;3;2;1;0}),0)</f>
        <v>14</v>
      </c>
      <c r="AQ12" s="40">
        <v>13</v>
      </c>
      <c r="AR12" s="47">
        <f>IF(AQ12,LOOKUP(AQ12,{1;2;3;4;5;6;7;8;9;10;11;12;13;14;15;16;17;18;19;20;21},{60;50;42;36;32;30;28;26;24;22;20;18;16;14;12;10;8;6;4;2;0}),0)</f>
        <v>16</v>
      </c>
      <c r="AS12" s="40"/>
      <c r="AT12" s="211">
        <f>IF(AS12,LOOKUP(AS12,{1;2;3;4;5;6;7;8;9;10;11;12;13;14;15;16;17;18;19;20;21},{60;50;42;36;32;30;28;26;24;22;20;18;16;14;12;10;8;6;4;2;0}),0)</f>
        <v>0</v>
      </c>
      <c r="AU12" s="240">
        <v>16</v>
      </c>
      <c r="AV12" s="241">
        <f>IF(AU12,LOOKUP(AU12,{1;2;3;4;5;6;7;8;9;10;11;12;13;14;15;16;17;18;19;20;21},{60;50;42;36;32;30;28;26;24;22;20;18;16;14;12;10;8;6;4;2;0}),0)</f>
        <v>10</v>
      </c>
      <c r="AW12" s="225"/>
      <c r="AX12" s="216">
        <f>V12+X12+Z12+AB12+AR12+AT12+AV12</f>
        <v>64</v>
      </c>
      <c r="AZ12" s="255">
        <f>RANK(BA12,$BA$6:$BA$259)</f>
        <v>6</v>
      </c>
      <c r="BA12" s="256">
        <f>(N12+P12+R12+T12+V12+X12+Z12+AB12+AD12+AF12+AH12+AJ12+AL12+AN12)- SMALL((N12,P12,R12,T12,V12,X12,Z12,AB12,AD12,AF12,AH12,AJ12,AL12,AN12),1)- SMALL((N12,P12,R12,T12,V12,X12,Z12,AB12,AD12,AF12,AH12,AJ12,AL12,AN12),2)- SMALL((N12,P12,R12,T12,V12,X12,Z12,AB12,AD12,AF12,AH12,AJ12,AL12,AN12),3)</f>
        <v>147</v>
      </c>
    </row>
    <row r="13" spans="1:53" ht="16" customHeight="1" x14ac:dyDescent="0.2">
      <c r="A13" s="141">
        <f>RANK(I13,$I$6:$I$271)</f>
        <v>8</v>
      </c>
      <c r="B13" s="154">
        <v>3530882</v>
      </c>
      <c r="C13" s="430" t="s">
        <v>60</v>
      </c>
      <c r="D13" s="49" t="s">
        <v>61</v>
      </c>
      <c r="E13" s="38" t="str">
        <f>C13&amp;D13</f>
        <v>GusSCHUMACHER</v>
      </c>
      <c r="F13" s="39">
        <v>2017</v>
      </c>
      <c r="G13" s="440">
        <v>2000</v>
      </c>
      <c r="H13" s="311" t="str">
        <f>IF(ISBLANK(G13),"",IF(G13&gt;1995.9,"U23","SR"))</f>
        <v>U23</v>
      </c>
      <c r="I13" s="494">
        <f>N13+P13+R13+T13+V13+X13+Z13+AB13+AD13+AF13+AH13+AJ13+AL13+AN13+AP13+AR13+AT13+AV13</f>
        <v>182</v>
      </c>
      <c r="J13" s="159">
        <f>N13+R13+X13+AB13+AF13+AJ13+AR13</f>
        <v>76</v>
      </c>
      <c r="K13" s="130">
        <f>P13+T13+V13+Z13+AD13+AH13+AL13+AN13+AP13+AT13+AV13</f>
        <v>106</v>
      </c>
      <c r="L13" s="266"/>
      <c r="M13" s="40"/>
      <c r="N13" s="41">
        <f>IF(M13,LOOKUP(M13,{1;2;3;4;5;6;7;8;9;10;11;12;13;14;15;16;17;18;19;20;21},{30;25;21;18;16;15;14;13;12;11;10;9;8;7;6;5;4;3;2;1;0}),0)</f>
        <v>0</v>
      </c>
      <c r="O13" s="40"/>
      <c r="P13" s="43">
        <f>IF(O13,LOOKUP(O13,{1;2;3;4;5;6;7;8;9;10;11;12;13;14;15;16;17;18;19;20;21},{30;25;21;18;16;15;14;13;12;11;10;9;8;7;6;5;4;3;2;1;0}),0)</f>
        <v>0</v>
      </c>
      <c r="Q13" s="40"/>
      <c r="R13" s="41">
        <f>IF(Q13,LOOKUP(Q13,{1;2;3;4;5;6;7;8;9;10;11;12;13;14;15;16;17;18;19;20;21},{30;25;21;18;16;15;14;13;12;11;10;9;8;7;6;5;4;3;2;1;0}),0)</f>
        <v>0</v>
      </c>
      <c r="S13" s="40"/>
      <c r="T13" s="43">
        <f>IF(S13,LOOKUP(S13,{1;2;3;4;5;6;7;8;9;10;11;12;13;14;15;16;17;18;19;20;21},{30;25;21;18;16;15;14;13;12;11;10;9;8;7;6;5;4;3;2;1;0}),0)</f>
        <v>0</v>
      </c>
      <c r="U13" s="40">
        <v>7</v>
      </c>
      <c r="V13" s="45">
        <f>IF(U13,LOOKUP(U13,{1;2;3;4;5;6;7;8;9;10;11;12;13;14;15;16;17;18;19;20;21},{60;50;42;36;32;30;28;26;24;22;20;18;16;14;12;10;8;6;4;2;0}),0)</f>
        <v>28</v>
      </c>
      <c r="W13" s="40">
        <v>12</v>
      </c>
      <c r="X13" s="41">
        <f>IF(W13,LOOKUP(W13,{1;2;3;4;5;6;7;8;9;10;11;12;13;14;15;16;17;18;19;20;21},{60;50;42;36;32;30;28;26;24;22;20;18;16;14;12;10;8;6;4;2;0}),0)</f>
        <v>18</v>
      </c>
      <c r="Y13" s="40">
        <v>4</v>
      </c>
      <c r="Z13" s="45">
        <f>IF(Y13,LOOKUP(Y13,{1;2;3;4;5;6;7;8;9;10;11;12;13;14;15;16;17;18;19;20;21},{60;50;42;36;32;30;28;26;24;22;20;18;16;14;12;10;8;6;4;2;0}),0)</f>
        <v>36</v>
      </c>
      <c r="AA13" s="40">
        <v>5</v>
      </c>
      <c r="AB13" s="41">
        <f>IF(AA13,LOOKUP(AA13,{1;2;3;4;5;6;7;8;9;10;11;12;13;14;15;16;17;18;19;20;21},{60;50;42;36;32;30;28;26;24;22;20;18;16;14;12;10;8;6;4;2;0}),0)</f>
        <v>32</v>
      </c>
      <c r="AC13" s="40"/>
      <c r="AD13" s="106">
        <f>IF(AC13,LOOKUP(AC13,{1;2;3;4;5;6;7;8;9;10;11;12;13;14;15;16;17;18;19;20;21},{30;25;21;18;16;15;14;13;12;11;10;9;8;7;6;5;4;3;2;1;0}),0)</f>
        <v>0</v>
      </c>
      <c r="AE13" s="40"/>
      <c r="AF13" s="488">
        <f>IF(AE13,LOOKUP(AE13,{1;2;3;4;5;6;7;8;9;10;11;12;13;14;15;16;17;18;19;20;21},{30;25;21;18;16;15;14;13;12;11;10;9;8;7;6;5;4;3;2;1;0}),0)</f>
        <v>0</v>
      </c>
      <c r="AG13" s="40"/>
      <c r="AH13" s="106">
        <f>IF(AG13,LOOKUP(AG13,{1;2;3;4;5;6;7;8;9;10;11;12;13;14;15;16;17;18;19;20;21},{30;25;21;18;16;15;14;13;12;11;10;9;8;7;6;5;4;3;2;1;0}),0)</f>
        <v>0</v>
      </c>
      <c r="AI13" s="40"/>
      <c r="AJ13" s="41">
        <f>IF(AI13,LOOKUP(AI13,{1;2;3;4;5;6;7;8;9;10;11;12;13;14;15;16;17;18;19;20;21},{30;25;21;18;16;15;14;13;12;11;10;9;8;7;6;5;4;3;2;1;0}),0)</f>
        <v>0</v>
      </c>
      <c r="AK13" s="40"/>
      <c r="AL13" s="43">
        <f>IF(AK13,LOOKUP(AK13,{1;2;3;4;5;6;7;8;9;10;11;12;13;14;15;16;17;18;19;20;21},{30;25;21;18;16;15;14;13;12;11;10;9;8;7;6;5;4;3;2;1;0}),0)</f>
        <v>0</v>
      </c>
      <c r="AM13" s="40"/>
      <c r="AN13" s="43">
        <f>IF(AM13,LOOKUP(AM13,{1;2;3;4;5;6;7;8;9;10;11;12;13;14;15;16;17;18;19;20;21},{30;25;21;18;16;15;14;13;12;11;10;9;8;7;6;5;4;3;2;1;0}),0)</f>
        <v>0</v>
      </c>
      <c r="AO13" s="40"/>
      <c r="AP13" s="43">
        <f>IF(AO13,LOOKUP(AO13,{1;2;3;4;5;6;7;8;9;10;11;12;13;14;15;16;17;18;19;20;21},{30;25;21;18;16;15;14;13;12;11;10;9;8;7;6;5;4;3;2;1;0}),0)</f>
        <v>0</v>
      </c>
      <c r="AQ13" s="40">
        <v>8</v>
      </c>
      <c r="AR13" s="47">
        <f>IF(AQ13,LOOKUP(AQ13,{1;2;3;4;5;6;7;8;9;10;11;12;13;14;15;16;17;18;19;20;21},{60;50;42;36;32;30;28;26;24;22;20;18;16;14;12;10;8;6;4;2;0}),0)</f>
        <v>26</v>
      </c>
      <c r="AS13" s="40">
        <v>3</v>
      </c>
      <c r="AT13" s="211">
        <f>IF(AS13,LOOKUP(AS13,{1;2;3;4;5;6;7;8;9;10;11;12;13;14;15;16;17;18;19;20;21},{60;50;42;36;32;30;28;26;24;22;20;18;16;14;12;10;8;6;4;2;0}),0)</f>
        <v>42</v>
      </c>
      <c r="AU13" s="240"/>
      <c r="AV13" s="241">
        <f>IF(AU13,LOOKUP(AU13,{1;2;3;4;5;6;7;8;9;10;11;12;13;14;15;16;17;18;19;20;21},{60;50;42;36;32;30;28;26;24;22;20;18;16;14;12;10;8;6;4;2;0}),0)</f>
        <v>0</v>
      </c>
      <c r="AW13" s="225"/>
      <c r="AX13" s="216">
        <f>V13+X13+Z13+AB13+AR13+AT13+AV13</f>
        <v>182</v>
      </c>
      <c r="AZ13" s="255">
        <f>RANK(BA13,$BA$6:$BA$259)</f>
        <v>12</v>
      </c>
      <c r="BA13" s="256">
        <f>(N13+P13+R13+T13+V13+X13+Z13+AB13+AD13+AF13+AH13+AJ13+AL13+AN13)- SMALL((N13,P13,R13,T13,V13,X13,Z13,AB13,AD13,AF13,AH13,AJ13,AL13,AN13),1)- SMALL((N13,P13,R13,T13,V13,X13,Z13,AB13,AD13,AF13,AH13,AJ13,AL13,AN13),2)- SMALL((N13,P13,R13,T13,V13,X13,Z13,AB13,AD13,AF13,AH13,AJ13,AL13,AN13),3)</f>
        <v>114</v>
      </c>
    </row>
    <row r="14" spans="1:53" ht="16" customHeight="1" x14ac:dyDescent="0.2">
      <c r="A14" s="141">
        <f>RANK(I14,$I$6:$I$271)</f>
        <v>9</v>
      </c>
      <c r="B14" s="154">
        <v>3530835</v>
      </c>
      <c r="C14" s="430" t="s">
        <v>45</v>
      </c>
      <c r="D14" s="49" t="s">
        <v>46</v>
      </c>
      <c r="E14" s="38" t="str">
        <f>C14&amp;D14</f>
        <v>ZakKETTERSON</v>
      </c>
      <c r="F14" s="39">
        <v>2017</v>
      </c>
      <c r="G14" s="440">
        <v>1997</v>
      </c>
      <c r="H14" s="311" t="str">
        <f>IF(ISBLANK(G14),"",IF(G14&gt;1995.9,"U23","SR"))</f>
        <v>U23</v>
      </c>
      <c r="I14" s="494">
        <f>N14+P14+R14+T14+V14+X14+Z14+AB14+AD14+AF14+AH14+AJ14+AL14+AN14+AP14+AR14+AT14+AV14</f>
        <v>173</v>
      </c>
      <c r="J14" s="159">
        <f>N14+R14+X14+AB14+AF14+AJ14+AR14</f>
        <v>68</v>
      </c>
      <c r="K14" s="130">
        <f>P14+T14+V14+Z14+AD14+AH14+AL14+AN14+AP14+AT14+AV14</f>
        <v>105</v>
      </c>
      <c r="L14" s="266"/>
      <c r="M14" s="40"/>
      <c r="N14" s="41">
        <f>IF(M14,LOOKUP(M14,{1;2;3;4;5;6;7;8;9;10;11;12;13;14;15;16;17;18;19;20;21},{30;25;21;18;16;15;14;13;12;11;10;9;8;7;6;5;4;3;2;1;0}),0)</f>
        <v>0</v>
      </c>
      <c r="O14" s="40"/>
      <c r="P14" s="43">
        <f>IF(O14,LOOKUP(O14,{1;2;3;4;5;6;7;8;9;10;11;12;13;14;15;16;17;18;19;20;21},{30;25;21;18;16;15;14;13;12;11;10;9;8;7;6;5;4;3;2;1;0}),0)</f>
        <v>0</v>
      </c>
      <c r="Q14" s="40"/>
      <c r="R14" s="41">
        <f>IF(Q14,LOOKUP(Q14,{1;2;3;4;5;6;7;8;9;10;11;12;13;14;15;16;17;18;19;20;21},{30;25;21;18;16;15;14;13;12;11;10;9;8;7;6;5;4;3;2;1;0}),0)</f>
        <v>0</v>
      </c>
      <c r="S14" s="40"/>
      <c r="T14" s="43">
        <f>IF(S14,LOOKUP(S14,{1;2;3;4;5;6;7;8;9;10;11;12;13;14;15;16;17;18;19;20;21},{30;25;21;18;16;15;14;13;12;11;10;9;8;7;6;5;4;3;2;1;0}),0)</f>
        <v>0</v>
      </c>
      <c r="U14" s="40">
        <v>8</v>
      </c>
      <c r="V14" s="45">
        <f>IF(U14,LOOKUP(U14,{1;2;3;4;5;6;7;8;9;10;11;12;13;14;15;16;17;18;19;20;21},{60;50;42;36;32;30;28;26;24;22;20;18;16;14;12;10;8;6;4;2;0}),0)</f>
        <v>26</v>
      </c>
      <c r="W14" s="40">
        <v>6</v>
      </c>
      <c r="X14" s="41">
        <f>IF(W14,LOOKUP(W14,{1;2;3;4;5;6;7;8;9;10;11;12;13;14;15;16;17;18;19;20;21},{60;50;42;36;32;30;28;26;24;22;20;18;16;14;12;10;8;6;4;2;0}),0)</f>
        <v>30</v>
      </c>
      <c r="Y14" s="40">
        <v>20</v>
      </c>
      <c r="Z14" s="45">
        <f>IF(Y14,LOOKUP(Y14,{1;2;3;4;5;6;7;8;9;10;11;12;13;14;15;16;17;18;19;20;21},{60;50;42;36;32;30;28;26;24;22;20;18;16;14;12;10;8;6;4;2;0}),0)</f>
        <v>2</v>
      </c>
      <c r="AA14" s="40">
        <v>6</v>
      </c>
      <c r="AB14" s="41">
        <f>IF(AA14,LOOKUP(AA14,{1;2;3;4;5;6;7;8;9;10;11;12;13;14;15;16;17;18;19;20;21},{60;50;42;36;32;30;28;26;24;22;20;18;16;14;12;10;8;6;4;2;0}),0)</f>
        <v>30</v>
      </c>
      <c r="AC14" s="40"/>
      <c r="AD14" s="106">
        <f>IF(AC14,LOOKUP(AC14,{1;2;3;4;5;6;7;8;9;10;11;12;13;14;15;16;17;18;19;20;21},{30;25;21;18;16;15;14;13;12;11;10;9;8;7;6;5;4;3;2;1;0}),0)</f>
        <v>0</v>
      </c>
      <c r="AE14" s="40"/>
      <c r="AF14" s="488">
        <f>IF(AE14,LOOKUP(AE14,{1;2;3;4;5;6;7;8;9;10;11;12;13;14;15;16;17;18;19;20;21},{30;25;21;18;16;15;14;13;12;11;10;9;8;7;6;5;4;3;2;1;0}),0)</f>
        <v>0</v>
      </c>
      <c r="AG14" s="40"/>
      <c r="AH14" s="106">
        <f>IF(AG14,LOOKUP(AG14,{1;2;3;4;5;6;7;8;9;10;11;12;13;14;15;16;17;18;19;20;21},{30;25;21;18;16;15;14;13;12;11;10;9;8;7;6;5;4;3;2;1;0}),0)</f>
        <v>0</v>
      </c>
      <c r="AI14" s="40"/>
      <c r="AJ14" s="41">
        <f>IF(AI14,LOOKUP(AI14,{1;2;3;4;5;6;7;8;9;10;11;12;13;14;15;16;17;18;19;20;21},{30;25;21;18;16;15;14;13;12;11;10;9;8;7;6;5;4;3;2;1;0}),0)</f>
        <v>0</v>
      </c>
      <c r="AK14" s="40">
        <v>1</v>
      </c>
      <c r="AL14" s="43">
        <f>IF(AK14,LOOKUP(AK14,{1;2;3;4;5;6;7;8;9;10;11;12;13;14;15;16;17;18;19;20;21},{30;25;21;18;16;15;14;13;12;11;10;9;8;7;6;5;4;3;2;1;0}),0)</f>
        <v>30</v>
      </c>
      <c r="AM14" s="40">
        <v>2</v>
      </c>
      <c r="AN14" s="43">
        <f>IF(AM14,LOOKUP(AM14,{1;2;3;4;5;6;7;8;9;10;11;12;13;14;15;16;17;18;19;20;21},{30;25;21;18;16;15;14;13;12;11;10;9;8;7;6;5;4;3;2;1;0}),0)</f>
        <v>25</v>
      </c>
      <c r="AO14" s="40"/>
      <c r="AP14" s="43">
        <f>IF(AO14,LOOKUP(AO14,{1;2;3;4;5;6;7;8;9;10;11;12;13;14;15;16;17;18;19;20;21},{30;25;21;18;16;15;14;13;12;11;10;9;8;7;6;5;4;3;2;1;0}),0)</f>
        <v>0</v>
      </c>
      <c r="AQ14" s="40">
        <v>17</v>
      </c>
      <c r="AR14" s="47">
        <f>IF(AQ14,LOOKUP(AQ14,{1;2;3;4;5;6;7;8;9;10;11;12;13;14;15;16;17;18;19;20;21},{60;50;42;36;32;30;28;26;24;22;20;18;16;14;12;10;8;6;4;2;0}),0)</f>
        <v>8</v>
      </c>
      <c r="AS14" s="40"/>
      <c r="AT14" s="211">
        <f>IF(AS14,LOOKUP(AS14,{1;2;3;4;5;6;7;8;9;10;11;12;13;14;15;16;17;18;19;20;21},{60;50;42;36;32;30;28;26;24;22;20;18;16;14;12;10;8;6;4;2;0}),0)</f>
        <v>0</v>
      </c>
      <c r="AU14" s="240">
        <v>10</v>
      </c>
      <c r="AV14" s="241">
        <f>IF(AU14,LOOKUP(AU14,{1;2;3;4;5;6;7;8;9;10;11;12;13;14;15;16;17;18;19;20;21},{60;50;42;36;32;30;28;26;24;22;20;18;16;14;12;10;8;6;4;2;0}),0)</f>
        <v>22</v>
      </c>
      <c r="AW14" s="225"/>
      <c r="AX14" s="216">
        <f>V14+X14+Z14+AB14+AR14+AT14+AV14</f>
        <v>118</v>
      </c>
      <c r="AZ14" s="255">
        <f>RANK(BA14,$BA$6:$BA$259)</f>
        <v>7</v>
      </c>
      <c r="BA14" s="256">
        <f>(N14+P14+R14+T14+V14+X14+Z14+AB14+AD14+AF14+AH14+AJ14+AL14+AN14)- SMALL((N14,P14,R14,T14,V14,X14,Z14,AB14,AD14,AF14,AH14,AJ14,AL14,AN14),1)- SMALL((N14,P14,R14,T14,V14,X14,Z14,AB14,AD14,AF14,AH14,AJ14,AL14,AN14),2)- SMALL((N14,P14,R14,T14,V14,X14,Z14,AB14,AD14,AF14,AH14,AJ14,AL14,AN14),3)</f>
        <v>143</v>
      </c>
    </row>
    <row r="15" spans="1:53" ht="16" customHeight="1" x14ac:dyDescent="0.2">
      <c r="A15" s="141">
        <f>RANK(I15,$I$6:$I$271)</f>
        <v>10</v>
      </c>
      <c r="B15" s="154">
        <v>3530511</v>
      </c>
      <c r="C15" s="430" t="s">
        <v>111</v>
      </c>
      <c r="D15" s="49" t="s">
        <v>156</v>
      </c>
      <c r="E15" s="38" t="str">
        <f>C15&amp;D15</f>
        <v>ErikBJORNSEN</v>
      </c>
      <c r="F15" s="39">
        <v>2017</v>
      </c>
      <c r="G15" s="440">
        <v>1991</v>
      </c>
      <c r="H15" s="311" t="str">
        <f>IF(ISBLANK(G15),"",IF(G15&gt;1995.9,"U23","SR"))</f>
        <v>SR</v>
      </c>
      <c r="I15" s="494">
        <f>N15+P15+R15+T15+V15+X15+Z15+AB15+AD15+AF15+AH15+AJ15+AL15+AN15+AP15+AR15+AT15+AV15</f>
        <v>170</v>
      </c>
      <c r="J15" s="159">
        <f>N15+R15+X15+AB15+AF15+AJ15+AR15</f>
        <v>50</v>
      </c>
      <c r="K15" s="130">
        <f>P15+T15+V15+Z15+AD15+AH15+AL15+AN15+AP15+AT15+AV15</f>
        <v>120</v>
      </c>
      <c r="L15" s="266"/>
      <c r="M15" s="40"/>
      <c r="N15" s="41">
        <f>IF(M15,LOOKUP(M15,{1;2;3;4;5;6;7;8;9;10;11;12;13;14;15;16;17;18;19;20;21},{30;25;21;18;16;15;14;13;12;11;10;9;8;7;6;5;4;3;2;1;0}),0)</f>
        <v>0</v>
      </c>
      <c r="O15" s="40"/>
      <c r="P15" s="43">
        <f>IF(O15,LOOKUP(O15,{1;2;3;4;5;6;7;8;9;10;11;12;13;14;15;16;17;18;19;20;21},{30;25;21;18;16;15;14;13;12;11;10;9;8;7;6;5;4;3;2;1;0}),0)</f>
        <v>0</v>
      </c>
      <c r="Q15" s="40"/>
      <c r="R15" s="41">
        <f>IF(Q15,LOOKUP(Q15,{1;2;3;4;5;6;7;8;9;10;11;12;13;14;15;16;17;18;19;20;21},{30;25;21;18;16;15;14;13;12;11;10;9;8;7;6;5;4;3;2;1;0}),0)</f>
        <v>0</v>
      </c>
      <c r="S15" s="40"/>
      <c r="T15" s="43">
        <f>IF(S15,LOOKUP(S15,{1;2;3;4;5;6;7;8;9;10;11;12;13;14;15;16;17;18;19;20;21},{30;25;21;18;16;15;14;13;12;11;10;9;8;7;6;5;4;3;2;1;0}),0)</f>
        <v>0</v>
      </c>
      <c r="U15" s="40"/>
      <c r="V15" s="45">
        <f>IF(U15,LOOKUP(U15,{1;2;3;4;5;6;7;8;9;10;11;12;13;14;15;16;17;18;19;20;21},{60;50;42;36;32;30;28;26;24;22;20;18;16;14;12;10;8;6;4;2;0}),0)</f>
        <v>0</v>
      </c>
      <c r="W15" s="40"/>
      <c r="X15" s="41">
        <f>IF(W15,LOOKUP(W15,{1;2;3;4;5;6;7;8;9;10;11;12;13;14;15;16;17;18;19;20;21},{60;50;42;36;32;30;28;26;24;22;20;18;16;14;12;10;8;6;4;2;0}),0)</f>
        <v>0</v>
      </c>
      <c r="Y15" s="40"/>
      <c r="Z15" s="45">
        <f>IF(Y15,LOOKUP(Y15,{1;2;3;4;5;6;7;8;9;10;11;12;13;14;15;16;17;18;19;20;21},{60;50;42;36;32;30;28;26;24;22;20;18;16;14;12;10;8;6;4;2;0}),0)</f>
        <v>0</v>
      </c>
      <c r="AA15" s="40"/>
      <c r="AB15" s="41">
        <f>IF(AA15,LOOKUP(AA15,{1;2;3;4;5;6;7;8;9;10;11;12;13;14;15;16;17;18;19;20;21},{60;50;42;36;32;30;28;26;24;22;20;18;16;14;12;10;8;6;4;2;0}),0)</f>
        <v>0</v>
      </c>
      <c r="AC15" s="40"/>
      <c r="AD15" s="106">
        <f>IF(AC15,LOOKUP(AC15,{1;2;3;4;5;6;7;8;9;10;11;12;13;14;15;16;17;18;19;20;21},{30;25;21;18;16;15;14;13;12;11;10;9;8;7;6;5;4;3;2;1;0}),0)</f>
        <v>0</v>
      </c>
      <c r="AE15" s="40"/>
      <c r="AF15" s="488">
        <f>IF(AE15,LOOKUP(AE15,{1;2;3;4;5;6;7;8;9;10;11;12;13;14;15;16;17;18;19;20;21},{30;25;21;18;16;15;14;13;12;11;10;9;8;7;6;5;4;3;2;1;0}),0)</f>
        <v>0</v>
      </c>
      <c r="AG15" s="40"/>
      <c r="AH15" s="106">
        <f>IF(AG15,LOOKUP(AG15,{1;2;3;4;5;6;7;8;9;10;11;12;13;14;15;16;17;18;19;20;21},{30;25;21;18;16;15;14;13;12;11;10;9;8;7;6;5;4;3;2;1;0}),0)</f>
        <v>0</v>
      </c>
      <c r="AI15" s="40"/>
      <c r="AJ15" s="41">
        <f>IF(AI15,LOOKUP(AI15,{1;2;3;4;5;6;7;8;9;10;11;12;13;14;15;16;17;18;19;20;21},{30;25;21;18;16;15;14;13;12;11;10;9;8;7;6;5;4;3;2;1;0}),0)</f>
        <v>0</v>
      </c>
      <c r="AK15" s="40"/>
      <c r="AL15" s="43">
        <f>IF(AK15,LOOKUP(AK15,{1;2;3;4;5;6;7;8;9;10;11;12;13;14;15;16;17;18;19;20;21},{30;25;21;18;16;15;14;13;12;11;10;9;8;7;6;5;4;3;2;1;0}),0)</f>
        <v>0</v>
      </c>
      <c r="AM15" s="40"/>
      <c r="AN15" s="43">
        <f>IF(AM15,LOOKUP(AM15,{1;2;3;4;5;6;7;8;9;10;11;12;13;14;15;16;17;18;19;20;21},{30;25;21;18;16;15;14;13;12;11;10;9;8;7;6;5;4;3;2;1;0}),0)</f>
        <v>0</v>
      </c>
      <c r="AO15" s="40"/>
      <c r="AP15" s="43">
        <f>IF(AO15,LOOKUP(AO15,{1;2;3;4;5;6;7;8;9;10;11;12;13;14;15;16;17;18;19;20;21},{30;25;21;18;16;15;14;13;12;11;10;9;8;7;6;5;4;3;2;1;0}),0)</f>
        <v>0</v>
      </c>
      <c r="AQ15" s="40">
        <v>2</v>
      </c>
      <c r="AR15" s="47">
        <f>IF(AQ15,LOOKUP(AQ15,{1;2;3;4;5;6;7;8;9;10;11;12;13;14;15;16;17;18;19;20;21},{60;50;42;36;32;30;28;26;24;22;20;18;16;14;12;10;8;6;4;2;0}),0)</f>
        <v>50</v>
      </c>
      <c r="AS15" s="40">
        <v>1</v>
      </c>
      <c r="AT15" s="211">
        <f>IF(AS15,LOOKUP(AS15,{1;2;3;4;5;6;7;8;9;10;11;12;13;14;15;16;17;18;19;20;21},{60;50;42;36;32;30;28;26;24;22;20;18;16;14;12;10;8;6;4;2;0}),0)</f>
        <v>60</v>
      </c>
      <c r="AU15" s="240">
        <v>1</v>
      </c>
      <c r="AV15" s="241">
        <f>IF(AU15,LOOKUP(AU15,{1;2;3;4;5;6;7;8;9;10;11;12;13;14;15;16;17;18;19;20;21},{60;50;42;36;32;30;28;26;24;22;20;18;16;14;12;10;8;6;4;2;0}),0)</f>
        <v>60</v>
      </c>
      <c r="AW15" s="225"/>
      <c r="AX15" s="216">
        <f>V15+X15+Z15+AB15+AR15+AT15+AV15</f>
        <v>170</v>
      </c>
      <c r="AZ15" s="255">
        <f>RANK(BA15,$BA$6:$BA$259)</f>
        <v>75</v>
      </c>
      <c r="BA15" s="256">
        <f>(N15+P15+R15+T15+V15+X15+Z15+AB15+AD15+AF15+AH15+AJ15+AL15+AN15)- SMALL((N15,P15,R15,T15,V15,X15,Z15,AB15,AD15,AF15,AH15,AJ15,AL15,AN15),1)- SMALL((N15,P15,R15,T15,V15,X15,Z15,AB15,AD15,AF15,AH15,AJ15,AL15,AN15),2)- SMALL((N15,P15,R15,T15,V15,X15,Z15,AB15,AD15,AF15,AH15,AJ15,AL15,AN15),3)</f>
        <v>0</v>
      </c>
    </row>
    <row r="16" spans="1:53" ht="16" customHeight="1" x14ac:dyDescent="0.2">
      <c r="A16" s="141">
        <f>RANK(I16,$I$6:$I$271)</f>
        <v>11</v>
      </c>
      <c r="B16" s="154">
        <v>3100314</v>
      </c>
      <c r="C16" s="146" t="s">
        <v>160</v>
      </c>
      <c r="D16" s="49" t="s">
        <v>161</v>
      </c>
      <c r="E16" s="38" t="str">
        <f>C16&amp;D16</f>
        <v>AntoineBRIAND</v>
      </c>
      <c r="F16" s="39">
        <v>2017</v>
      </c>
      <c r="G16" s="117">
        <v>1995</v>
      </c>
      <c r="H16" s="311" t="str">
        <f>IF(ISBLANK(G16),"",IF(G16&gt;1995.9,"U23","SR"))</f>
        <v>SR</v>
      </c>
      <c r="I16" s="494">
        <f>N16+P16+R16+T16+V16+X16+Z16+AB16+AD16+AF16+AH16+AJ16+AL16+AN16+AP16+AR16+AT16+AV16</f>
        <v>165</v>
      </c>
      <c r="J16" s="159">
        <f>N16+R16+X16+AB16+AF16+AJ16+AR16</f>
        <v>155</v>
      </c>
      <c r="K16" s="130">
        <f>P16+T16+V16+Z16+AD16+AH16+AL16+AN16+AP16+AT16+AV16</f>
        <v>10</v>
      </c>
      <c r="L16" s="122"/>
      <c r="M16" s="40"/>
      <c r="N16" s="41">
        <f>IF(M16,LOOKUP(M16,{1;2;3;4;5;6;7;8;9;10;11;12;13;14;15;16;17;18;19;20;21},{30;25;21;18;16;15;14;13;12;11;10;9;8;7;6;5;4;3;2;1;0}),0)</f>
        <v>0</v>
      </c>
      <c r="O16" s="40"/>
      <c r="P16" s="43">
        <f>IF(O16,LOOKUP(O16,{1;2;3;4;5;6;7;8;9;10;11;12;13;14;15;16;17;18;19;20;21},{30;25;21;18;16;15;14;13;12;11;10;9;8;7;6;5;4;3;2;1;0}),0)</f>
        <v>0</v>
      </c>
      <c r="Q16" s="40">
        <v>2</v>
      </c>
      <c r="R16" s="41">
        <f>IF(Q16,LOOKUP(Q16,{1;2;3;4;5;6;7;8;9;10;11;12;13;14;15;16;17;18;19;20;21},{30;25;21;18;16;15;14;13;12;11;10;9;8;7;6;5;4;3;2;1;0}),0)</f>
        <v>25</v>
      </c>
      <c r="S16" s="40"/>
      <c r="T16" s="43">
        <f>IF(S16,LOOKUP(S16,{1;2;3;4;5;6;7;8;9;10;11;12;13;14;15;16;17;18;19;20;21},{30;25;21;18;16;15;14;13;12;11;10;9;8;7;6;5;4;3;2;1;0}),0)</f>
        <v>0</v>
      </c>
      <c r="U16" s="40"/>
      <c r="V16" s="45">
        <f>IF(U16,LOOKUP(U16,{1;2;3;4;5;6;7;8;9;10;11;12;13;14;15;16;17;18;19;20;21},{60;50;42;36;32;30;28;26;24;22;20;18;16;14;12;10;8;6;4;2;0}),0)</f>
        <v>0</v>
      </c>
      <c r="W16" s="40">
        <v>8</v>
      </c>
      <c r="X16" s="41">
        <f>IF(W16,LOOKUP(W16,{1;2;3;4;5;6;7;8;9;10;11;12;13;14;15;16;17;18;19;20;21},{60;50;42;36;32;30;28;26;24;22;20;18;16;14;12;10;8;6;4;2;0}),0)</f>
        <v>26</v>
      </c>
      <c r="Y16" s="40"/>
      <c r="Z16" s="45">
        <f>IF(Y16,LOOKUP(Y16,{1;2;3;4;5;6;7;8;9;10;11;12;13;14;15;16;17;18;19;20;21},{60;50;42;36;32;30;28;26;24;22;20;18;16;14;12;10;8;6;4;2;0}),0)</f>
        <v>0</v>
      </c>
      <c r="AA16" s="40">
        <v>15</v>
      </c>
      <c r="AB16" s="41">
        <f>IF(AA16,LOOKUP(AA16,{1;2;3;4;5;6;7;8;9;10;11;12;13;14;15;16;17;18;19;20;21},{60;50;42;36;32;30;28;26;24;22;20;18;16;14;12;10;8;6;4;2;0}),0)</f>
        <v>12</v>
      </c>
      <c r="AC16" s="40"/>
      <c r="AD16" s="106">
        <f>IF(AC16,LOOKUP(AC16,{1;2;3;4;5;6;7;8;9;10;11;12;13;14;15;16;17;18;19;20;21},{30;25;21;18;16;15;14;13;12;11;10;9;8;7;6;5;4;3;2;1;0}),0)</f>
        <v>0</v>
      </c>
      <c r="AE16" s="40">
        <v>1</v>
      </c>
      <c r="AF16" s="488">
        <f>IF(AE16,LOOKUP(AE16,{1;2;3;4;5;6;7;8;9;10;11;12;13;14;15;16;17;18;19;20;21},{30;25;21;18;16;15;14;13;12;11;10;9;8;7;6;5;4;3;2;1;0}),0)</f>
        <v>30</v>
      </c>
      <c r="AG16" s="40"/>
      <c r="AH16" s="106">
        <f>IF(AG16,LOOKUP(AG16,{1;2;3;4;5;6;7;8;9;10;11;12;13;14;15;16;17;18;19;20;21},{30;25;21;18;16;15;14;13;12;11;10;9;8;7;6;5;4;3;2;1;0}),0)</f>
        <v>0</v>
      </c>
      <c r="AI16" s="40">
        <v>1</v>
      </c>
      <c r="AJ16" s="41">
        <f>IF(AI16,LOOKUP(AI16,{1;2;3;4;5;6;7;8;9;10;11;12;13;14;15;16;17;18;19;20;21},{30;25;21;18;16;15;14;13;12;11;10;9;8;7;6;5;4;3;2;1;0}),0)</f>
        <v>30</v>
      </c>
      <c r="AK16" s="40"/>
      <c r="AL16" s="43">
        <f>IF(AK16,LOOKUP(AK16,{1;2;3;4;5;6;7;8;9;10;11;12;13;14;15;16;17;18;19;20;21},{30;25;21;18;16;15;14;13;12;11;10;9;8;7;6;5;4;3;2;1;0}),0)</f>
        <v>0</v>
      </c>
      <c r="AM16" s="40">
        <v>19</v>
      </c>
      <c r="AN16" s="43">
        <f>IF(AM16,LOOKUP(AM16,{1;2;3;4;5;6;7;8;9;10;11;12;13;14;15;16;17;18;19;20;21},{30;25;21;18;16;15;14;13;12;11;10;9;8;7;6;5;4;3;2;1;0}),0)</f>
        <v>2</v>
      </c>
      <c r="AO16" s="40"/>
      <c r="AP16" s="43">
        <f>IF(AO16,LOOKUP(AO16,{1;2;3;4;5;6;7;8;9;10;11;12;13;14;15;16;17;18;19;20;21},{30;25;21;18;16;15;14;13;12;11;10;9;8;7;6;5;4;3;2;1;0}),0)</f>
        <v>0</v>
      </c>
      <c r="AQ16" s="40">
        <v>5</v>
      </c>
      <c r="AR16" s="47">
        <f>IF(AQ16,LOOKUP(AQ16,{1;2;3;4;5;6;7;8;9;10;11;12;13;14;15;16;17;18;19;20;21},{60;50;42;36;32;30;28;26;24;22;20;18;16;14;12;10;8;6;4;2;0}),0)</f>
        <v>32</v>
      </c>
      <c r="AS16" s="40">
        <v>17</v>
      </c>
      <c r="AT16" s="211">
        <f>IF(AS16,LOOKUP(AS16,{1;2;3;4;5;6;7;8;9;10;11;12;13;14;15;16;17;18;19;20;21},{60;50;42;36;32;30;28;26;24;22;20;18;16;14;12;10;8;6;4;2;0}),0)</f>
        <v>8</v>
      </c>
      <c r="AU16" s="240"/>
      <c r="AV16" s="241">
        <f>IF(AU16,LOOKUP(AU16,{1;2;3;4;5;6;7;8;9;10;11;12;13;14;15;16;17;18;19;20;21},{60;50;42;36;32;30;28;26;24;22;20;18;16;14;12;10;8;6;4;2;0}),0)</f>
        <v>0</v>
      </c>
      <c r="AW16" s="225"/>
      <c r="AX16" s="216">
        <f>V16+X16+Z16+AB16+AR16+AT16+AV16</f>
        <v>78</v>
      </c>
      <c r="AZ16" s="255">
        <f>RANK(BA16,$BA$6:$BA$259)</f>
        <v>9</v>
      </c>
      <c r="BA16" s="256">
        <f>(N16+P16+R16+T16+V16+X16+Z16+AB16+AD16+AF16+AH16+AJ16+AL16+AN16)- SMALL((N16,P16,R16,T16,V16,X16,Z16,AB16,AD16,AF16,AH16,AJ16,AL16,AN16),1)- SMALL((N16,P16,R16,T16,V16,X16,Z16,AB16,AD16,AF16,AH16,AJ16,AL16,AN16),2)- SMALL((N16,P16,R16,T16,V16,X16,Z16,AB16,AD16,AF16,AH16,AJ16,AL16,AN16),3)</f>
        <v>125</v>
      </c>
    </row>
    <row r="17" spans="1:53" ht="16" customHeight="1" x14ac:dyDescent="0.2">
      <c r="A17" s="141">
        <f>RANK(I17,$I$6:$I$271)</f>
        <v>12</v>
      </c>
      <c r="B17" s="154">
        <v>3530120</v>
      </c>
      <c r="C17" s="146" t="s">
        <v>187</v>
      </c>
      <c r="D17" s="49" t="s">
        <v>188</v>
      </c>
      <c r="E17" s="38" t="str">
        <f>C17&amp;D17</f>
        <v>SimeonHAMILTON</v>
      </c>
      <c r="F17" s="39">
        <v>2017</v>
      </c>
      <c r="G17" s="117">
        <v>1987</v>
      </c>
      <c r="H17" s="311" t="str">
        <f>IF(ISBLANK(G17),"",IF(G17&gt;1995.9,"U23","SR"))</f>
        <v>SR</v>
      </c>
      <c r="I17" s="494">
        <f>N17+P17+R17+T17+V17+X17+Z17+AB17+AD17+AF17+AH17+AJ17+AL17+AN17+AP17+AR17+AT17+AV17</f>
        <v>152</v>
      </c>
      <c r="J17" s="159">
        <f>N17+R17+X17+AB17+AF17+AJ17+AR17</f>
        <v>60</v>
      </c>
      <c r="K17" s="130">
        <f>P17+T17+V17+Z17+AD17+AH17+AL17+AN17+AP17+AT17+AV17</f>
        <v>92</v>
      </c>
      <c r="L17" s="122"/>
      <c r="M17" s="40"/>
      <c r="N17" s="41">
        <f>IF(M17,LOOKUP(M17,{1;2;3;4;5;6;7;8;9;10;11;12;13;14;15;16;17;18;19;20;21},{30;25;21;18;16;15;14;13;12;11;10;9;8;7;6;5;4;3;2;1;0}),0)</f>
        <v>0</v>
      </c>
      <c r="O17" s="40"/>
      <c r="P17" s="43">
        <f>IF(O17,LOOKUP(O17,{1;2;3;4;5;6;7;8;9;10;11;12;13;14;15;16;17;18;19;20;21},{30;25;21;18;16;15;14;13;12;11;10;9;8;7;6;5;4;3;2;1;0}),0)</f>
        <v>0</v>
      </c>
      <c r="Q17" s="40"/>
      <c r="R17" s="41">
        <f>IF(Q17,LOOKUP(Q17,{1;2;3;4;5;6;7;8;9;10;11;12;13;14;15;16;17;18;19;20;21},{30;25;21;18;16;15;14;13;12;11;10;9;8;7;6;5;4;3;2;1;0}),0)</f>
        <v>0</v>
      </c>
      <c r="S17" s="40"/>
      <c r="T17" s="43">
        <f>IF(S17,LOOKUP(S17,{1;2;3;4;5;6;7;8;9;10;11;12;13;14;15;16;17;18;19;20;21},{30;25;21;18;16;15;14;13;12;11;10;9;8;7;6;5;4;3;2;1;0}),0)</f>
        <v>0</v>
      </c>
      <c r="U17" s="40"/>
      <c r="V17" s="45">
        <f>IF(U17,LOOKUP(U17,{1;2;3;4;5;6;7;8;9;10;11;12;13;14;15;16;17;18;19;20;21},{60;50;42;36;32;30;28;26;24;22;20;18;16;14;12;10;8;6;4;2;0}),0)</f>
        <v>0</v>
      </c>
      <c r="W17" s="40"/>
      <c r="X17" s="41">
        <f>IF(W17,LOOKUP(W17,{1;2;3;4;5;6;7;8;9;10;11;12;13;14;15;16;17;18;19;20;21},{60;50;42;36;32;30;28;26;24;22;20;18;16;14;12;10;8;6;4;2;0}),0)</f>
        <v>0</v>
      </c>
      <c r="Y17" s="40"/>
      <c r="Z17" s="45">
        <f>IF(Y17,LOOKUP(Y17,{1;2;3;4;5;6;7;8;9;10;11;12;13;14;15;16;17;18;19;20;21},{60;50;42;36;32;30;28;26;24;22;20;18;16;14;12;10;8;6;4;2;0}),0)</f>
        <v>0</v>
      </c>
      <c r="AA17" s="40"/>
      <c r="AB17" s="41">
        <f>IF(AA17,LOOKUP(AA17,{1;2;3;4;5;6;7;8;9;10;11;12;13;14;15;16;17;18;19;20;21},{60;50;42;36;32;30;28;26;24;22;20;18;16;14;12;10;8;6;4;2;0}),0)</f>
        <v>0</v>
      </c>
      <c r="AC17" s="40"/>
      <c r="AD17" s="106">
        <f>IF(AC17,LOOKUP(AC17,{1;2;3;4;5;6;7;8;9;10;11;12;13;14;15;16;17;18;19;20;21},{30;25;21;18;16;15;14;13;12;11;10;9;8;7;6;5;4;3;2;1;0}),0)</f>
        <v>0</v>
      </c>
      <c r="AE17" s="40"/>
      <c r="AF17" s="488">
        <f>IF(AE17,LOOKUP(AE17,{1;2;3;4;5;6;7;8;9;10;11;12;13;14;15;16;17;18;19;20;21},{30;25;21;18;16;15;14;13;12;11;10;9;8;7;6;5;4;3;2;1;0}),0)</f>
        <v>0</v>
      </c>
      <c r="AG17" s="40"/>
      <c r="AH17" s="106">
        <f>IF(AG17,LOOKUP(AG17,{1;2;3;4;5;6;7;8;9;10;11;12;13;14;15;16;17;18;19;20;21},{30;25;21;18;16;15;14;13;12;11;10;9;8;7;6;5;4;3;2;1;0}),0)</f>
        <v>0</v>
      </c>
      <c r="AI17" s="40"/>
      <c r="AJ17" s="41">
        <f>IF(AI17,LOOKUP(AI17,{1;2;3;4;5;6;7;8;9;10;11;12;13;14;15;16;17;18;19;20;21},{30;25;21;18;16;15;14;13;12;11;10;9;8;7;6;5;4;3;2;1;0}),0)</f>
        <v>0</v>
      </c>
      <c r="AK17" s="40"/>
      <c r="AL17" s="43">
        <f>IF(AK17,LOOKUP(AK17,{1;2;3;4;5;6;7;8;9;10;11;12;13;14;15;16;17;18;19;20;21},{30;25;21;18;16;15;14;13;12;11;10;9;8;7;6;5;4;3;2;1;0}),0)</f>
        <v>0</v>
      </c>
      <c r="AM17" s="40"/>
      <c r="AN17" s="43">
        <f>IF(AM17,LOOKUP(AM17,{1;2;3;4;5;6;7;8;9;10;11;12;13;14;15;16;17;18;19;20;21},{30;25;21;18;16;15;14;13;12;11;10;9;8;7;6;5;4;3;2;1;0}),0)</f>
        <v>0</v>
      </c>
      <c r="AO17" s="40"/>
      <c r="AP17" s="43">
        <f>IF(AO17,LOOKUP(AO17,{1;2;3;4;5;6;7;8;9;10;11;12;13;14;15;16;17;18;19;20;21},{30;25;21;18;16;15;14;13;12;11;10;9;8;7;6;5;4;3;2;1;0}),0)</f>
        <v>0</v>
      </c>
      <c r="AQ17" s="40">
        <v>1</v>
      </c>
      <c r="AR17" s="47">
        <f>IF(AQ17,LOOKUP(AQ17,{1;2;3;4;5;6;7;8;9;10;11;12;13;14;15;16;17;18;19;20;21},{60;50;42;36;32;30;28;26;24;22;20;18;16;14;12;10;8;6;4;2;0}),0)</f>
        <v>60</v>
      </c>
      <c r="AS17" s="40">
        <v>2</v>
      </c>
      <c r="AT17" s="211">
        <f>IF(AS17,LOOKUP(AS17,{1;2;3;4;5;6;7;8;9;10;11;12;13;14;15;16;17;18;19;20;21},{60;50;42;36;32;30;28;26;24;22;20;18;16;14;12;10;8;6;4;2;0}),0)</f>
        <v>50</v>
      </c>
      <c r="AU17" s="240">
        <v>3</v>
      </c>
      <c r="AV17" s="241">
        <f>IF(AU17,LOOKUP(AU17,{1;2;3;4;5;6;7;8;9;10;11;12;13;14;15;16;17;18;19;20;21},{60;50;42;36;32;30;28;26;24;22;20;18;16;14;12;10;8;6;4;2;0}),0)</f>
        <v>42</v>
      </c>
      <c r="AW17" s="231"/>
      <c r="AX17" s="216">
        <f>V17+X17+Z17+AB17+AR17+AT17+AV17</f>
        <v>152</v>
      </c>
      <c r="AZ17" s="255">
        <f>RANK(BA17,$BA$6:$BA$259)</f>
        <v>75</v>
      </c>
      <c r="BA17" s="256">
        <f>(N17+P17+R17+T17+V17+X17+Z17+AB17+AD17+AF17+AH17+AJ17+AL17+AN17)- SMALL((N17,P17,R17,T17,V17,X17,Z17,AB17,AD17,AF17,AH17,AJ17,AL17,AN17),1)- SMALL((N17,P17,R17,T17,V17,X17,Z17,AB17,AD17,AF17,AH17,AJ17,AL17,AN17),2)- SMALL((N17,P17,R17,T17,V17,X17,Z17,AB17,AD17,AF17,AH17,AJ17,AL17,AN17),3)</f>
        <v>0</v>
      </c>
    </row>
    <row r="18" spans="1:53" ht="16" customHeight="1" x14ac:dyDescent="0.2">
      <c r="A18" s="141">
        <f>RANK(I18,$I$6:$I$271)</f>
        <v>13</v>
      </c>
      <c r="B18" s="154">
        <v>3530583</v>
      </c>
      <c r="C18" s="145" t="s">
        <v>47</v>
      </c>
      <c r="D18" s="37" t="s">
        <v>38</v>
      </c>
      <c r="E18" s="38" t="str">
        <f>C18&amp;D18</f>
        <v>LoganHANNEMAN</v>
      </c>
      <c r="F18" s="39">
        <v>2017</v>
      </c>
      <c r="G18" s="117">
        <v>1993</v>
      </c>
      <c r="H18" s="311" t="str">
        <f>IF(ISBLANK(G18),"",IF(G18&gt;1995.9,"U23","SR"))</f>
        <v>SR</v>
      </c>
      <c r="I18" s="494">
        <f>N18+P18+R18+T18+V18+X18+Z18+AB18+AD18+AF18+AH18+AJ18+AL18+AN18+AP18+AR18+AT18+AV18</f>
        <v>148</v>
      </c>
      <c r="J18" s="159">
        <f>N18+R18+X18+AB18+AF18+AJ18+AR18</f>
        <v>148</v>
      </c>
      <c r="K18" s="130">
        <f>P18+T18+V18+Z18+AD18+AH18+AL18+AN18+AP18+AT18+AV18</f>
        <v>0</v>
      </c>
      <c r="L18" s="122"/>
      <c r="M18" s="40">
        <v>11</v>
      </c>
      <c r="N18" s="41">
        <f>IF(M18,LOOKUP(M18,{1;2;3;4;5;6;7;8;9;10;11;12;13;14;15;16;17;18;19;20;21},{30;25;21;18;16;15;14;13;12;11;10;9;8;7;6;5;4;3;2;1;0}),0)</f>
        <v>10</v>
      </c>
      <c r="O18" s="40"/>
      <c r="P18" s="43">
        <f>IF(O18,LOOKUP(O18,{1;2;3;4;5;6;7;8;9;10;11;12;13;14;15;16;17;18;19;20;21},{30;25;21;18;16;15;14;13;12;11;10;9;8;7;6;5;4;3;2;1;0}),0)</f>
        <v>0</v>
      </c>
      <c r="Q18" s="40">
        <v>4</v>
      </c>
      <c r="R18" s="41">
        <f>IF(Q18,LOOKUP(Q18,{1;2;3;4;5;6;7;8;9;10;11;12;13;14;15;16;17;18;19;20;21},{30;25;21;18;16;15;14;13;12;11;10;9;8;7;6;5;4;3;2;1;0}),0)</f>
        <v>18</v>
      </c>
      <c r="S18" s="40"/>
      <c r="T18" s="43">
        <f>IF(S18,LOOKUP(S18,{1;2;3;4;5;6;7;8;9;10;11;12;13;14;15;16;17;18;19;20;21},{30;25;21;18;16;15;14;13;12;11;10;9;8;7;6;5;4;3;2;1;0}),0)</f>
        <v>0</v>
      </c>
      <c r="U18" s="40"/>
      <c r="V18" s="45">
        <f>IF(U18,LOOKUP(U18,{1;2;3;4;5;6;7;8;9;10;11;12;13;14;15;16;17;18;19;20;21},{60;50;42;36;32;30;28;26;24;22;20;18;16;14;12;10;8;6;4;2;0}),0)</f>
        <v>0</v>
      </c>
      <c r="W18" s="40">
        <v>3</v>
      </c>
      <c r="X18" s="41">
        <f>IF(W18,LOOKUP(W18,{1;2;3;4;5;6;7;8;9;10;11;12;13;14;15;16;17;18;19;20;21},{60;50;42;36;32;30;28;26;24;22;20;18;16;14;12;10;8;6;4;2;0}),0)</f>
        <v>42</v>
      </c>
      <c r="Y18" s="40"/>
      <c r="Z18" s="45">
        <f>IF(Y18,LOOKUP(Y18,{1;2;3;4;5;6;7;8;9;10;11;12;13;14;15;16;17;18;19;20;21},{60;50;42;36;32;30;28;26;24;22;20;18;16;14;12;10;8;6;4;2;0}),0)</f>
        <v>0</v>
      </c>
      <c r="AA18" s="40">
        <v>2</v>
      </c>
      <c r="AB18" s="41">
        <f>IF(AA18,LOOKUP(AA18,{1;2;3;4;5;6;7;8;9;10;11;12;13;14;15;16;17;18;19;20;21},{60;50;42;36;32;30;28;26;24;22;20;18;16;14;12;10;8;6;4;2;0}),0)</f>
        <v>50</v>
      </c>
      <c r="AC18" s="40"/>
      <c r="AD18" s="106">
        <f>IF(AC18,LOOKUP(AC18,{1;2;3;4;5;6;7;8;9;10;11;12;13;14;15;16;17;18;19;20;21},{30;25;21;18;16;15;14;13;12;11;10;9;8;7;6;5;4;3;2;1;0}),0)</f>
        <v>0</v>
      </c>
      <c r="AE18" s="40"/>
      <c r="AF18" s="488">
        <f>IF(AE18,LOOKUP(AE18,{1;2;3;4;5;6;7;8;9;10;11;12;13;14;15;16;17;18;19;20;21},{30;25;21;18;16;15;14;13;12;11;10;9;8;7;6;5;4;3;2;1;0}),0)</f>
        <v>0</v>
      </c>
      <c r="AG18" s="40"/>
      <c r="AH18" s="106">
        <f>IF(AG18,LOOKUP(AG18,{1;2;3;4;5;6;7;8;9;10;11;12;13;14;15;16;17;18;19;20;21},{30;25;21;18;16;15;14;13;12;11;10;9;8;7;6;5;4;3;2;1;0}),0)</f>
        <v>0</v>
      </c>
      <c r="AI18" s="40"/>
      <c r="AJ18" s="41">
        <f>IF(AI18,LOOKUP(AI18,{1;2;3;4;5;6;7;8;9;10;11;12;13;14;15;16;17;18;19;20;21},{30;25;21;18;16;15;14;13;12;11;10;9;8;7;6;5;4;3;2;1;0}),0)</f>
        <v>0</v>
      </c>
      <c r="AK18" s="40"/>
      <c r="AL18" s="43">
        <f>IF(AK18,LOOKUP(AK18,{1;2;3;4;5;6;7;8;9;10;11;12;13;14;15;16;17;18;19;20;21},{30;25;21;18;16;15;14;13;12;11;10;9;8;7;6;5;4;3;2;1;0}),0)</f>
        <v>0</v>
      </c>
      <c r="AM18" s="40"/>
      <c r="AN18" s="43">
        <f>IF(AM18,LOOKUP(AM18,{1;2;3;4;5;6;7;8;9;10;11;12;13;14;15;16;17;18;19;20;21},{30;25;21;18;16;15;14;13;12;11;10;9;8;7;6;5;4;3;2;1;0}),0)</f>
        <v>0</v>
      </c>
      <c r="AO18" s="40"/>
      <c r="AP18" s="43">
        <f>IF(AO18,LOOKUP(AO18,{1;2;3;4;5;6;7;8;9;10;11;12;13;14;15;16;17;18;19;20;21},{30;25;21;18;16;15;14;13;12;11;10;9;8;7;6;5;4;3;2;1;0}),0)</f>
        <v>0</v>
      </c>
      <c r="AQ18" s="40">
        <v>7</v>
      </c>
      <c r="AR18" s="47">
        <f>IF(AQ18,LOOKUP(AQ18,{1;2;3;4;5;6;7;8;9;10;11;12;13;14;15;16;17;18;19;20;21},{60;50;42;36;32;30;28;26;24;22;20;18;16;14;12;10;8;6;4;2;0}),0)</f>
        <v>28</v>
      </c>
      <c r="AS18" s="40"/>
      <c r="AT18" s="211">
        <f>IF(AS18,LOOKUP(AS18,{1;2;3;4;5;6;7;8;9;10;11;12;13;14;15;16;17;18;19;20;21},{60;50;42;36;32;30;28;26;24;22;20;18;16;14;12;10;8;6;4;2;0}),0)</f>
        <v>0</v>
      </c>
      <c r="AU18" s="240"/>
      <c r="AV18" s="241">
        <f>IF(AU18,LOOKUP(AU18,{1;2;3;4;5;6;7;8;9;10;11;12;13;14;15;16;17;18;19;20;21},{60;50;42;36;32;30;28;26;24;22;20;18;16;14;12;10;8;6;4;2;0}),0)</f>
        <v>0</v>
      </c>
      <c r="AW18" s="225"/>
      <c r="AX18" s="216">
        <f>V18+X18+Z18+AB18+AR18+AT18+AV18</f>
        <v>120</v>
      </c>
      <c r="AZ18" s="255">
        <f>RANK(BA18,$BA$6:$BA$259)</f>
        <v>10</v>
      </c>
      <c r="BA18" s="256">
        <f>(N18+P18+R18+T18+V18+X18+Z18+AB18+AD18+AF18+AH18+AJ18+AL18+AN18)- SMALL((N18,P18,R18,T18,V18,X18,Z18,AB18,AD18,AF18,AH18,AJ18,AL18,AN18),1)- SMALL((N18,P18,R18,T18,V18,X18,Z18,AB18,AD18,AF18,AH18,AJ18,AL18,AN18),2)- SMALL((N18,P18,R18,T18,V18,X18,Z18,AB18,AD18,AF18,AH18,AJ18,AL18,AN18),3)</f>
        <v>120</v>
      </c>
    </row>
    <row r="19" spans="1:53" ht="16" customHeight="1" x14ac:dyDescent="0.2">
      <c r="A19" s="141">
        <f>RANK(I19,$I$6:$I$271)</f>
        <v>14</v>
      </c>
      <c r="B19" s="154">
        <v>3530711</v>
      </c>
      <c r="C19" s="430" t="s">
        <v>39</v>
      </c>
      <c r="D19" s="49" t="s">
        <v>40</v>
      </c>
      <c r="E19" s="38" t="str">
        <f>C19&amp;D19</f>
        <v>AdamMARTIN</v>
      </c>
      <c r="F19" s="39">
        <v>2017</v>
      </c>
      <c r="G19" s="440">
        <v>1994</v>
      </c>
      <c r="H19" s="311" t="str">
        <f>IF(ISBLANK(G19),"",IF(G19&gt;1995.9,"U23","SR"))</f>
        <v>SR</v>
      </c>
      <c r="I19" s="494">
        <f>N19+P19+R19+T19+V19+X19+Z19+AB19+AD19+AF19+AH19+AJ19+AL19+AN19+AP19+AR19+AT19+AV19</f>
        <v>146</v>
      </c>
      <c r="J19" s="159">
        <f>N19+R19+X19+AB19+AF19+AJ19+AR19</f>
        <v>7</v>
      </c>
      <c r="K19" s="130">
        <f>P19+T19+V19+Z19+AD19+AH19+AL19+AN19+AP19+AT19+AV19</f>
        <v>139</v>
      </c>
      <c r="L19" s="266"/>
      <c r="M19" s="40"/>
      <c r="N19" s="41">
        <f>IF(M19,LOOKUP(M19,{1;2;3;4;5;6;7;8;9;10;11;12;13;14;15;16;17;18;19;20;21},{30;25;21;18;16;15;14;13;12;11;10;9;8;7;6;5;4;3;2;1;0}),0)</f>
        <v>0</v>
      </c>
      <c r="O19" s="40"/>
      <c r="P19" s="43">
        <f>IF(O19,LOOKUP(O19,{1;2;3;4;5;6;7;8;9;10;11;12;13;14;15;16;17;18;19;20;21},{30;25;21;18;16;15;14;13;12;11;10;9;8;7;6;5;4;3;2;1;0}),0)</f>
        <v>0</v>
      </c>
      <c r="Q19" s="40"/>
      <c r="R19" s="41">
        <f>IF(Q19,LOOKUP(Q19,{1;2;3;4;5;6;7;8;9;10;11;12;13;14;15;16;17;18;19;20;21},{30;25;21;18;16;15;14;13;12;11;10;9;8;7;6;5;4;3;2;1;0}),0)</f>
        <v>0</v>
      </c>
      <c r="S19" s="40"/>
      <c r="T19" s="43">
        <f>IF(S19,LOOKUP(S19,{1;2;3;4;5;6;7;8;9;10;11;12;13;14;15;16;17;18;19;20;21},{30;25;21;18;16;15;14;13;12;11;10;9;8;7;6;5;4;3;2;1;0}),0)</f>
        <v>0</v>
      </c>
      <c r="U19" s="40">
        <v>2</v>
      </c>
      <c r="V19" s="45">
        <f>IF(U19,LOOKUP(U19,{1;2;3;4;5;6;7;8;9;10;11;12;13;14;15;16;17;18;19;20;21},{60;50;42;36;32;30;28;26;24;22;20;18;16;14;12;10;8;6;4;2;0}),0)</f>
        <v>50</v>
      </c>
      <c r="W19" s="40"/>
      <c r="X19" s="41">
        <f>IF(W19,LOOKUP(W19,{1;2;3;4;5;6;7;8;9;10;11;12;13;14;15;16;17;18;19;20;21},{60;50;42;36;32;30;28;26;24;22;20;18;16;14;12;10;8;6;4;2;0}),0)</f>
        <v>0</v>
      </c>
      <c r="Y19" s="40">
        <v>5</v>
      </c>
      <c r="Z19" s="45">
        <f>IF(Y19,LOOKUP(Y19,{1;2;3;4;5;6;7;8;9;10;11;12;13;14;15;16;17;18;19;20;21},{60;50;42;36;32;30;28;26;24;22;20;18;16;14;12;10;8;6;4;2;0}),0)</f>
        <v>32</v>
      </c>
      <c r="AA19" s="40"/>
      <c r="AB19" s="41">
        <f>IF(AA19,LOOKUP(AA19,{1;2;3;4;5;6;7;8;9;10;11;12;13;14;15;16;17;18;19;20;21},{60;50;42;36;32;30;28;26;24;22;20;18;16;14;12;10;8;6;4;2;0}),0)</f>
        <v>0</v>
      </c>
      <c r="AC19" s="40">
        <v>4</v>
      </c>
      <c r="AD19" s="106">
        <f>IF(AC19,LOOKUP(AC19,{1;2;3;4;5;6;7;8;9;10;11;12;13;14;15;16;17;18;19;20;21},{30;25;21;18;16;15;14;13;12;11;10;9;8;7;6;5;4;3;2;1;0}),0)</f>
        <v>18</v>
      </c>
      <c r="AE19" s="40">
        <v>14</v>
      </c>
      <c r="AF19" s="488">
        <f>IF(AE19,LOOKUP(AE19,{1;2;3;4;5;6;7;8;9;10;11;12;13;14;15;16;17;18;19;20;21},{30;25;21;18;16;15;14;13;12;11;10;9;8;7;6;5;4;3;2;1;0}),0)</f>
        <v>7</v>
      </c>
      <c r="AG19" s="40">
        <v>2</v>
      </c>
      <c r="AH19" s="106">
        <f>IF(AG19,LOOKUP(AG19,{1;2;3;4;5;6;7;8;9;10;11;12;13;14;15;16;17;18;19;20;21},{30;25;21;18;16;15;14;13;12;11;10;9;8;7;6;5;4;3;2;1;0}),0)</f>
        <v>25</v>
      </c>
      <c r="AI19" s="40"/>
      <c r="AJ19" s="41">
        <f>IF(AI19,LOOKUP(AI19,{1;2;3;4;5;6;7;8;9;10;11;12;13;14;15;16;17;18;19;20;21},{30;25;21;18;16;15;14;13;12;11;10;9;8;7;6;5;4;3;2;1;0}),0)</f>
        <v>0</v>
      </c>
      <c r="AK19" s="40"/>
      <c r="AL19" s="43">
        <f>IF(AK19,LOOKUP(AK19,{1;2;3;4;5;6;7;8;9;10;11;12;13;14;15;16;17;18;19;20;21},{30;25;21;18;16;15;14;13;12;11;10;9;8;7;6;5;4;3;2;1;0}),0)</f>
        <v>0</v>
      </c>
      <c r="AM19" s="40"/>
      <c r="AN19" s="43">
        <f>IF(AM19,LOOKUP(AM19,{1;2;3;4;5;6;7;8;9;10;11;12;13;14;15;16;17;18;19;20;21},{30;25;21;18;16;15;14;13;12;11;10;9;8;7;6;5;4;3;2;1;0}),0)</f>
        <v>0</v>
      </c>
      <c r="AO19" s="40"/>
      <c r="AP19" s="43">
        <f>IF(AO19,LOOKUP(AO19,{1;2;3;4;5;6;7;8;9;10;11;12;13;14;15;16;17;18;19;20;21},{30;25;21;18;16;15;14;13;12;11;10;9;8;7;6;5;4;3;2;1;0}),0)</f>
        <v>0</v>
      </c>
      <c r="AQ19" s="40"/>
      <c r="AR19" s="47">
        <f>IF(AQ19,LOOKUP(AQ19,{1;2;3;4;5;6;7;8;9;10;11;12;13;14;15;16;17;18;19;20;21},{60;50;42;36;32;30;28;26;24;22;20;18;16;14;12;10;8;6;4;2;0}),0)</f>
        <v>0</v>
      </c>
      <c r="AS19" s="40"/>
      <c r="AT19" s="211">
        <f>IF(AS19,LOOKUP(AS19,{1;2;3;4;5;6;7;8;9;10;11;12;13;14;15;16;17;18;19;20;21},{60;50;42;36;32;30;28;26;24;22;20;18;16;14;12;10;8;6;4;2;0}),0)</f>
        <v>0</v>
      </c>
      <c r="AU19" s="240">
        <v>14</v>
      </c>
      <c r="AV19" s="241">
        <f>IF(AU19,LOOKUP(AU19,{1;2;3;4;5;6;7;8;9;10;11;12;13;14;15;16;17;18;19;20;21},{60;50;42;36;32;30;28;26;24;22;20;18;16;14;12;10;8;6;4;2;0}),0)</f>
        <v>14</v>
      </c>
      <c r="AW19" s="225"/>
      <c r="AX19" s="216">
        <f>V19+X19+Z19+AB19+AR19+AT19+AV19</f>
        <v>96</v>
      </c>
      <c r="AZ19" s="255">
        <f>RANK(BA19,$BA$6:$BA$259)</f>
        <v>8</v>
      </c>
      <c r="BA19" s="256">
        <f>(N19+P19+R19+T19+V19+X19+Z19+AB19+AD19+AF19+AH19+AJ19+AL19+AN19)- SMALL((N19,P19,R19,T19,V19,X19,Z19,AB19,AD19,AF19,AH19,AJ19,AL19,AN19),1)- SMALL((N19,P19,R19,T19,V19,X19,Z19,AB19,AD19,AF19,AH19,AJ19,AL19,AN19),2)- SMALL((N19,P19,R19,T19,V19,X19,Z19,AB19,AD19,AF19,AH19,AJ19,AL19,AN19),3)</f>
        <v>132</v>
      </c>
    </row>
    <row r="20" spans="1:53" ht="16" customHeight="1" x14ac:dyDescent="0.2">
      <c r="A20" s="141">
        <f>RANK(I20,$I$6:$I$271)</f>
        <v>14</v>
      </c>
      <c r="B20" s="154">
        <v>3530532</v>
      </c>
      <c r="C20" s="145" t="s">
        <v>50</v>
      </c>
      <c r="D20" s="37" t="s">
        <v>51</v>
      </c>
      <c r="E20" s="38" t="str">
        <f>C20&amp;D20</f>
        <v>ScottPATTERSON</v>
      </c>
      <c r="F20" s="39">
        <v>2017</v>
      </c>
      <c r="G20" s="117">
        <v>1992</v>
      </c>
      <c r="H20" s="311" t="str">
        <f>IF(ISBLANK(G20),"",IF(G20&gt;1995.9,"U23","SR"))</f>
        <v>SR</v>
      </c>
      <c r="I20" s="494">
        <f>N20+P20+R20+T20+V20+X20+Z20+AB20+AD20+AF20+AH20+AJ20+AL20+AN20+AP20+AR20+AT20+AV20</f>
        <v>146</v>
      </c>
      <c r="J20" s="159">
        <f>N20+R20+X20+AB20+AF20+AJ20+AR20</f>
        <v>6</v>
      </c>
      <c r="K20" s="130">
        <f>P20+T20+V20+Z20+AD20+AH20+AL20+AN20+AP20+AT20+AV20</f>
        <v>140</v>
      </c>
      <c r="L20" s="122"/>
      <c r="M20" s="40"/>
      <c r="N20" s="41">
        <f>IF(M20,LOOKUP(M20,{1;2;3;4;5;6;7;8;9;10;11;12;13;14;15;16;17;18;19;20;21},{30;25;21;18;16;15;14;13;12;11;10;9;8;7;6;5;4;3;2;1;0}),0)</f>
        <v>0</v>
      </c>
      <c r="O20" s="40"/>
      <c r="P20" s="43">
        <f>IF(O20,LOOKUP(O20,{1;2;3;4;5;6;7;8;9;10;11;12;13;14;15;16;17;18;19;20;21},{30;25;21;18;16;15;14;13;12;11;10;9;8;7;6;5;4;3;2;1;0}),0)</f>
        <v>0</v>
      </c>
      <c r="Q20" s="40"/>
      <c r="R20" s="41">
        <f>IF(Q20,LOOKUP(Q20,{1;2;3;4;5;6;7;8;9;10;11;12;13;14;15;16;17;18;19;20;21},{30;25;21;18;16;15;14;13;12;11;10;9;8;7;6;5;4;3;2;1;0}),0)</f>
        <v>0</v>
      </c>
      <c r="S20" s="40"/>
      <c r="T20" s="43">
        <f>IF(S20,LOOKUP(S20,{1;2;3;4;5;6;7;8;9;10;11;12;13;14;15;16;17;18;19;20;21},{30;25;21;18;16;15;14;13;12;11;10;9;8;7;6;5;4;3;2;1;0}),0)</f>
        <v>0</v>
      </c>
      <c r="U20" s="40">
        <v>6</v>
      </c>
      <c r="V20" s="45">
        <f>IF(U20,LOOKUP(U20,{1;2;3;4;5;6;7;8;9;10;11;12;13;14;15;16;17;18;19;20;21},{60;50;42;36;32;30;28;26;24;22;20;18;16;14;12;10;8;6;4;2;0}),0)</f>
        <v>30</v>
      </c>
      <c r="W20" s="40"/>
      <c r="X20" s="41">
        <f>IF(W20,LOOKUP(W20,{1;2;3;4;5;6;7;8;9;10;11;12;13;14;15;16;17;18;19;20;21},{60;50;42;36;32;30;28;26;24;22;20;18;16;14;12;10;8;6;4;2;0}),0)</f>
        <v>0</v>
      </c>
      <c r="Y20" s="40">
        <v>3</v>
      </c>
      <c r="Z20" s="45">
        <f>IF(Y20,LOOKUP(Y20,{1;2;3;4;5;6;7;8;9;10;11;12;13;14;15;16;17;18;19;20;21},{60;50;42;36;32;30;28;26;24;22;20;18;16;14;12;10;8;6;4;2;0}),0)</f>
        <v>42</v>
      </c>
      <c r="AA20" s="40"/>
      <c r="AB20" s="41">
        <f>IF(AA20,LOOKUP(AA20,{1;2;3;4;5;6;7;8;9;10;11;12;13;14;15;16;17;18;19;20;21},{60;50;42;36;32;30;28;26;24;22;20;18;16;14;12;10;8;6;4;2;0}),0)</f>
        <v>0</v>
      </c>
      <c r="AC20" s="40"/>
      <c r="AD20" s="106">
        <f>IF(AC20,LOOKUP(AC20,{1;2;3;4;5;6;7;8;9;10;11;12;13;14;15;16;17;18;19;20;21},{30;25;21;18;16;15;14;13;12;11;10;9;8;7;6;5;4;3;2;1;0}),0)</f>
        <v>0</v>
      </c>
      <c r="AE20" s="40"/>
      <c r="AF20" s="488">
        <f>IF(AE20,LOOKUP(AE20,{1;2;3;4;5;6;7;8;9;10;11;12;13;14;15;16;17;18;19;20;21},{30;25;21;18;16;15;14;13;12;11;10;9;8;7;6;5;4;3;2;1;0}),0)</f>
        <v>0</v>
      </c>
      <c r="AG20" s="40"/>
      <c r="AH20" s="106">
        <f>IF(AG20,LOOKUP(AG20,{1;2;3;4;5;6;7;8;9;10;11;12;13;14;15;16;17;18;19;20;21},{30;25;21;18;16;15;14;13;12;11;10;9;8;7;6;5;4;3;2;1;0}),0)</f>
        <v>0</v>
      </c>
      <c r="AI20" s="40"/>
      <c r="AJ20" s="41">
        <f>IF(AI20,LOOKUP(AI20,{1;2;3;4;5;6;7;8;9;10;11;12;13;14;15;16;17;18;19;20;21},{30;25;21;18;16;15;14;13;12;11;10;9;8;7;6;5;4;3;2;1;0}),0)</f>
        <v>0</v>
      </c>
      <c r="AK20" s="40"/>
      <c r="AL20" s="43">
        <f>IF(AK20,LOOKUP(AK20,{1;2;3;4;5;6;7;8;9;10;11;12;13;14;15;16;17;18;19;20;21},{30;25;21;18;16;15;14;13;12;11;10;9;8;7;6;5;4;3;2;1;0}),0)</f>
        <v>0</v>
      </c>
      <c r="AM20" s="40"/>
      <c r="AN20" s="43">
        <f>IF(AM20,LOOKUP(AM20,{1;2;3;4;5;6;7;8;9;10;11;12;13;14;15;16;17;18;19;20;21},{30;25;21;18;16;15;14;13;12;11;10;9;8;7;6;5;4;3;2;1;0}),0)</f>
        <v>0</v>
      </c>
      <c r="AO20" s="40"/>
      <c r="AP20" s="43">
        <f>IF(AO20,LOOKUP(AO20,{1;2;3;4;5;6;7;8;9;10;11;12;13;14;15;16;17;18;19;20;21},{30;25;21;18;16;15;14;13;12;11;10;9;8;7;6;5;4;3;2;1;0}),0)</f>
        <v>0</v>
      </c>
      <c r="AQ20" s="40">
        <v>18</v>
      </c>
      <c r="AR20" s="47">
        <f>IF(AQ20,LOOKUP(AQ20,{1;2;3;4;5;6;7;8;9;10;11;12;13;14;15;16;17;18;19;20;21},{60;50;42;36;32;30;28;26;24;22;20;18;16;14;12;10;8;6;4;2;0}),0)</f>
        <v>6</v>
      </c>
      <c r="AS20" s="40">
        <v>5</v>
      </c>
      <c r="AT20" s="211">
        <f>IF(AS20,LOOKUP(AS20,{1;2;3;4;5;6;7;8;9;10;11;12;13;14;15;16;17;18;19;20;21},{60;50;42;36;32;30;28;26;24;22;20;18;16;14;12;10;8;6;4;2;0}),0)</f>
        <v>32</v>
      </c>
      <c r="AU20" s="240">
        <v>4</v>
      </c>
      <c r="AV20" s="241">
        <f>IF(AU20,LOOKUP(AU20,{1;2;3;4;5;6;7;8;9;10;11;12;13;14;15;16;17;18;19;20;21},{60;50;42;36;32;30;28;26;24;22;20;18;16;14;12;10;8;6;4;2;0}),0)</f>
        <v>36</v>
      </c>
      <c r="AW20" s="225"/>
      <c r="AX20" s="216">
        <f>V20+X20+Z20+AB20+AR20+AT20+AV20</f>
        <v>146</v>
      </c>
      <c r="AZ20" s="255">
        <f>RANK(BA20,$BA$6:$BA$259)</f>
        <v>21</v>
      </c>
      <c r="BA20" s="256">
        <f>(N20+P20+R20+T20+V20+X20+Z20+AB20+AD20+AF20+AH20+AJ20+AL20+AN20)- SMALL((N20,P20,R20,T20,V20,X20,Z20,AB20,AD20,AF20,AH20,AJ20,AL20,AN20),1)- SMALL((N20,P20,R20,T20,V20,X20,Z20,AB20,AD20,AF20,AH20,AJ20,AL20,AN20),2)- SMALL((N20,P20,R20,T20,V20,X20,Z20,AB20,AD20,AF20,AH20,AJ20,AL20,AN20),3)</f>
        <v>72</v>
      </c>
    </row>
    <row r="21" spans="1:53" ht="16" customHeight="1" x14ac:dyDescent="0.2">
      <c r="A21" s="141">
        <f>RANK(I21,$I$6:$I$271)</f>
        <v>16</v>
      </c>
      <c r="B21" s="154">
        <v>3530005</v>
      </c>
      <c r="C21" s="146" t="s">
        <v>78</v>
      </c>
      <c r="D21" s="49" t="s">
        <v>495</v>
      </c>
      <c r="E21" s="38" t="str">
        <f>C21&amp;D21</f>
        <v>AndrewNEWELL</v>
      </c>
      <c r="F21" s="39">
        <v>2017</v>
      </c>
      <c r="G21" s="117">
        <v>1983</v>
      </c>
      <c r="H21" s="311" t="str">
        <f>IF(ISBLANK(G21),"",IF(G21&gt;1995.9,"U23","SR"))</f>
        <v>SR</v>
      </c>
      <c r="I21" s="494">
        <f>N21+P21+R21+T21+V21+X21+Z21+AB21+AD21+AF21+AH21+AJ21+AL21+AN21+AP21+AR21+AT21+AV21</f>
        <v>110</v>
      </c>
      <c r="J21" s="159">
        <f>N21+R21+X21+AB21+AF21+AJ21+AR21</f>
        <v>60</v>
      </c>
      <c r="K21" s="130">
        <f>P21+T21+V21+Z21+AD21+AH21+AL21+AN21+AP21+AT21+AV21</f>
        <v>50</v>
      </c>
      <c r="L21" s="122"/>
      <c r="M21" s="40">
        <v>1</v>
      </c>
      <c r="N21" s="41">
        <f>IF(M21,LOOKUP(M21,{1;2;3;4;5;6;7;8;9;10;11;12;13;14;15;16;17;18;19;20;21},{30;25;21;18;16;15;14;13;12;11;10;9;8;7;6;5;4;3;2;1;0}),0)</f>
        <v>30</v>
      </c>
      <c r="O21" s="40">
        <v>11</v>
      </c>
      <c r="P21" s="43">
        <f>IF(O21,LOOKUP(O21,{1;2;3;4;5;6;7;8;9;10;11;12;13;14;15;16;17;18;19;20;21},{30;25;21;18;16;15;14;13;12;11;10;9;8;7;6;5;4;3;2;1;0}),0)</f>
        <v>10</v>
      </c>
      <c r="Q21" s="40">
        <v>1</v>
      </c>
      <c r="R21" s="41">
        <f>IF(Q21,LOOKUP(Q21,{1;2;3;4;5;6;7;8;9;10;11;12;13;14;15;16;17;18;19;20;21},{30;25;21;18;16;15;14;13;12;11;10;9;8;7;6;5;4;3;2;1;0}),0)</f>
        <v>30</v>
      </c>
      <c r="S21" s="40">
        <v>5</v>
      </c>
      <c r="T21" s="43">
        <f>IF(S21,LOOKUP(S21,{1;2;3;4;5;6;7;8;9;10;11;12;13;14;15;16;17;18;19;20;21},{30;25;21;18;16;15;14;13;12;11;10;9;8;7;6;5;4;3;2;1;0}),0)</f>
        <v>16</v>
      </c>
      <c r="U21" s="40">
        <v>9</v>
      </c>
      <c r="V21" s="45">
        <f>IF(U21,LOOKUP(U21,{1;2;3;4;5;6;7;8;9;10;11;12;13;14;15;16;17;18;19;20;21},{60;50;42;36;32;30;28;26;24;22;20;18;16;14;12;10;8;6;4;2;0}),0)</f>
        <v>24</v>
      </c>
      <c r="W21" s="40"/>
      <c r="X21" s="41">
        <f>IF(W21,LOOKUP(W21,{1;2;3;4;5;6;7;8;9;10;11;12;13;14;15;16;17;18;19;20;21},{60;50;42;36;32;30;28;26;24;22;20;18;16;14;12;10;8;6;4;2;0}),0)</f>
        <v>0</v>
      </c>
      <c r="Y21" s="40"/>
      <c r="Z21" s="45">
        <f>IF(Y21,LOOKUP(Y21,{1;2;3;4;5;6;7;8;9;10;11;12;13;14;15;16;17;18;19;20;21},{60;50;42;36;32;30;28;26;24;22;20;18;16;14;12;10;8;6;4;2;0}),0)</f>
        <v>0</v>
      </c>
      <c r="AA21" s="40"/>
      <c r="AB21" s="41">
        <f>IF(AA21,LOOKUP(AA21,{1;2;3;4;5;6;7;8;9;10;11;12;13;14;15;16;17;18;19;20;21},{60;50;42;36;32;30;28;26;24;22;20;18;16;14;12;10;8;6;4;2;0}),0)</f>
        <v>0</v>
      </c>
      <c r="AC21" s="40"/>
      <c r="AD21" s="106">
        <f>IF(AC21,LOOKUP(AC21,{1;2;3;4;5;6;7;8;9;10;11;12;13;14;15;16;17;18;19;20;21},{30;25;21;18;16;15;14;13;12;11;10;9;8;7;6;5;4;3;2;1;0}),0)</f>
        <v>0</v>
      </c>
      <c r="AE21" s="40"/>
      <c r="AF21" s="488">
        <f>IF(AE21,LOOKUP(AE21,{1;2;3;4;5;6;7;8;9;10;11;12;13;14;15;16;17;18;19;20;21},{30;25;21;18;16;15;14;13;12;11;10;9;8;7;6;5;4;3;2;1;0}),0)</f>
        <v>0</v>
      </c>
      <c r="AG21" s="40"/>
      <c r="AH21" s="106">
        <f>IF(AG21,LOOKUP(AG21,{1;2;3;4;5;6;7;8;9;10;11;12;13;14;15;16;17;18;19;20;21},{30;25;21;18;16;15;14;13;12;11;10;9;8;7;6;5;4;3;2;1;0}),0)</f>
        <v>0</v>
      </c>
      <c r="AI21" s="40"/>
      <c r="AJ21" s="41">
        <f>IF(AI21,LOOKUP(AI21,{1;2;3;4;5;6;7;8;9;10;11;12;13;14;15;16;17;18;19;20;21},{30;25;21;18;16;15;14;13;12;11;10;9;8;7;6;5;4;3;2;1;0}),0)</f>
        <v>0</v>
      </c>
      <c r="AK21" s="40"/>
      <c r="AL21" s="43">
        <f>IF(AK21,LOOKUP(AK21,{1;2;3;4;5;6;7;8;9;10;11;12;13;14;15;16;17;18;19;20;21},{30;25;21;18;16;15;14;13;12;11;10;9;8;7;6;5;4;3;2;1;0}),0)</f>
        <v>0</v>
      </c>
      <c r="AM21" s="40"/>
      <c r="AN21" s="43">
        <f>IF(AM21,LOOKUP(AM21,{1;2;3;4;5;6;7;8;9;10;11;12;13;14;15;16;17;18;19;20;21},{30;25;21;18;16;15;14;13;12;11;10;9;8;7;6;5;4;3;2;1;0}),0)</f>
        <v>0</v>
      </c>
      <c r="AO21" s="40"/>
      <c r="AP21" s="43">
        <f>IF(AO21,LOOKUP(AO21,{1;2;3;4;5;6;7;8;9;10;11;12;13;14;15;16;17;18;19;20;21},{30;25;21;18;16;15;14;13;12;11;10;9;8;7;6;5;4;3;2;1;0}),0)</f>
        <v>0</v>
      </c>
      <c r="AQ21" s="40"/>
      <c r="AR21" s="47">
        <f>IF(AQ21,LOOKUP(AQ21,{1;2;3;4;5;6;7;8;9;10;11;12;13;14;15;16;17;18;19;20;21},{60;50;42;36;32;30;28;26;24;22;20;18;16;14;12;10;8;6;4;2;0}),0)</f>
        <v>0</v>
      </c>
      <c r="AS21" s="40"/>
      <c r="AT21" s="211">
        <f>IF(AS21,LOOKUP(AS21,{1;2;3;4;5;6;7;8;9;10;11;12;13;14;15;16;17;18;19;20;21},{60;50;42;36;32;30;28;26;24;22;20;18;16;14;12;10;8;6;4;2;0}),0)</f>
        <v>0</v>
      </c>
      <c r="AU21" s="240"/>
      <c r="AV21" s="241">
        <f>IF(AU21,LOOKUP(AU21,{1;2;3;4;5;6;7;8;9;10;11;12;13;14;15;16;17;18;19;20;21},{60;50;42;36;32;30;28;26;24;22;20;18;16;14;12;10;8;6;4;2;0}),0)</f>
        <v>0</v>
      </c>
      <c r="AW21" s="230"/>
      <c r="AX21" s="216">
        <f>V21+X21+Z21+AB21+AR21+AT21+AV21</f>
        <v>24</v>
      </c>
      <c r="AZ21" s="255">
        <f>RANK(BA21,$BA$6:$BA$259)</f>
        <v>13</v>
      </c>
      <c r="BA21" s="256">
        <f>(N21+P21+R21+T21+V21+X21+Z21+AB21+AD21+AF21+AH21+AJ21+AL21+AN21)- SMALL((N21,P21,R21,T21,V21,X21,Z21,AB21,AD21,AF21,AH21,AJ21,AL21,AN21),1)- SMALL((N21,P21,R21,T21,V21,X21,Z21,AB21,AD21,AF21,AH21,AJ21,AL21,AN21),2)- SMALL((N21,P21,R21,T21,V21,X21,Z21,AB21,AD21,AF21,AH21,AJ21,AL21,AN21),3)</f>
        <v>110</v>
      </c>
    </row>
    <row r="22" spans="1:53" ht="16" customHeight="1" x14ac:dyDescent="0.2">
      <c r="A22" s="141">
        <f>RANK(I22,$I$6:$I$271)</f>
        <v>17</v>
      </c>
      <c r="B22" s="154">
        <v>3100321</v>
      </c>
      <c r="C22" s="146" t="s">
        <v>127</v>
      </c>
      <c r="D22" s="49" t="s">
        <v>170</v>
      </c>
      <c r="E22" s="38" t="str">
        <f>C22&amp;D22</f>
        <v>AlexisDUMAS</v>
      </c>
      <c r="F22" s="39">
        <v>2017</v>
      </c>
      <c r="G22" s="117">
        <v>1995</v>
      </c>
      <c r="H22" s="311" t="str">
        <f>IF(ISBLANK(G22),"",IF(G22&gt;1995.9,"U23","SR"))</f>
        <v>SR</v>
      </c>
      <c r="I22" s="494">
        <f>N22+P22+R22+T22+V22+X22+Z22+AB22+AD22+AF22+AH22+AJ22+AL22+AN22+AP22+AR22+AT22+AV22</f>
        <v>108</v>
      </c>
      <c r="J22" s="159">
        <f>N22+R22+X22+AB22+AF22+AJ22+AR22</f>
        <v>1</v>
      </c>
      <c r="K22" s="130">
        <f>P22+T22+V22+Z22+AD22+AH22+AL22+AN22+AP22+AT22+AV22</f>
        <v>107</v>
      </c>
      <c r="L22" s="122"/>
      <c r="M22" s="40"/>
      <c r="N22" s="41">
        <f>IF(M22,LOOKUP(M22,{1;2;3;4;5;6;7;8;9;10;11;12;13;14;15;16;17;18;19;20;21},{30;25;21;18;16;15;14;13;12;11;10;9;8;7;6;5;4;3;2;1;0}),0)</f>
        <v>0</v>
      </c>
      <c r="O22" s="40"/>
      <c r="P22" s="43">
        <f>IF(O22,LOOKUP(O22,{1;2;3;4;5;6;7;8;9;10;11;12;13;14;15;16;17;18;19;20;21},{30;25;21;18;16;15;14;13;12;11;10;9;8;7;6;5;4;3;2;1;0}),0)</f>
        <v>0</v>
      </c>
      <c r="Q22" s="40"/>
      <c r="R22" s="41">
        <f>IF(Q22,LOOKUP(Q22,{1;2;3;4;5;6;7;8;9;10;11;12;13;14;15;16;17;18;19;20;21},{30;25;21;18;16;15;14;13;12;11;10;9;8;7;6;5;4;3;2;1;0}),0)</f>
        <v>0</v>
      </c>
      <c r="S22" s="40">
        <v>17</v>
      </c>
      <c r="T22" s="43">
        <f>IF(S22,LOOKUP(S22,{1;2;3;4;5;6;7;8;9;10;11;12;13;14;15;16;17;18;19;20;21},{30;25;21;18;16;15;14;13;12;11;10;9;8;7;6;5;4;3;2;1;0}),0)</f>
        <v>4</v>
      </c>
      <c r="U22" s="40">
        <v>15</v>
      </c>
      <c r="V22" s="45">
        <f>IF(U22,LOOKUP(U22,{1;2;3;4;5;6;7;8;9;10;11;12;13;14;15;16;17;18;19;20;21},{60;50;42;36;32;30;28;26;24;22;20;18;16;14;12;10;8;6;4;2;0}),0)</f>
        <v>12</v>
      </c>
      <c r="W22" s="40"/>
      <c r="X22" s="41">
        <f>IF(W22,LOOKUP(W22,{1;2;3;4;5;6;7;8;9;10;11;12;13;14;15;16;17;18;19;20;21},{60;50;42;36;32;30;28;26;24;22;20;18;16;14;12;10;8;6;4;2;0}),0)</f>
        <v>0</v>
      </c>
      <c r="Y22" s="40">
        <v>16</v>
      </c>
      <c r="Z22" s="45">
        <f>IF(Y22,LOOKUP(Y22,{1;2;3;4;5;6;7;8;9;10;11;12;13;14;15;16;17;18;19;20;21},{60;50;42;36;32;30;28;26;24;22;20;18;16;14;12;10;8;6;4;2;0}),0)</f>
        <v>10</v>
      </c>
      <c r="AA22" s="40"/>
      <c r="AB22" s="41">
        <f>IF(AA22,LOOKUP(AA22,{1;2;3;4;5;6;7;8;9;10;11;12;13;14;15;16;17;18;19;20;21},{60;50;42;36;32;30;28;26;24;22;20;18;16;14;12;10;8;6;4;2;0}),0)</f>
        <v>0</v>
      </c>
      <c r="AC22" s="40">
        <v>3</v>
      </c>
      <c r="AD22" s="106">
        <f>IF(AC22,LOOKUP(AC22,{1;2;3;4;5;6;7;8;9;10;11;12;13;14;15;16;17;18;19;20;21},{30;25;21;18;16;15;14;13;12;11;10;9;8;7;6;5;4;3;2;1;0}),0)</f>
        <v>21</v>
      </c>
      <c r="AE22" s="40">
        <v>20</v>
      </c>
      <c r="AF22" s="488">
        <f>IF(AE22,LOOKUP(AE22,{1;2;3;4;5;6;7;8;9;10;11;12;13;14;15;16;17;18;19;20;21},{30;25;21;18;16;15;14;13;12;11;10;9;8;7;6;5;4;3;2;1;0}),0)</f>
        <v>1</v>
      </c>
      <c r="AG22" s="40">
        <v>4</v>
      </c>
      <c r="AH22" s="106">
        <f>IF(AG22,LOOKUP(AG22,{1;2;3;4;5;6;7;8;9;10;11;12;13;14;15;16;17;18;19;20;21},{30;25;21;18;16;15;14;13;12;11;10;9;8;7;6;5;4;3;2;1;0}),0)</f>
        <v>18</v>
      </c>
      <c r="AI22" s="40"/>
      <c r="AJ22" s="41">
        <f>IF(AI22,LOOKUP(AI22,{1;2;3;4;5;6;7;8;9;10;11;12;13;14;15;16;17;18;19;20;21},{30;25;21;18;16;15;14;13;12;11;10;9;8;7;6;5;4;3;2;1;0}),0)</f>
        <v>0</v>
      </c>
      <c r="AK22" s="40">
        <v>9</v>
      </c>
      <c r="AL22" s="43">
        <f>IF(AK22,LOOKUP(AK22,{1;2;3;4;5;6;7;8;9;10;11;12;13;14;15;16;17;18;19;20;21},{30;25;21;18;16;15;14;13;12;11;10;9;8;7;6;5;4;3;2;1;0}),0)</f>
        <v>12</v>
      </c>
      <c r="AM22" s="40">
        <v>7</v>
      </c>
      <c r="AN22" s="43">
        <f>IF(AM22,LOOKUP(AM22,{1;2;3;4;5;6;7;8;9;10;11;12;13;14;15;16;17;18;19;20;21},{30;25;21;18;16;15;14;13;12;11;10;9;8;7;6;5;4;3;2;1;0}),0)</f>
        <v>14</v>
      </c>
      <c r="AO22" s="40"/>
      <c r="AP22" s="43">
        <f>IF(AO22,LOOKUP(AO22,{1;2;3;4;5;6;7;8;9;10;11;12;13;14;15;16;17;18;19;20;21},{30;25;21;18;16;15;14;13;12;11;10;9;8;7;6;5;4;3;2;1;0}),0)</f>
        <v>0</v>
      </c>
      <c r="AQ22" s="40"/>
      <c r="AR22" s="47">
        <f>IF(AQ22,LOOKUP(AQ22,{1;2;3;4;5;6;7;8;9;10;11;12;13;14;15;16;17;18;19;20;21},{60;50;42;36;32;30;28;26;24;22;20;18;16;14;12;10;8;6;4;2;0}),0)</f>
        <v>0</v>
      </c>
      <c r="AS22" s="40"/>
      <c r="AT22" s="211">
        <f>IF(AS22,LOOKUP(AS22,{1;2;3;4;5;6;7;8;9;10;11;12;13;14;15;16;17;18;19;20;21},{60;50;42;36;32;30;28;26;24;22;20;18;16;14;12;10;8;6;4;2;0}),0)</f>
        <v>0</v>
      </c>
      <c r="AU22" s="240">
        <v>13</v>
      </c>
      <c r="AV22" s="241">
        <f>IF(AU22,LOOKUP(AU22,{1;2;3;4;5;6;7;8;9;10;11;12;13;14;15;16;17;18;19;20;21},{60;50;42;36;32;30;28;26;24;22;20;18;16;14;12;10;8;6;4;2;0}),0)</f>
        <v>16</v>
      </c>
      <c r="AW22" s="225"/>
      <c r="AX22" s="216">
        <f>V22+X22+Z22+AB22+AR22+AT22+AV22</f>
        <v>38</v>
      </c>
      <c r="AZ22" s="255">
        <f>RANK(BA22,$BA$6:$BA$259)</f>
        <v>15</v>
      </c>
      <c r="BA22" s="256">
        <f>(N22+P22+R22+T22+V22+X22+Z22+AB22+AD22+AF22+AH22+AJ22+AL22+AN22)- SMALL((N22,P22,R22,T22,V22,X22,Z22,AB22,AD22,AF22,AH22,AJ22,AL22,AN22),1)- SMALL((N22,P22,R22,T22,V22,X22,Z22,AB22,AD22,AF22,AH22,AJ22,AL22,AN22),2)- SMALL((N22,P22,R22,T22,V22,X22,Z22,AB22,AD22,AF22,AH22,AJ22,AL22,AN22),3)</f>
        <v>92</v>
      </c>
    </row>
    <row r="23" spans="1:53" ht="16" customHeight="1" x14ac:dyDescent="0.2">
      <c r="A23" s="141">
        <f>RANK(I23,$I$6:$I$271)</f>
        <v>18</v>
      </c>
      <c r="B23" s="154">
        <v>3530757</v>
      </c>
      <c r="C23" s="145" t="s">
        <v>84</v>
      </c>
      <c r="D23" s="37" t="s">
        <v>85</v>
      </c>
      <c r="E23" s="38" t="str">
        <f>C23&amp;D23</f>
        <v>ThomasO'HARRA</v>
      </c>
      <c r="F23" s="39">
        <v>2017</v>
      </c>
      <c r="G23" s="117">
        <v>1996</v>
      </c>
      <c r="H23" s="311" t="str">
        <f>IF(ISBLANK(G23),"",IF(G23&gt;1995.9,"U23","SR"))</f>
        <v>U23</v>
      </c>
      <c r="I23" s="494">
        <f>N23+P23+R23+T23+V23+X23+Z23+AB23+AD23+AF23+AH23+AJ23+AL23+AN23+AP23+AR23+AT23+AV23</f>
        <v>107</v>
      </c>
      <c r="J23" s="159">
        <f>N23+R23+X23+AB23+AF23+AJ23+AR23</f>
        <v>33</v>
      </c>
      <c r="K23" s="130">
        <f>P23+T23+V23+Z23+AD23+AH23+AL23+AN23+AP23+AT23+AV23</f>
        <v>74</v>
      </c>
      <c r="L23" s="122"/>
      <c r="M23" s="40">
        <v>15</v>
      </c>
      <c r="N23" s="41">
        <f>IF(M23,LOOKUP(M23,{1;2;3;4;5;6;7;8;9;10;11;12;13;14;15;16;17;18;19;20;21},{30;25;21;18;16;15;14;13;12;11;10;9;8;7;6;5;4;3;2;1;0}),0)</f>
        <v>6</v>
      </c>
      <c r="O23" s="40"/>
      <c r="P23" s="43">
        <f>IF(O23,LOOKUP(O23,{1;2;3;4;5;6;7;8;9;10;11;12;13;14;15;16;17;18;19;20;21},{30;25;21;18;16;15;14;13;12;11;10;9;8;7;6;5;4;3;2;1;0}),0)</f>
        <v>0</v>
      </c>
      <c r="Q23" s="40">
        <v>16</v>
      </c>
      <c r="R23" s="41">
        <f>IF(Q23,LOOKUP(Q23,{1;2;3;4;5;6;7;8;9;10;11;12;13;14;15;16;17;18;19;20;21},{30;25;21;18;16;15;14;13;12;11;10;9;8;7;6;5;4;3;2;1;0}),0)</f>
        <v>5</v>
      </c>
      <c r="S23" s="40"/>
      <c r="T23" s="43">
        <f>IF(S23,LOOKUP(S23,{1;2;3;4;5;6;7;8;9;10;11;12;13;14;15;16;17;18;19;20;21},{30;25;21;18;16;15;14;13;12;11;10;9;8;7;6;5;4;3;2;1;0}),0)</f>
        <v>0</v>
      </c>
      <c r="U23" s="40"/>
      <c r="V23" s="45">
        <f>IF(U23,LOOKUP(U23,{1;2;3;4;5;6;7;8;9;10;11;12;13;14;15;16;17;18;19;20;21},{60;50;42;36;32;30;28;26;24;22;20;18;16;14;12;10;8;6;4;2;0}),0)</f>
        <v>0</v>
      </c>
      <c r="W23" s="40"/>
      <c r="X23" s="41">
        <f>IF(W23,LOOKUP(W23,{1;2;3;4;5;6;7;8;9;10;11;12;13;14;15;16;17;18;19;20;21},{60;50;42;36;32;30;28;26;24;22;20;18;16;14;12;10;8;6;4;2;0}),0)</f>
        <v>0</v>
      </c>
      <c r="Y23" s="40">
        <v>11</v>
      </c>
      <c r="Z23" s="45">
        <f>IF(Y23,LOOKUP(Y23,{1;2;3;4;5;6;7;8;9;10;11;12;13;14;15;16;17;18;19;20;21},{60;50;42;36;32;30;28;26;24;22;20;18;16;14;12;10;8;6;4;2;0}),0)</f>
        <v>20</v>
      </c>
      <c r="AA23" s="40"/>
      <c r="AB23" s="41">
        <f>IF(AA23,LOOKUP(AA23,{1;2;3;4;5;6;7;8;9;10;11;12;13;14;15;16;17;18;19;20;21},{60;50;42;36;32;30;28;26;24;22;20;18;16;14;12;10;8;6;4;2;0}),0)</f>
        <v>0</v>
      </c>
      <c r="AC23" s="40">
        <v>9</v>
      </c>
      <c r="AD23" s="106">
        <f>IF(AC23,LOOKUP(AC23,{1;2;3;4;5;6;7;8;9;10;11;12;13;14;15;16;17;18;19;20;21},{30;25;21;18;16;15;14;13;12;11;10;9;8;7;6;5;4;3;2;1;0}),0)</f>
        <v>12</v>
      </c>
      <c r="AE23" s="40">
        <v>12</v>
      </c>
      <c r="AF23" s="488">
        <f>IF(AE23,LOOKUP(AE23,{1;2;3;4;5;6;7;8;9;10;11;12;13;14;15;16;17;18;19;20;21},{30;25;21;18;16;15;14;13;12;11;10;9;8;7;6;5;4;3;2;1;0}),0)</f>
        <v>9</v>
      </c>
      <c r="AG23" s="40">
        <v>10</v>
      </c>
      <c r="AH23" s="106">
        <f>IF(AG23,LOOKUP(AG23,{1;2;3;4;5;6;7;8;9;10;11;12;13;14;15;16;17;18;19;20;21},{30;25;21;18;16;15;14;13;12;11;10;9;8;7;6;5;4;3;2;1;0}),0)</f>
        <v>11</v>
      </c>
      <c r="AI23" s="40">
        <v>8</v>
      </c>
      <c r="AJ23" s="41">
        <f>IF(AI23,LOOKUP(AI23,{1;2;3;4;5;6;7;8;9;10;11;12;13;14;15;16;17;18;19;20;21},{30;25;21;18;16;15;14;13;12;11;10;9;8;7;6;5;4;3;2;1;0}),0)</f>
        <v>13</v>
      </c>
      <c r="AK23" s="40">
        <v>15</v>
      </c>
      <c r="AL23" s="43">
        <f>IF(AK23,LOOKUP(AK23,{1;2;3;4;5;6;7;8;9;10;11;12;13;14;15;16;17;18;19;20;21},{30;25;21;18;16;15;14;13;12;11;10;9;8;7;6;5;4;3;2;1;0}),0)</f>
        <v>6</v>
      </c>
      <c r="AM23" s="40">
        <v>12</v>
      </c>
      <c r="AN23" s="43">
        <f>IF(AM23,LOOKUP(AM23,{1;2;3;4;5;6;7;8;9;10;11;12;13;14;15;16;17;18;19;20;21},{30;25;21;18;16;15;14;13;12;11;10;9;8;7;6;5;4;3;2;1;0}),0)</f>
        <v>9</v>
      </c>
      <c r="AO23" s="40">
        <v>5</v>
      </c>
      <c r="AP23" s="43">
        <f>IF(AO23,LOOKUP(AO23,{1;2;3;4;5;6;7;8;9;10;11;12;13;14;15;16;17;18;19;20;21},{30;25;21;18;16;15;14;13;12;11;10;9;8;7;6;5;4;3;2;1;0}),0)</f>
        <v>16</v>
      </c>
      <c r="AQ23" s="40"/>
      <c r="AR23" s="47">
        <f>IF(AQ23,LOOKUP(AQ23,{1;2;3;4;5;6;7;8;9;10;11;12;13;14;15;16;17;18;19;20;21},{60;50;42;36;32;30;28;26;24;22;20;18;16;14;12;10;8;6;4;2;0}),0)</f>
        <v>0</v>
      </c>
      <c r="AS23" s="40"/>
      <c r="AT23" s="211">
        <f>IF(AS23,LOOKUP(AS23,{1;2;3;4;5;6;7;8;9;10;11;12;13;14;15;16;17;18;19;20;21},{60;50;42;36;32;30;28;26;24;22;20;18;16;14;12;10;8;6;4;2;0}),0)</f>
        <v>0</v>
      </c>
      <c r="AU23" s="240"/>
      <c r="AV23" s="241">
        <f>IF(AU23,LOOKUP(AU23,{1;2;3;4;5;6;7;8;9;10;11;12;13;14;15;16;17;18;19;20;21},{60;50;42;36;32;30;28;26;24;22;20;18;16;14;12;10;8;6;4;2;0}),0)</f>
        <v>0</v>
      </c>
      <c r="AW23" s="225"/>
      <c r="AX23" s="216">
        <f>V23+X23+Z23+AB23+AR23+AT23+AV23</f>
        <v>20</v>
      </c>
      <c r="AZ23" s="255">
        <f>RANK(BA23,$BA$6:$BA$259)</f>
        <v>16</v>
      </c>
      <c r="BA23" s="256">
        <f>(N23+P23+R23+T23+V23+X23+Z23+AB23+AD23+AF23+AH23+AJ23+AL23+AN23)- SMALL((N23,P23,R23,T23,V23,X23,Z23,AB23,AD23,AF23,AH23,AJ23,AL23,AN23),1)- SMALL((N23,P23,R23,T23,V23,X23,Z23,AB23,AD23,AF23,AH23,AJ23,AL23,AN23),2)- SMALL((N23,P23,R23,T23,V23,X23,Z23,AB23,AD23,AF23,AH23,AJ23,AL23,AN23),3)</f>
        <v>91</v>
      </c>
    </row>
    <row r="24" spans="1:53" ht="16" customHeight="1" x14ac:dyDescent="0.2">
      <c r="A24" s="141">
        <f>RANK(I24,$I$6:$I$271)</f>
        <v>19</v>
      </c>
      <c r="B24" s="154">
        <v>3530855</v>
      </c>
      <c r="C24" s="146" t="s">
        <v>122</v>
      </c>
      <c r="D24" s="49" t="s">
        <v>123</v>
      </c>
      <c r="E24" s="38" t="str">
        <f>C24&amp;D24</f>
        <v>DanielSTREINZ</v>
      </c>
      <c r="F24" s="39">
        <v>2017</v>
      </c>
      <c r="G24" s="117">
        <v>1998</v>
      </c>
      <c r="H24" s="311" t="str">
        <f>IF(ISBLANK(G24),"",IF(G24&gt;1995.9,"U23","SR"))</f>
        <v>U23</v>
      </c>
      <c r="I24" s="494">
        <f>N24+P24+R24+T24+V24+X24+Z24+AB24+AD24+AF24+AH24+AJ24+AL24+AN24+AP24+AR24+AT24+AV24</f>
        <v>105</v>
      </c>
      <c r="J24" s="159">
        <f>N24+R24+X24+AB24+AF24+AJ24+AR24</f>
        <v>104</v>
      </c>
      <c r="K24" s="130">
        <f>P24+T24+V24+Z24+AD24+AH24+AL24+AN24+AP24+AT24+AV24</f>
        <v>1</v>
      </c>
      <c r="L24" s="122"/>
      <c r="M24" s="40"/>
      <c r="N24" s="41">
        <f>IF(M24,LOOKUP(M24,{1;2;3;4;5;6;7;8;9;10;11;12;13;14;15;16;17;18;19;20;21},{30;25;21;18;16;15;14;13;12;11;10;9;8;7;6;5;4;3;2;1;0}),0)</f>
        <v>0</v>
      </c>
      <c r="O24" s="40"/>
      <c r="P24" s="43">
        <f>IF(O24,LOOKUP(O24,{1;2;3;4;5;6;7;8;9;10;11;12;13;14;15;16;17;18;19;20;21},{30;25;21;18;16;15;14;13;12;11;10;9;8;7;6;5;4;3;2;1;0}),0)</f>
        <v>0</v>
      </c>
      <c r="Q24" s="40"/>
      <c r="R24" s="41">
        <f>IF(Q24,LOOKUP(Q24,{1;2;3;4;5;6;7;8;9;10;11;12;13;14;15;16;17;18;19;20;21},{30;25;21;18;16;15;14;13;12;11;10;9;8;7;6;5;4;3;2;1;0}),0)</f>
        <v>0</v>
      </c>
      <c r="S24" s="40"/>
      <c r="T24" s="43">
        <f>IF(S24,LOOKUP(S24,{1;2;3;4;5;6;7;8;9;10;11;12;13;14;15;16;17;18;19;20;21},{30;25;21;18;16;15;14;13;12;11;10;9;8;7;6;5;4;3;2;1;0}),0)</f>
        <v>0</v>
      </c>
      <c r="U24" s="40"/>
      <c r="V24" s="45">
        <f>IF(U24,LOOKUP(U24,{1;2;3;4;5;6;7;8;9;10;11;12;13;14;15;16;17;18;19;20;21},{60;50;42;36;32;30;28;26;24;22;20;18;16;14;12;10;8;6;4;2;0}),0)</f>
        <v>0</v>
      </c>
      <c r="W24" s="40">
        <v>7</v>
      </c>
      <c r="X24" s="41">
        <f>IF(W24,LOOKUP(W24,{1;2;3;4;5;6;7;8;9;10;11;12;13;14;15;16;17;18;19;20;21},{60;50;42;36;32;30;28;26;24;22;20;18;16;14;12;10;8;6;4;2;0}),0)</f>
        <v>28</v>
      </c>
      <c r="Y24" s="40"/>
      <c r="Z24" s="45">
        <f>IF(Y24,LOOKUP(Y24,{1;2;3;4;5;6;7;8;9;10;11;12;13;14;15;16;17;18;19;20;21},{60;50;42;36;32;30;28;26;24;22;20;18;16;14;12;10;8;6;4;2;0}),0)</f>
        <v>0</v>
      </c>
      <c r="AA24" s="40">
        <v>4</v>
      </c>
      <c r="AB24" s="41">
        <f>IF(AA24,LOOKUP(AA24,{1;2;3;4;5;6;7;8;9;10;11;12;13;14;15;16;17;18;19;20;21},{60;50;42;36;32;30;28;26;24;22;20;18;16;14;12;10;8;6;4;2;0}),0)</f>
        <v>36</v>
      </c>
      <c r="AC24" s="40"/>
      <c r="AD24" s="106">
        <f>IF(AC24,LOOKUP(AC24,{1;2;3;4;5;6;7;8;9;10;11;12;13;14;15;16;17;18;19;20;21},{30;25;21;18;16;15;14;13;12;11;10;9;8;7;6;5;4;3;2;1;0}),0)</f>
        <v>0</v>
      </c>
      <c r="AE24" s="40"/>
      <c r="AF24" s="488">
        <f>IF(AE24,LOOKUP(AE24,{1;2;3;4;5;6;7;8;9;10;11;12;13;14;15;16;17;18;19;20;21},{30;25;21;18;16;15;14;13;12;11;10;9;8;7;6;5;4;3;2;1;0}),0)</f>
        <v>0</v>
      </c>
      <c r="AG24" s="40"/>
      <c r="AH24" s="106">
        <f>IF(AG24,LOOKUP(AG24,{1;2;3;4;5;6;7;8;9;10;11;12;13;14;15;16;17;18;19;20;21},{30;25;21;18;16;15;14;13;12;11;10;9;8;7;6;5;4;3;2;1;0}),0)</f>
        <v>0</v>
      </c>
      <c r="AI24" s="40">
        <v>11</v>
      </c>
      <c r="AJ24" s="41">
        <f>IF(AI24,LOOKUP(AI24,{1;2;3;4;5;6;7;8;9;10;11;12;13;14;15;16;17;18;19;20;21},{30;25;21;18;16;15;14;13;12;11;10;9;8;7;6;5;4;3;2;1;0}),0)</f>
        <v>10</v>
      </c>
      <c r="AK24" s="40">
        <v>20</v>
      </c>
      <c r="AL24" s="43">
        <f>IF(AK24,LOOKUP(AK24,{1;2;3;4;5;6;7;8;9;10;11;12;13;14;15;16;17;18;19;20;21},{30;25;21;18;16;15;14;13;12;11;10;9;8;7;6;5;4;3;2;1;0}),0)</f>
        <v>1</v>
      </c>
      <c r="AM24" s="40"/>
      <c r="AN24" s="43">
        <f>IF(AM24,LOOKUP(AM24,{1;2;3;4;5;6;7;8;9;10;11;12;13;14;15;16;17;18;19;20;21},{30;25;21;18;16;15;14;13;12;11;10;9;8;7;6;5;4;3;2;1;0}),0)</f>
        <v>0</v>
      </c>
      <c r="AO24" s="40"/>
      <c r="AP24" s="43">
        <f>IF(AO24,LOOKUP(AO24,{1;2;3;4;5;6;7;8;9;10;11;12;13;14;15;16;17;18;19;20;21},{30;25;21;18;16;15;14;13;12;11;10;9;8;7;6;5;4;3;2;1;0}),0)</f>
        <v>0</v>
      </c>
      <c r="AQ24" s="40">
        <v>6</v>
      </c>
      <c r="AR24" s="47">
        <f>IF(AQ24,LOOKUP(AQ24,{1;2;3;4;5;6;7;8;9;10;11;12;13;14;15;16;17;18;19;20;21},{60;50;42;36;32;30;28;26;24;22;20;18;16;14;12;10;8;6;4;2;0}),0)</f>
        <v>30</v>
      </c>
      <c r="AS24" s="40"/>
      <c r="AT24" s="211">
        <f>IF(AS24,LOOKUP(AS24,{1;2;3;4;5;6;7;8;9;10;11;12;13;14;15;16;17;18;19;20;21},{60;50;42;36;32;30;28;26;24;22;20;18;16;14;12;10;8;6;4;2;0}),0)</f>
        <v>0</v>
      </c>
      <c r="AU24" s="240"/>
      <c r="AV24" s="241">
        <f>IF(AU24,LOOKUP(AU24,{1;2;3;4;5;6;7;8;9;10;11;12;13;14;15;16;17;18;19;20;21},{60;50;42;36;32;30;28;26;24;22;20;18;16;14;12;10;8;6;4;2;0}),0)</f>
        <v>0</v>
      </c>
      <c r="AW24" s="225"/>
      <c r="AX24" s="216">
        <f>V24+X24+Z24+AB24+AR24+AT24+AV24</f>
        <v>94</v>
      </c>
      <c r="AZ24" s="255">
        <f>RANK(BA24,$BA$6:$BA$259)</f>
        <v>19</v>
      </c>
      <c r="BA24" s="256">
        <f>(N24+P24+R24+T24+V24+X24+Z24+AB24+AD24+AF24+AH24+AJ24+AL24+AN24)- SMALL((N24,P24,R24,T24,V24,X24,Z24,AB24,AD24,AF24,AH24,AJ24,AL24,AN24),1)- SMALL((N24,P24,R24,T24,V24,X24,Z24,AB24,AD24,AF24,AH24,AJ24,AL24,AN24),2)- SMALL((N24,P24,R24,T24,V24,X24,Z24,AB24,AD24,AF24,AH24,AJ24,AL24,AN24),3)</f>
        <v>75</v>
      </c>
    </row>
    <row r="25" spans="1:53" ht="16" customHeight="1" x14ac:dyDescent="0.2">
      <c r="A25" s="141">
        <f>RANK(I25,$I$6:$I$271)</f>
        <v>20</v>
      </c>
      <c r="B25" s="154">
        <v>3100248</v>
      </c>
      <c r="C25" s="146" t="s">
        <v>76</v>
      </c>
      <c r="D25" s="49" t="s">
        <v>77</v>
      </c>
      <c r="E25" s="38" t="str">
        <f>C25&amp;D25</f>
        <v>JulienLOCKE</v>
      </c>
      <c r="F25" s="39">
        <v>2017</v>
      </c>
      <c r="G25" s="117">
        <v>1993</v>
      </c>
      <c r="H25" s="311" t="str">
        <f>IF(ISBLANK(G25),"",IF(G25&gt;1995.9,"U23","SR"))</f>
        <v>SR</v>
      </c>
      <c r="I25" s="494">
        <f>N25+P25+R25+T25+V25+X25+Z25+AB25+AD25+AF25+AH25+AJ25+AL25+AN25+AP25+AR25+AT25+AV25</f>
        <v>100</v>
      </c>
      <c r="J25" s="159">
        <f>N25+R25+X25+AB25+AF25+AJ25+AR25</f>
        <v>100</v>
      </c>
      <c r="K25" s="130">
        <f>P25+T25+V25+Z25+AD25+AH25+AL25+AN25+AP25+AT25+AV25</f>
        <v>0</v>
      </c>
      <c r="L25" s="122"/>
      <c r="M25" s="40"/>
      <c r="N25" s="41">
        <f>IF(M25,LOOKUP(M25,{1;2;3;4;5;6;7;8;9;10;11;12;13;14;15;16;17;18;19;20;21},{30;25;21;18;16;15;14;13;12;11;10;9;8;7;6;5;4;3;2;1;0}),0)</f>
        <v>0</v>
      </c>
      <c r="O25" s="40"/>
      <c r="P25" s="43">
        <f>IF(O25,LOOKUP(O25,{1;2;3;4;5;6;7;8;9;10;11;12;13;14;15;16;17;18;19;20;21},{30;25;21;18;16;15;14;13;12;11;10;9;8;7;6;5;4;3;2;1;0}),0)</f>
        <v>0</v>
      </c>
      <c r="Q25" s="40">
        <v>9</v>
      </c>
      <c r="R25" s="41">
        <f>IF(Q25,LOOKUP(Q25,{1;2;3;4;5;6;7;8;9;10;11;12;13;14;15;16;17;18;19;20;21},{30;25;21;18;16;15;14;13;12;11;10;9;8;7;6;5;4;3;2;1;0}),0)</f>
        <v>12</v>
      </c>
      <c r="S25" s="40"/>
      <c r="T25" s="43">
        <f>IF(S25,LOOKUP(S25,{1;2;3;4;5;6;7;8;9;10;11;12;13;14;15;16;17;18;19;20;21},{30;25;21;18;16;15;14;13;12;11;10;9;8;7;6;5;4;3;2;1;0}),0)</f>
        <v>0</v>
      </c>
      <c r="U25" s="40"/>
      <c r="V25" s="45">
        <f>IF(U25,LOOKUP(U25,{1;2;3;4;5;6;7;8;9;10;11;12;13;14;15;16;17;18;19;20;21},{60;50;42;36;32;30;28;26;24;22;20;18;16;14;12;10;8;6;4;2;0}),0)</f>
        <v>0</v>
      </c>
      <c r="W25" s="40">
        <v>1</v>
      </c>
      <c r="X25" s="41">
        <f>IF(W25,LOOKUP(W25,{1;2;3;4;5;6;7;8;9;10;11;12;13;14;15;16;17;18;19;20;21},{60;50;42;36;32;30;28;26;24;22;20;18;16;14;12;10;8;6;4;2;0}),0)</f>
        <v>60</v>
      </c>
      <c r="Y25" s="40"/>
      <c r="Z25" s="45">
        <f>IF(Y25,LOOKUP(Y25,{1;2;3;4;5;6;7;8;9;10;11;12;13;14;15;16;17;18;19;20;21},{60;50;42;36;32;30;28;26;24;22;20;18;16;14;12;10;8;6;4;2;0}),0)</f>
        <v>0</v>
      </c>
      <c r="AA25" s="40">
        <v>7</v>
      </c>
      <c r="AB25" s="41">
        <f>IF(AA25,LOOKUP(AA25,{1;2;3;4;5;6;7;8;9;10;11;12;13;14;15;16;17;18;19;20;21},{60;50;42;36;32;30;28;26;24;22;20;18;16;14;12;10;8;6;4;2;0}),0)</f>
        <v>28</v>
      </c>
      <c r="AC25" s="40"/>
      <c r="AD25" s="106">
        <f>IF(AC25,LOOKUP(AC25,{1;2;3;4;5;6;7;8;9;10;11;12;13;14;15;16;17;18;19;20;21},{30;25;21;18;16;15;14;13;12;11;10;9;8;7;6;5;4;3;2;1;0}),0)</f>
        <v>0</v>
      </c>
      <c r="AE25" s="40"/>
      <c r="AF25" s="488">
        <f>IF(AE25,LOOKUP(AE25,{1;2;3;4;5;6;7;8;9;10;11;12;13;14;15;16;17;18;19;20;21},{30;25;21;18;16;15;14;13;12;11;10;9;8;7;6;5;4;3;2;1;0}),0)</f>
        <v>0</v>
      </c>
      <c r="AG25" s="40"/>
      <c r="AH25" s="106">
        <f>IF(AG25,LOOKUP(AG25,{1;2;3;4;5;6;7;8;9;10;11;12;13;14;15;16;17;18;19;20;21},{30;25;21;18;16;15;14;13;12;11;10;9;8;7;6;5;4;3;2;1;0}),0)</f>
        <v>0</v>
      </c>
      <c r="AI25" s="40"/>
      <c r="AJ25" s="41">
        <f>IF(AI25,LOOKUP(AI25,{1;2;3;4;5;6;7;8;9;10;11;12;13;14;15;16;17;18;19;20;21},{30;25;21;18;16;15;14;13;12;11;10;9;8;7;6;5;4;3;2;1;0}),0)</f>
        <v>0</v>
      </c>
      <c r="AK25" s="40"/>
      <c r="AL25" s="43">
        <f>IF(AK25,LOOKUP(AK25,{1;2;3;4;5;6;7;8;9;10;11;12;13;14;15;16;17;18;19;20;21},{30;25;21;18;16;15;14;13;12;11;10;9;8;7;6;5;4;3;2;1;0}),0)</f>
        <v>0</v>
      </c>
      <c r="AM25" s="40"/>
      <c r="AN25" s="43">
        <f>IF(AM25,LOOKUP(AM25,{1;2;3;4;5;6;7;8;9;10;11;12;13;14;15;16;17;18;19;20;21},{30;25;21;18;16;15;14;13;12;11;10;9;8;7;6;5;4;3;2;1;0}),0)</f>
        <v>0</v>
      </c>
      <c r="AO25" s="40"/>
      <c r="AP25" s="43">
        <f>IF(AO25,LOOKUP(AO25,{1;2;3;4;5;6;7;8;9;10;11;12;13;14;15;16;17;18;19;20;21},{30;25;21;18;16;15;14;13;12;11;10;9;8;7;6;5;4;3;2;1;0}),0)</f>
        <v>0</v>
      </c>
      <c r="AQ25" s="40"/>
      <c r="AR25" s="47">
        <f>IF(AQ25,LOOKUP(AQ25,{1;2;3;4;5;6;7;8;9;10;11;12;13;14;15;16;17;18;19;20;21},{60;50;42;36;32;30;28;26;24;22;20;18;16;14;12;10;8;6;4;2;0}),0)</f>
        <v>0</v>
      </c>
      <c r="AS25" s="40"/>
      <c r="AT25" s="211">
        <f>IF(AS25,LOOKUP(AS25,{1;2;3;4;5;6;7;8;9;10;11;12;13;14;15;16;17;18;19;20;21},{60;50;42;36;32;30;28;26;24;22;20;18;16;14;12;10;8;6;4;2;0}),0)</f>
        <v>0</v>
      </c>
      <c r="AU25" s="240"/>
      <c r="AV25" s="241">
        <f>IF(AU25,LOOKUP(AU25,{1;2;3;4;5;6;7;8;9;10;11;12;13;14;15;16;17;18;19;20;21},{60;50;42;36;32;30;28;26;24;22;20;18;16;14;12;10;8;6;4;2;0}),0)</f>
        <v>0</v>
      </c>
      <c r="AW25" s="225"/>
      <c r="AX25" s="216">
        <f>V25+X25+Z25+AB25+AR25+AT25+AV25</f>
        <v>88</v>
      </c>
      <c r="AZ25" s="255">
        <f>RANK(BA25,$BA$6:$BA$259)</f>
        <v>14</v>
      </c>
      <c r="BA25" s="256">
        <f>(N25+P25+R25+T25+V25+X25+Z25+AB25+AD25+AF25+AH25+AJ25+AL25+AN25)- SMALL((N25,P25,R25,T25,V25,X25,Z25,AB25,AD25,AF25,AH25,AJ25,AL25,AN25),1)- SMALL((N25,P25,R25,T25,V25,X25,Z25,AB25,AD25,AF25,AH25,AJ25,AL25,AN25),2)- SMALL((N25,P25,R25,T25,V25,X25,Z25,AB25,AD25,AF25,AH25,AJ25,AL25,AN25),3)</f>
        <v>100</v>
      </c>
    </row>
    <row r="26" spans="1:53" ht="16" customHeight="1" x14ac:dyDescent="0.2">
      <c r="A26" s="141">
        <f>RANK(I26,$I$6:$I$271)</f>
        <v>21</v>
      </c>
      <c r="B26" s="154">
        <v>3100331</v>
      </c>
      <c r="C26" s="146" t="s">
        <v>158</v>
      </c>
      <c r="D26" s="49" t="s">
        <v>157</v>
      </c>
      <c r="E26" s="38" t="str">
        <f>C26&amp;D26</f>
        <v>PhillippeBOUCHER</v>
      </c>
      <c r="F26" s="39">
        <v>2017</v>
      </c>
      <c r="G26" s="117">
        <v>1997</v>
      </c>
      <c r="H26" s="311" t="str">
        <f>IF(ISBLANK(G26),"",IF(G26&gt;1995.9,"U23","SR"))</f>
        <v>U23</v>
      </c>
      <c r="I26" s="494">
        <f>N26+P26+R26+T26+V26+X26+Z26+AB26+AD26+AF26+AH26+AJ26+AL26+AN26+AP26+AR26+AT26+AV26</f>
        <v>99</v>
      </c>
      <c r="J26" s="159">
        <f>N26+R26+X26+AB26+AF26+AJ26+AR26</f>
        <v>6</v>
      </c>
      <c r="K26" s="130">
        <f>P26+T26+V26+Z26+AD26+AH26+AL26+AN26+AP26+AT26+AV26</f>
        <v>93</v>
      </c>
      <c r="L26" s="122"/>
      <c r="M26" s="40"/>
      <c r="N26" s="41">
        <f>IF(M26,LOOKUP(M26,{1;2;3;4;5;6;7;8;9;10;11;12;13;14;15;16;17;18;19;20;21},{30;25;21;18;16;15;14;13;12;11;10;9;8;7;6;5;4;3;2;1;0}),0)</f>
        <v>0</v>
      </c>
      <c r="O26" s="40"/>
      <c r="P26" s="43">
        <f>IF(O26,LOOKUP(O26,{1;2;3;4;5;6;7;8;9;10;11;12;13;14;15;16;17;18;19;20;21},{30;25;21;18;16;15;14;13;12;11;10;9;8;7;6;5;4;3;2;1;0}),0)</f>
        <v>0</v>
      </c>
      <c r="Q26" s="40">
        <v>20</v>
      </c>
      <c r="R26" s="41">
        <f>IF(Q26,LOOKUP(Q26,{1;2;3;4;5;6;7;8;9;10;11;12;13;14;15;16;17;18;19;20;21},{30;25;21;18;16;15;14;13;12;11;10;9;8;7;6;5;4;3;2;1;0}),0)</f>
        <v>1</v>
      </c>
      <c r="S26" s="40">
        <v>8</v>
      </c>
      <c r="T26" s="43">
        <f>IF(S26,LOOKUP(S26,{1;2;3;4;5;6;7;8;9;10;11;12;13;14;15;16;17;18;19;20;21},{30;25;21;18;16;15;14;13;12;11;10;9;8;7;6;5;4;3;2;1;0}),0)</f>
        <v>13</v>
      </c>
      <c r="U26" s="40">
        <v>13</v>
      </c>
      <c r="V26" s="45">
        <f>IF(U26,LOOKUP(U26,{1;2;3;4;5;6;7;8;9;10;11;12;13;14;15;16;17;18;19;20;21},{60;50;42;36;32;30;28;26;24;22;20;18;16;14;12;10;8;6;4;2;0}),0)</f>
        <v>16</v>
      </c>
      <c r="W26" s="40"/>
      <c r="X26" s="41">
        <f>IF(W26,LOOKUP(W26,{1;2;3;4;5;6;7;8;9;10;11;12;13;14;15;16;17;18;19;20;21},{60;50;42;36;32;30;28;26;24;22;20;18;16;14;12;10;8;6;4;2;0}),0)</f>
        <v>0</v>
      </c>
      <c r="Y26" s="40"/>
      <c r="Z26" s="45">
        <f>IF(Y26,LOOKUP(Y26,{1;2;3;4;5;6;7;8;9;10;11;12;13;14;15;16;17;18;19;20;21},{60;50;42;36;32;30;28;26;24;22;20;18;16;14;12;10;8;6;4;2;0}),0)</f>
        <v>0</v>
      </c>
      <c r="AA26" s="40"/>
      <c r="AB26" s="41">
        <f>IF(AA26,LOOKUP(AA26,{1;2;3;4;5;6;7;8;9;10;11;12;13;14;15;16;17;18;19;20;21},{60;50;42;36;32;30;28;26;24;22;20;18;16;14;12;10;8;6;4;2;0}),0)</f>
        <v>0</v>
      </c>
      <c r="AC26" s="40">
        <v>11</v>
      </c>
      <c r="AD26" s="106">
        <f>IF(AC26,LOOKUP(AC26,{1;2;3;4;5;6;7;8;9;10;11;12;13;14;15;16;17;18;19;20;21},{30;25;21;18;16;15;14;13;12;11;10;9;8;7;6;5;4;3;2;1;0}),0)</f>
        <v>10</v>
      </c>
      <c r="AE26" s="40"/>
      <c r="AF26" s="488">
        <f>IF(AE26,LOOKUP(AE26,{1;2;3;4;5;6;7;8;9;10;11;12;13;14;15;16;17;18;19;20;21},{30;25;21;18;16;15;14;13;12;11;10;9;8;7;6;5;4;3;2;1;0}),0)</f>
        <v>0</v>
      </c>
      <c r="AG26" s="40">
        <v>8</v>
      </c>
      <c r="AH26" s="106">
        <f>IF(AG26,LOOKUP(AG26,{1;2;3;4;5;6;7;8;9;10;11;12;13;14;15;16;17;18;19;20;21},{30;25;21;18;16;15;14;13;12;11;10;9;8;7;6;5;4;3;2;1;0}),0)</f>
        <v>13</v>
      </c>
      <c r="AI26" s="40">
        <v>20</v>
      </c>
      <c r="AJ26" s="41">
        <f>IF(AI26,LOOKUP(AI26,{1;2;3;4;5;6;7;8;9;10;11;12;13;14;15;16;17;18;19;20;21},{30;25;21;18;16;15;14;13;12;11;10;9;8;7;6;5;4;3;2;1;0}),0)</f>
        <v>1</v>
      </c>
      <c r="AK26" s="40">
        <v>14</v>
      </c>
      <c r="AL26" s="43">
        <f>IF(AK26,LOOKUP(AK26,{1;2;3;4;5;6;7;8;9;10;11;12;13;14;15;16;17;18;19;20;21},{30;25;21;18;16;15;14;13;12;11;10;9;8;7;6;5;4;3;2;1;0}),0)</f>
        <v>7</v>
      </c>
      <c r="AM26" s="40">
        <v>15</v>
      </c>
      <c r="AN26" s="43">
        <f>IF(AM26,LOOKUP(AM26,{1;2;3;4;5;6;7;8;9;10;11;12;13;14;15;16;17;18;19;20;21},{30;25;21;18;16;15;14;13;12;11;10;9;8;7;6;5;4;3;2;1;0}),0)</f>
        <v>6</v>
      </c>
      <c r="AO26" s="40"/>
      <c r="AP26" s="43">
        <f>IF(AO26,LOOKUP(AO26,{1;2;3;4;5;6;7;8;9;10;11;12;13;14;15;16;17;18;19;20;21},{30;25;21;18;16;15;14;13;12;11;10;9;8;7;6;5;4;3;2;1;0}),0)</f>
        <v>0</v>
      </c>
      <c r="AQ26" s="40">
        <v>19</v>
      </c>
      <c r="AR26" s="47">
        <f>IF(AQ26,LOOKUP(AQ26,{1;2;3;4;5;6;7;8;9;10;11;12;13;14;15;16;17;18;19;20;21},{60;50;42;36;32;30;28;26;24;22;20;18;16;14;12;10;8;6;4;2;0}),0)</f>
        <v>4</v>
      </c>
      <c r="AS26" s="40"/>
      <c r="AT26" s="211">
        <f>IF(AS26,LOOKUP(AS26,{1;2;3;4;5;6;7;8;9;10;11;12;13;14;15;16;17;18;19;20;21},{60;50;42;36;32;30;28;26;24;22;20;18;16;14;12;10;8;6;4;2;0}),0)</f>
        <v>0</v>
      </c>
      <c r="AU26" s="240">
        <v>7</v>
      </c>
      <c r="AV26" s="241">
        <f>IF(AU26,LOOKUP(AU26,{1;2;3;4;5;6;7;8;9;10;11;12;13;14;15;16;17;18;19;20;21},{60;50;42;36;32;30;28;26;24;22;20;18;16;14;12;10;8;6;4;2;0}),0)</f>
        <v>28</v>
      </c>
      <c r="AW26" s="225"/>
      <c r="AX26" s="216">
        <f>V26+X26+Z26+AB26+AR26+AT26+AV26</f>
        <v>48</v>
      </c>
      <c r="AZ26" s="255">
        <f>RANK(BA26,$BA$6:$BA$259)</f>
        <v>23</v>
      </c>
      <c r="BA26" s="256">
        <f>(N26+P26+R26+T26+V26+X26+Z26+AB26+AD26+AF26+AH26+AJ26+AL26+AN26)- SMALL((N26,P26,R26,T26,V26,X26,Z26,AB26,AD26,AF26,AH26,AJ26,AL26,AN26),1)- SMALL((N26,P26,R26,T26,V26,X26,Z26,AB26,AD26,AF26,AH26,AJ26,AL26,AN26),2)- SMALL((N26,P26,R26,T26,V26,X26,Z26,AB26,AD26,AF26,AH26,AJ26,AL26,AN26),3)</f>
        <v>67</v>
      </c>
    </row>
    <row r="27" spans="1:53" ht="16" customHeight="1" x14ac:dyDescent="0.2">
      <c r="A27" s="141">
        <f>RANK(I27,$I$6:$I$271)</f>
        <v>22</v>
      </c>
      <c r="B27" s="154">
        <v>3530522</v>
      </c>
      <c r="C27" s="145" t="s">
        <v>30</v>
      </c>
      <c r="D27" s="37" t="s">
        <v>31</v>
      </c>
      <c r="E27" s="38" t="str">
        <f>C27&amp;D27</f>
        <v>TylerKORNFIELD</v>
      </c>
      <c r="F27" s="39">
        <v>2017</v>
      </c>
      <c r="G27" s="117">
        <v>1991</v>
      </c>
      <c r="H27" s="311" t="str">
        <f>IF(ISBLANK(G27),"",IF(G27&gt;1995.9,"U23","SR"))</f>
        <v>SR</v>
      </c>
      <c r="I27" s="494">
        <f>N27+P27+R27+T27+V27+X27+Z27+AB27+AD27+AF27+AH27+AJ27+AL27+AN27+AP27+AR27+AT27+AV27</f>
        <v>97</v>
      </c>
      <c r="J27" s="159">
        <f>N27+R27+X27+AB27+AF27+AJ27+AR27</f>
        <v>43</v>
      </c>
      <c r="K27" s="130">
        <f>P27+T27+V27+Z27+AD27+AH27+AL27+AN27+AP27+AT27+AV27</f>
        <v>54</v>
      </c>
      <c r="L27" s="122"/>
      <c r="M27" s="40"/>
      <c r="N27" s="41">
        <f>IF(M27,LOOKUP(M27,{1;2;3;4;5;6;7;8;9;10;11;12;13;14;15;16;17;18;19;20;21},{30;25;21;18;16;15;14;13;12;11;10;9;8;7;6;5;4;3;2;1;0}),0)</f>
        <v>0</v>
      </c>
      <c r="O27" s="40"/>
      <c r="P27" s="43">
        <f>IF(O27,LOOKUP(O27,{1;2;3;4;5;6;7;8;9;10;11;12;13;14;15;16;17;18;19;20;21},{30;25;21;18;16;15;14;13;12;11;10;9;8;7;6;5;4;3;2;1;0}),0)</f>
        <v>0</v>
      </c>
      <c r="Q27" s="40"/>
      <c r="R27" s="41">
        <f>IF(Q27,LOOKUP(Q27,{1;2;3;4;5;6;7;8;9;10;11;12;13;14;15;16;17;18;19;20;21},{30;25;21;18;16;15;14;13;12;11;10;9;8;7;6;5;4;3;2;1;0}),0)</f>
        <v>0</v>
      </c>
      <c r="S27" s="40">
        <v>18</v>
      </c>
      <c r="T27" s="43">
        <f>IF(S27,LOOKUP(S27,{1;2;3;4;5;6;7;8;9;10;11;12;13;14;15;16;17;18;19;20;21},{30;25;21;18;16;15;14;13;12;11;10;9;8;7;6;5;4;3;2;1;0}),0)</f>
        <v>3</v>
      </c>
      <c r="U27" s="40"/>
      <c r="V27" s="45">
        <f>IF(U27,LOOKUP(U27,{1;2;3;4;5;6;7;8;9;10;11;12;13;14;15;16;17;18;19;20;21},{60;50;42;36;32;30;28;26;24;22;20;18;16;14;12;10;8;6;4;2;0}),0)</f>
        <v>0</v>
      </c>
      <c r="W27" s="40"/>
      <c r="X27" s="41">
        <f>IF(W27,LOOKUP(W27,{1;2;3;4;5;6;7;8;9;10;11;12;13;14;15;16;17;18;19;20;21},{60;50;42;36;32;30;28;26;24;22;20;18;16;14;12;10;8;6;4;2;0}),0)</f>
        <v>0</v>
      </c>
      <c r="Y27" s="40"/>
      <c r="Z27" s="45">
        <f>IF(Y27,LOOKUP(Y27,{1;2;3;4;5;6;7;8;9;10;11;12;13;14;15;16;17;18;19;20;21},{60;50;42;36;32;30;28;26;24;22;20;18;16;14;12;10;8;6;4;2;0}),0)</f>
        <v>0</v>
      </c>
      <c r="AA27" s="40"/>
      <c r="AB27" s="41">
        <f>IF(AA27,LOOKUP(AA27,{1;2;3;4;5;6;7;8;9;10;11;12;13;14;15;16;17;18;19;20;21},{60;50;42;36;32;30;28;26;24;22;20;18;16;14;12;10;8;6;4;2;0}),0)</f>
        <v>0</v>
      </c>
      <c r="AC27" s="40"/>
      <c r="AD27" s="106">
        <f>IF(AC27,LOOKUP(AC27,{1;2;3;4;5;6;7;8;9;10;11;12;13;14;15;16;17;18;19;20;21},{30;25;21;18;16;15;14;13;12;11;10;9;8;7;6;5;4;3;2;1;0}),0)</f>
        <v>0</v>
      </c>
      <c r="AE27" s="40"/>
      <c r="AF27" s="488">
        <f>IF(AE27,LOOKUP(AE27,{1;2;3;4;5;6;7;8;9;10;11;12;13;14;15;16;17;18;19;20;21},{30;25;21;18;16;15;14;13;12;11;10;9;8;7;6;5;4;3;2;1;0}),0)</f>
        <v>0</v>
      </c>
      <c r="AG27" s="40"/>
      <c r="AH27" s="106">
        <f>IF(AG27,LOOKUP(AG27,{1;2;3;4;5;6;7;8;9;10;11;12;13;14;15;16;17;18;19;20;21},{30;25;21;18;16;15;14;13;12;11;10;9;8;7;6;5;4;3;2;1;0}),0)</f>
        <v>0</v>
      </c>
      <c r="AI27" s="40">
        <v>2</v>
      </c>
      <c r="AJ27" s="41">
        <f>IF(AI27,LOOKUP(AI27,{1;2;3;4;5;6;7;8;9;10;11;12;13;14;15;16;17;18;19;20;21},{30;25;21;18;16;15;14;13;12;11;10;9;8;7;6;5;4;3;2;1;0}),0)</f>
        <v>25</v>
      </c>
      <c r="AK27" s="40">
        <v>5</v>
      </c>
      <c r="AL27" s="43">
        <f>IF(AK27,LOOKUP(AK27,{1;2;3;4;5;6;7;8;9;10;11;12;13;14;15;16;17;18;19;20;21},{30;25;21;18;16;15;14;13;12;11;10;9;8;7;6;5;4;3;2;1;0}),0)</f>
        <v>16</v>
      </c>
      <c r="AM27" s="40">
        <v>16</v>
      </c>
      <c r="AN27" s="43">
        <f>IF(AM27,LOOKUP(AM27,{1;2;3;4;5;6;7;8;9;10;11;12;13;14;15;16;17;18;19;20;21},{30;25;21;18;16;15;14;13;12;11;10;9;8;7;6;5;4;3;2;1;0}),0)</f>
        <v>5</v>
      </c>
      <c r="AO27" s="40">
        <v>13</v>
      </c>
      <c r="AP27" s="43">
        <f>IF(AO27,LOOKUP(AO27,{1;2;3;4;5;6;7;8;9;10;11;12;13;14;15;16;17;18;19;20;21},{30;25;21;18;16;15;14;13;12;11;10;9;8;7;6;5;4;3;2;1;0}),0)</f>
        <v>8</v>
      </c>
      <c r="AQ27" s="40">
        <v>12</v>
      </c>
      <c r="AR27" s="47">
        <f>IF(AQ27,LOOKUP(AQ27,{1;2;3;4;5;6;7;8;9;10;11;12;13;14;15;16;17;18;19;20;21},{60;50;42;36;32;30;28;26;24;22;20;18;16;14;12;10;8;6;4;2;0}),0)</f>
        <v>18</v>
      </c>
      <c r="AS27" s="40">
        <v>16</v>
      </c>
      <c r="AT27" s="211">
        <f>IF(AS27,LOOKUP(AS27,{1;2;3;4;5;6;7;8;9;10;11;12;13;14;15;16;17;18;19;20;21},{60;50;42;36;32;30;28;26;24;22;20;18;16;14;12;10;8;6;4;2;0}),0)</f>
        <v>10</v>
      </c>
      <c r="AU27" s="240">
        <v>15</v>
      </c>
      <c r="AV27" s="241">
        <f>IF(AU27,LOOKUP(AU27,{1;2;3;4;5;6;7;8;9;10;11;12;13;14;15;16;17;18;19;20;21},{60;50;42;36;32;30;28;26;24;22;20;18;16;14;12;10;8;6;4;2;0}),0)</f>
        <v>12</v>
      </c>
      <c r="AW27" s="225"/>
      <c r="AX27" s="216">
        <f>V27+X27+Z27+AB27+AR27+AT27+AV27</f>
        <v>40</v>
      </c>
      <c r="AZ27" s="255">
        <f>RANK(BA27,$BA$6:$BA$259)</f>
        <v>29</v>
      </c>
      <c r="BA27" s="256">
        <f>(N27+P27+R27+T27+V27+X27+Z27+AB27+AD27+AF27+AH27+AJ27+AL27+AN27)- SMALL((N27,P27,R27,T27,V27,X27,Z27,AB27,AD27,AF27,AH27,AJ27,AL27,AN27),1)- SMALL((N27,P27,R27,T27,V27,X27,Z27,AB27,AD27,AF27,AH27,AJ27,AL27,AN27),2)- SMALL((N27,P27,R27,T27,V27,X27,Z27,AB27,AD27,AF27,AH27,AJ27,AL27,AN27),3)</f>
        <v>49</v>
      </c>
    </row>
    <row r="28" spans="1:53" ht="16" customHeight="1" x14ac:dyDescent="0.2">
      <c r="A28" s="141">
        <f>RANK(I28,$I$6:$I$271)</f>
        <v>23</v>
      </c>
      <c r="B28" s="154">
        <v>3530814</v>
      </c>
      <c r="C28" s="146" t="s">
        <v>52</v>
      </c>
      <c r="D28" s="49" t="s">
        <v>53</v>
      </c>
      <c r="E28" s="38" t="str">
        <f>C28&amp;D28</f>
        <v>IanTORCHIA</v>
      </c>
      <c r="F28" s="39">
        <v>2017</v>
      </c>
      <c r="G28" s="117">
        <v>1996</v>
      </c>
      <c r="H28" s="311" t="str">
        <f>IF(ISBLANK(G28),"",IF(G28&gt;1995.9,"U23","SR"))</f>
        <v>U23</v>
      </c>
      <c r="I28" s="494">
        <f>N28+P28+R28+T28+V28+X28+Z28+AB28+AD28+AF28+AH28+AJ28+AL28+AN28+AP28+AR28+AT28+AV28</f>
        <v>84</v>
      </c>
      <c r="J28" s="159">
        <f>N28+R28+X28+AB28+AF28+AJ28+AR28</f>
        <v>0</v>
      </c>
      <c r="K28" s="130">
        <f>P28+T28+V28+Z28+AD28+AH28+AL28+AN28+AP28+AT28+AV28</f>
        <v>84</v>
      </c>
      <c r="L28" s="122"/>
      <c r="M28" s="40"/>
      <c r="N28" s="41">
        <f>IF(M28,LOOKUP(M28,{1;2;3;4;5;6;7;8;9;10;11;12;13;14;15;16;17;18;19;20;21},{30;25;21;18;16;15;14;13;12;11;10;9;8;7;6;5;4;3;2;1;0}),0)</f>
        <v>0</v>
      </c>
      <c r="O28" s="40"/>
      <c r="P28" s="43">
        <f>IF(O28,LOOKUP(O28,{1;2;3;4;5;6;7;8;9;10;11;12;13;14;15;16;17;18;19;20;21},{30;25;21;18;16;15;14;13;12;11;10;9;8;7;6;5;4;3;2;1;0}),0)</f>
        <v>0</v>
      </c>
      <c r="Q28" s="40"/>
      <c r="R28" s="41">
        <f>IF(Q28,LOOKUP(Q28,{1;2;3;4;5;6;7;8;9;10;11;12;13;14;15;16;17;18;19;20;21},{30;25;21;18;16;15;14;13;12;11;10;9;8;7;6;5;4;3;2;1;0}),0)</f>
        <v>0</v>
      </c>
      <c r="S28" s="40">
        <v>6</v>
      </c>
      <c r="T28" s="43">
        <f>IF(S28,LOOKUP(S28,{1;2;3;4;5;6;7;8;9;10;11;12;13;14;15;16;17;18;19;20;21},{30;25;21;18;16;15;14;13;12;11;10;9;8;7;6;5;4;3;2;1;0}),0)</f>
        <v>15</v>
      </c>
      <c r="U28" s="40">
        <v>12</v>
      </c>
      <c r="V28" s="45">
        <f>IF(U28,LOOKUP(U28,{1;2;3;4;5;6;7;8;9;10;11;12;13;14;15;16;17;18;19;20;21},{60;50;42;36;32;30;28;26;24;22;20;18;16;14;12;10;8;6;4;2;0}),0)</f>
        <v>18</v>
      </c>
      <c r="W28" s="40"/>
      <c r="X28" s="41">
        <f>IF(W28,LOOKUP(W28,{1;2;3;4;5;6;7;8;9;10;11;12;13;14;15;16;17;18;19;20;21},{60;50;42;36;32;30;28;26;24;22;20;18;16;14;12;10;8;6;4;2;0}),0)</f>
        <v>0</v>
      </c>
      <c r="Y28" s="40"/>
      <c r="Z28" s="45">
        <f>IF(Y28,LOOKUP(Y28,{1;2;3;4;5;6;7;8;9;10;11;12;13;14;15;16;17;18;19;20;21},{60;50;42;36;32;30;28;26;24;22;20;18;16;14;12;10;8;6;4;2;0}),0)</f>
        <v>0</v>
      </c>
      <c r="AA28" s="40"/>
      <c r="AB28" s="41">
        <f>IF(AA28,LOOKUP(AA28,{1;2;3;4;5;6;7;8;9;10;11;12;13;14;15;16;17;18;19;20;21},{60;50;42;36;32;30;28;26;24;22;20;18;16;14;12;10;8;6;4;2;0}),0)</f>
        <v>0</v>
      </c>
      <c r="AC28" s="40"/>
      <c r="AD28" s="106">
        <f>IF(AC28,LOOKUP(AC28,{1;2;3;4;5;6;7;8;9;10;11;12;13;14;15;16;17;18;19;20;21},{30;25;21;18;16;15;14;13;12;11;10;9;8;7;6;5;4;3;2;1;0}),0)</f>
        <v>0</v>
      </c>
      <c r="AE28" s="40"/>
      <c r="AF28" s="488">
        <f>IF(AE28,LOOKUP(AE28,{1;2;3;4;5;6;7;8;9;10;11;12;13;14;15;16;17;18;19;20;21},{30;25;21;18;16;15;14;13;12;11;10;9;8;7;6;5;4;3;2;1;0}),0)</f>
        <v>0</v>
      </c>
      <c r="AG28" s="40"/>
      <c r="AH28" s="106">
        <f>IF(AG28,LOOKUP(AG28,{1;2;3;4;5;6;7;8;9;10;11;12;13;14;15;16;17;18;19;20;21},{30;25;21;18;16;15;14;13;12;11;10;9;8;7;6;5;4;3;2;1;0}),0)</f>
        <v>0</v>
      </c>
      <c r="AI28" s="40"/>
      <c r="AJ28" s="41">
        <f>IF(AI28,LOOKUP(AI28,{1;2;3;4;5;6;7;8;9;10;11;12;13;14;15;16;17;18;19;20;21},{30;25;21;18;16;15;14;13;12;11;10;9;8;7;6;5;4;3;2;1;0}),0)</f>
        <v>0</v>
      </c>
      <c r="AK28" s="40">
        <v>7</v>
      </c>
      <c r="AL28" s="43">
        <f>IF(AK28,LOOKUP(AK28,{1;2;3;4;5;6;7;8;9;10;11;12;13;14;15;16;17;18;19;20;21},{30;25;21;18;16;15;14;13;12;11;10;9;8;7;6;5;4;3;2;1;0}),0)</f>
        <v>14</v>
      </c>
      <c r="AM28" s="40">
        <v>6</v>
      </c>
      <c r="AN28" s="43">
        <f>IF(AM28,LOOKUP(AM28,{1;2;3;4;5;6;7;8;9;10;11;12;13;14;15;16;17;18;19;20;21},{30;25;21;18;16;15;14;13;12;11;10;9;8;7;6;5;4;3;2;1;0}),0)</f>
        <v>15</v>
      </c>
      <c r="AO28" s="40"/>
      <c r="AP28" s="43">
        <f>IF(AO28,LOOKUP(AO28,{1;2;3;4;5;6;7;8;9;10;11;12;13;14;15;16;17;18;19;20;21},{30;25;21;18;16;15;14;13;12;11;10;9;8;7;6;5;4;3;2;1;0}),0)</f>
        <v>0</v>
      </c>
      <c r="AQ28" s="40"/>
      <c r="AR28" s="47">
        <f>IF(AQ28,LOOKUP(AQ28,{1;2;3;4;5;6;7;8;9;10;11;12;13;14;15;16;17;18;19;20;21},{60;50;42;36;32;30;28;26;24;22;20;18;16;14;12;10;8;6;4;2;0}),0)</f>
        <v>0</v>
      </c>
      <c r="AS28" s="40">
        <v>11</v>
      </c>
      <c r="AT28" s="211">
        <f>IF(AS28,LOOKUP(AS28,{1;2;3;4;5;6;7;8;9;10;11;12;13;14;15;16;17;18;19;20;21},{60;50;42;36;32;30;28;26;24;22;20;18;16;14;12;10;8;6;4;2;0}),0)</f>
        <v>20</v>
      </c>
      <c r="AU28" s="240">
        <v>20</v>
      </c>
      <c r="AV28" s="241">
        <f>IF(AU28,LOOKUP(AU28,{1;2;3;4;5;6;7;8;9;10;11;12;13;14;15;16;17;18;19;20;21},{60;50;42;36;32;30;28;26;24;22;20;18;16;14;12;10;8;6;4;2;0}),0)</f>
        <v>2</v>
      </c>
      <c r="AW28" s="225"/>
      <c r="AX28" s="216">
        <f>V28+X28+Z28+AB28+AR28+AT28+AV28</f>
        <v>40</v>
      </c>
      <c r="AZ28" s="255">
        <f>RANK(BA28,$BA$6:$BA$259)</f>
        <v>25</v>
      </c>
      <c r="BA28" s="256">
        <f>(N28+P28+R28+T28+V28+X28+Z28+AB28+AD28+AF28+AH28+AJ28+AL28+AN28)- SMALL((N28,P28,R28,T28,V28,X28,Z28,AB28,AD28,AF28,AH28,AJ28,AL28,AN28),1)- SMALL((N28,P28,R28,T28,V28,X28,Z28,AB28,AD28,AF28,AH28,AJ28,AL28,AN28),2)- SMALL((N28,P28,R28,T28,V28,X28,Z28,AB28,AD28,AF28,AH28,AJ28,AL28,AN28),3)</f>
        <v>62</v>
      </c>
    </row>
    <row r="29" spans="1:53" ht="16" customHeight="1" x14ac:dyDescent="0.2">
      <c r="A29" s="141">
        <f>RANK(I29,$I$6:$I$271)</f>
        <v>24</v>
      </c>
      <c r="B29" s="154">
        <v>3530177</v>
      </c>
      <c r="C29" s="145" t="s">
        <v>32</v>
      </c>
      <c r="D29" s="37" t="s">
        <v>33</v>
      </c>
      <c r="E29" s="38" t="str">
        <f>C29&amp;D29</f>
        <v>BrianGREGG</v>
      </c>
      <c r="F29" s="39">
        <v>2017</v>
      </c>
      <c r="G29" s="117">
        <v>1984</v>
      </c>
      <c r="H29" s="311" t="str">
        <f>IF(ISBLANK(G29),"",IF(G29&gt;1995.9,"U23","SR"))</f>
        <v>SR</v>
      </c>
      <c r="I29" s="494">
        <f>N29+P29+R29+T29+V29+X29+Z29+AB29+AD29+AF29+AH29+AJ29+AL29+AN29+AP29+AR29+AT29+AV29</f>
        <v>81</v>
      </c>
      <c r="J29" s="159">
        <f>N29+R29+X29+AB29+AF29+AJ29+AR29</f>
        <v>9</v>
      </c>
      <c r="K29" s="130">
        <f>P29+T29+V29+Z29+AD29+AH29+AL29+AN29+AP29+AT29+AV29</f>
        <v>72</v>
      </c>
      <c r="L29" s="122"/>
      <c r="M29" s="40">
        <v>17</v>
      </c>
      <c r="N29" s="41">
        <f>IF(M29,LOOKUP(M29,{1;2;3;4;5;6;7;8;9;10;11;12;13;14;15;16;17;18;19;20;21},{30;25;21;18;16;15;14;13;12;11;10;9;8;7;6;5;4;3;2;1;0}),0)</f>
        <v>4</v>
      </c>
      <c r="O29" s="40">
        <v>15</v>
      </c>
      <c r="P29" s="43">
        <f>IF(O29,LOOKUP(O29,{1;2;3;4;5;6;7;8;9;10;11;12;13;14;15;16;17;18;19;20;21},{30;25;21;18;16;15;14;13;12;11;10;9;8;7;6;5;4;3;2;1;0}),0)</f>
        <v>6</v>
      </c>
      <c r="Q29" s="40"/>
      <c r="R29" s="41">
        <f>IF(Q29,LOOKUP(Q29,{1;2;3;4;5;6;7;8;9;10;11;12;13;14;15;16;17;18;19;20;21},{30;25;21;18;16;15;14;13;12;11;10;9;8;7;6;5;4;3;2;1;0}),0)</f>
        <v>0</v>
      </c>
      <c r="S29" s="40"/>
      <c r="T29" s="43">
        <f>IF(S29,LOOKUP(S29,{1;2;3;4;5;6;7;8;9;10;11;12;13;14;15;16;17;18;19;20;21},{30;25;21;18;16;15;14;13;12;11;10;9;8;7;6;5;4;3;2;1;0}),0)</f>
        <v>0</v>
      </c>
      <c r="U29" s="40"/>
      <c r="V29" s="45">
        <f>IF(U29,LOOKUP(U29,{1;2;3;4;5;6;7;8;9;10;11;12;13;14;15;16;17;18;19;20;21},{60;50;42;36;32;30;28;26;24;22;20;18;16;14;12;10;8;6;4;2;0}),0)</f>
        <v>0</v>
      </c>
      <c r="W29" s="40"/>
      <c r="X29" s="41">
        <f>IF(W29,LOOKUP(W29,{1;2;3;4;5;6;7;8;9;10;11;12;13;14;15;16;17;18;19;20;21},{60;50;42;36;32;30;28;26;24;22;20;18;16;14;12;10;8;6;4;2;0}),0)</f>
        <v>0</v>
      </c>
      <c r="Y29" s="40">
        <v>6</v>
      </c>
      <c r="Z29" s="45">
        <f>IF(Y29,LOOKUP(Y29,{1;2;3;4;5;6;7;8;9;10;11;12;13;14;15;16;17;18;19;20;21},{60;50;42;36;32;30;28;26;24;22;20;18;16;14;12;10;8;6;4;2;0}),0)</f>
        <v>30</v>
      </c>
      <c r="AA29" s="40"/>
      <c r="AB29" s="41">
        <f>IF(AA29,LOOKUP(AA29,{1;2;3;4;5;6;7;8;9;10;11;12;13;14;15;16;17;18;19;20;21},{60;50;42;36;32;30;28;26;24;22;20;18;16;14;12;10;8;6;4;2;0}),0)</f>
        <v>0</v>
      </c>
      <c r="AC29" s="40"/>
      <c r="AD29" s="106">
        <f>IF(AC29,LOOKUP(AC29,{1;2;3;4;5;6;7;8;9;10;11;12;13;14;15;16;17;18;19;20;21},{30;25;21;18;16;15;14;13;12;11;10;9;8;7;6;5;4;3;2;1;0}),0)</f>
        <v>0</v>
      </c>
      <c r="AE29" s="40"/>
      <c r="AF29" s="488">
        <f>IF(AE29,LOOKUP(AE29,{1;2;3;4;5;6;7;8;9;10;11;12;13;14;15;16;17;18;19;20;21},{30;25;21;18;16;15;14;13;12;11;10;9;8;7;6;5;4;3;2;1;0}),0)</f>
        <v>0</v>
      </c>
      <c r="AG29" s="40"/>
      <c r="AH29" s="106">
        <f>IF(AG29,LOOKUP(AG29,{1;2;3;4;5;6;7;8;9;10;11;12;13;14;15;16;17;18;19;20;21},{30;25;21;18;16;15;14;13;12;11;10;9;8;7;6;5;4;3;2;1;0}),0)</f>
        <v>0</v>
      </c>
      <c r="AI29" s="40">
        <v>16</v>
      </c>
      <c r="AJ29" s="41">
        <f>IF(AI29,LOOKUP(AI29,{1;2;3;4;5;6;7;8;9;10;11;12;13;14;15;16;17;18;19;20;21},{30;25;21;18;16;15;14;13;12;11;10;9;8;7;6;5;4;3;2;1;0}),0)</f>
        <v>5</v>
      </c>
      <c r="AK29" s="40"/>
      <c r="AL29" s="43">
        <f>IF(AK29,LOOKUP(AK29,{1;2;3;4;5;6;7;8;9;10;11;12;13;14;15;16;17;18;19;20;21},{30;25;21;18;16;15;14;13;12;11;10;9;8;7;6;5;4;3;2;1;0}),0)</f>
        <v>0</v>
      </c>
      <c r="AM29" s="40">
        <v>10</v>
      </c>
      <c r="AN29" s="43">
        <f>IF(AM29,LOOKUP(AM29,{1;2;3;4;5;6;7;8;9;10;11;12;13;14;15;16;17;18;19;20;21},{30;25;21;18;16;15;14;13;12;11;10;9;8;7;6;5;4;3;2;1;0}),0)</f>
        <v>11</v>
      </c>
      <c r="AO29" s="40">
        <v>2</v>
      </c>
      <c r="AP29" s="43">
        <f>IF(AO29,LOOKUP(AO29,{1;2;3;4;5;6;7;8;9;10;11;12;13;14;15;16;17;18;19;20;21},{30;25;21;18;16;15;14;13;12;11;10;9;8;7;6;5;4;3;2;1;0}),0)</f>
        <v>25</v>
      </c>
      <c r="AQ29" s="40"/>
      <c r="AR29" s="47">
        <f>IF(AQ29,LOOKUP(AQ29,{1;2;3;4;5;6;7;8;9;10;11;12;13;14;15;16;17;18;19;20;21},{60;50;42;36;32;30;28;26;24;22;20;18;16;14;12;10;8;6;4;2;0}),0)</f>
        <v>0</v>
      </c>
      <c r="AS29" s="40"/>
      <c r="AT29" s="211">
        <f>IF(AS29,LOOKUP(AS29,{1;2;3;4;5;6;7;8;9;10;11;12;13;14;15;16;17;18;19;20;21},{60;50;42;36;32;30;28;26;24;22;20;18;16;14;12;10;8;6;4;2;0}),0)</f>
        <v>0</v>
      </c>
      <c r="AU29" s="240"/>
      <c r="AV29" s="241">
        <f>IF(AU29,LOOKUP(AU29,{1;2;3;4;5;6;7;8;9;10;11;12;13;14;15;16;17;18;19;20;21},{60;50;42;36;32;30;28;26;24;22;20;18;16;14;12;10;8;6;4;2;0}),0)</f>
        <v>0</v>
      </c>
      <c r="AW29" s="225"/>
      <c r="AX29" s="216">
        <f>V29+X29+Z29+AB29+AR29+AT29+AV29</f>
        <v>30</v>
      </c>
      <c r="AZ29" s="255">
        <f>RANK(BA29,$BA$6:$BA$259)</f>
        <v>27</v>
      </c>
      <c r="BA29" s="256">
        <f>(N29+P29+R29+T29+V29+X29+Z29+AB29+AD29+AF29+AH29+AJ29+AL29+AN29)- SMALL((N29,P29,R29,T29,V29,X29,Z29,AB29,AD29,AF29,AH29,AJ29,AL29,AN29),1)- SMALL((N29,P29,R29,T29,V29,X29,Z29,AB29,AD29,AF29,AH29,AJ29,AL29,AN29),2)- SMALL((N29,P29,R29,T29,V29,X29,Z29,AB29,AD29,AF29,AH29,AJ29,AL29,AN29),3)</f>
        <v>56</v>
      </c>
    </row>
    <row r="30" spans="1:53" ht="16" customHeight="1" x14ac:dyDescent="0.2">
      <c r="A30" s="141">
        <f>RANK(I30,$I$6:$I$271)</f>
        <v>25</v>
      </c>
      <c r="B30" s="154">
        <v>3100296</v>
      </c>
      <c r="C30" s="431" t="s">
        <v>536</v>
      </c>
      <c r="D30" s="49" t="s">
        <v>66</v>
      </c>
      <c r="E30" s="38" t="str">
        <f>C30&amp;D30</f>
        <v>Scott JamesHILL</v>
      </c>
      <c r="F30" s="39">
        <v>2017</v>
      </c>
      <c r="G30" s="440">
        <v>1994</v>
      </c>
      <c r="H30" s="311" t="str">
        <f>IF(ISBLANK(G30),"",IF(G30&gt;1995.9,"U23","SR"))</f>
        <v>SR</v>
      </c>
      <c r="I30" s="494">
        <f>N30+P30+R30+T30+V30+X30+Z30+AB30+AD30+AF30+AH30+AJ30+AL30+AN30+AP30+AR30+AT30+AV30</f>
        <v>80</v>
      </c>
      <c r="J30" s="159">
        <f>N30+R30+X30+AB30+AF30+AJ30+AR30</f>
        <v>0</v>
      </c>
      <c r="K30" s="130">
        <f>P30+T30+V30+Z30+AD30+AH30+AL30+AN30+AP30+AT30+AV30</f>
        <v>80</v>
      </c>
      <c r="L30" s="266"/>
      <c r="M30" s="40"/>
      <c r="N30" s="41">
        <f>IF(M30,LOOKUP(M30,{1;2;3;4;5;6;7;8;9;10;11;12;13;14;15;16;17;18;19;20;21},{30;25;21;18;16;15;14;13;12;11;10;9;8;7;6;5;4;3;2;1;0}),0)</f>
        <v>0</v>
      </c>
      <c r="O30" s="40"/>
      <c r="P30" s="43">
        <f>IF(O30,LOOKUP(O30,{1;2;3;4;5;6;7;8;9;10;11;12;13;14;15;16;17;18;19;20;21},{30;25;21;18;16;15;14;13;12;11;10;9;8;7;6;5;4;3;2;1;0}),0)</f>
        <v>0</v>
      </c>
      <c r="Q30" s="40"/>
      <c r="R30" s="41">
        <f>IF(Q30,LOOKUP(Q30,{1;2;3;4;5;6;7;8;9;10;11;12;13;14;15;16;17;18;19;20;21},{30;25;21;18;16;15;14;13;12;11;10;9;8;7;6;5;4;3;2;1;0}),0)</f>
        <v>0</v>
      </c>
      <c r="S30" s="40"/>
      <c r="T30" s="43">
        <f>IF(S30,LOOKUP(S30,{1;2;3;4;5;6;7;8;9;10;11;12;13;14;15;16;17;18;19;20;21},{30;25;21;18;16;15;14;13;12;11;10;9;8;7;6;5;4;3;2;1;0}),0)</f>
        <v>0</v>
      </c>
      <c r="U30" s="40"/>
      <c r="V30" s="45">
        <f>IF(U30,LOOKUP(U30,{1;2;3;4;5;6;7;8;9;10;11;12;13;14;15;16;17;18;19;20;21},{60;50;42;36;32;30;28;26;24;22;20;18;16;14;12;10;8;6;4;2;0}),0)</f>
        <v>0</v>
      </c>
      <c r="W30" s="40"/>
      <c r="X30" s="41">
        <f>IF(W30,LOOKUP(W30,{1;2;3;4;5;6;7;8;9;10;11;12;13;14;15;16;17;18;19;20;21},{60;50;42;36;32;30;28;26;24;22;20;18;16;14;12;10;8;6;4;2;0}),0)</f>
        <v>0</v>
      </c>
      <c r="Y30" s="40"/>
      <c r="Z30" s="45">
        <f>IF(Y30,LOOKUP(Y30,{1;2;3;4;5;6;7;8;9;10;11;12;13;14;15;16;17;18;19;20;21},{60;50;42;36;32;30;28;26;24;22;20;18;16;14;12;10;8;6;4;2;0}),0)</f>
        <v>0</v>
      </c>
      <c r="AA30" s="40"/>
      <c r="AB30" s="41">
        <f>IF(AA30,LOOKUP(AA30,{1;2;3;4;5;6;7;8;9;10;11;12;13;14;15;16;17;18;19;20;21},{60;50;42;36;32;30;28;26;24;22;20;18;16;14;12;10;8;6;4;2;0}),0)</f>
        <v>0</v>
      </c>
      <c r="AC30" s="40">
        <v>7</v>
      </c>
      <c r="AD30" s="106">
        <f>IF(AC30,LOOKUP(AC30,{1;2;3;4;5;6;7;8;9;10;11;12;13;14;15;16;17;18;19;20;21},{30;25;21;18;16;15;14;13;12;11;10;9;8;7;6;5;4;3;2;1;0}),0)</f>
        <v>14</v>
      </c>
      <c r="AE30" s="40"/>
      <c r="AF30" s="488">
        <f>IF(AE30,LOOKUP(AE30,{1;2;3;4;5;6;7;8;9;10;11;12;13;14;15;16;17;18;19;20;21},{30;25;21;18;16;15;14;13;12;11;10;9;8;7;6;5;4;3;2;1;0}),0)</f>
        <v>0</v>
      </c>
      <c r="AG30" s="40">
        <v>5</v>
      </c>
      <c r="AH30" s="106">
        <f>IF(AG30,LOOKUP(AG30,{1;2;3;4;5;6;7;8;9;10;11;12;13;14;15;16;17;18;19;20;21},{30;25;21;18;16;15;14;13;12;11;10;9;8;7;6;5;4;3;2;1;0}),0)</f>
        <v>16</v>
      </c>
      <c r="AI30" s="40"/>
      <c r="AJ30" s="41">
        <f>IF(AI30,LOOKUP(AI30,{1;2;3;4;5;6;7;8;9;10;11;12;13;14;15;16;17;18;19;20;21},{30;25;21;18;16;15;14;13;12;11;10;9;8;7;6;5;4;3;2;1;0}),0)</f>
        <v>0</v>
      </c>
      <c r="AK30" s="40"/>
      <c r="AL30" s="43">
        <f>IF(AK30,LOOKUP(AK30,{1;2;3;4;5;6;7;8;9;10;11;12;13;14;15;16;17;18;19;20;21},{30;25;21;18;16;15;14;13;12;11;10;9;8;7;6;5;4;3;2;1;0}),0)</f>
        <v>0</v>
      </c>
      <c r="AM30" s="40"/>
      <c r="AN30" s="43">
        <f>IF(AM30,LOOKUP(AM30,{1;2;3;4;5;6;7;8;9;10;11;12;13;14;15;16;17;18;19;20;21},{30;25;21;18;16;15;14;13;12;11;10;9;8;7;6;5;4;3;2;1;0}),0)</f>
        <v>0</v>
      </c>
      <c r="AO30" s="40"/>
      <c r="AP30" s="43">
        <f>IF(AO30,LOOKUP(AO30,{1;2;3;4;5;6;7;8;9;10;11;12;13;14;15;16;17;18;19;20;21},{30;25;21;18;16;15;14;13;12;11;10;9;8;7;6;5;4;3;2;1;0}),0)</f>
        <v>0</v>
      </c>
      <c r="AQ30" s="40"/>
      <c r="AR30" s="47">
        <f>IF(AQ30,LOOKUP(AQ30,{1;2;3;4;5;6;7;8;9;10;11;12;13;14;15;16;17;18;19;20;21},{60;50;42;36;32;30;28;26;24;22;20;18;16;14;12;10;8;6;4;2;0}),0)</f>
        <v>0</v>
      </c>
      <c r="AS30" s="40">
        <v>9</v>
      </c>
      <c r="AT30" s="211">
        <f>IF(AS30,LOOKUP(AS30,{1;2;3;4;5;6;7;8;9;10;11;12;13;14;15;16;17;18;19;20;21},{60;50;42;36;32;30;28;26;24;22;20;18;16;14;12;10;8;6;4;2;0}),0)</f>
        <v>24</v>
      </c>
      <c r="AU30" s="240">
        <v>8</v>
      </c>
      <c r="AV30" s="241">
        <f>IF(AU30,LOOKUP(AU30,{1;2;3;4;5;6;7;8;9;10;11;12;13;14;15;16;17;18;19;20;21},{60;50;42;36;32;30;28;26;24;22;20;18;16;14;12;10;8;6;4;2;0}),0)</f>
        <v>26</v>
      </c>
      <c r="AW30" s="225"/>
      <c r="AX30" s="216">
        <f>V30+X30+Z30+AB30+AR30+AT30+AV30</f>
        <v>50</v>
      </c>
      <c r="AZ30" s="255">
        <f>RANK(BA30,$BA$6:$BA$259)</f>
        <v>39</v>
      </c>
      <c r="BA30" s="256">
        <f>(N30+P30+R30+T30+V30+X30+Z30+AB30+AD30+AF30+AH30+AJ30+AL30+AN30)- SMALL((N30,P30,R30,T30,V30,X30,Z30,AB30,AD30,AF30,AH30,AJ30,AL30,AN30),1)- SMALL((N30,P30,R30,T30,V30,X30,Z30,AB30,AD30,AF30,AH30,AJ30,AL30,AN30),2)- SMALL((N30,P30,R30,T30,V30,X30,Z30,AB30,AD30,AF30,AH30,AJ30,AL30,AN30),3)</f>
        <v>30</v>
      </c>
    </row>
    <row r="31" spans="1:53" ht="16" customHeight="1" x14ac:dyDescent="0.2">
      <c r="A31" s="141">
        <f>RANK(I31,$I$6:$I$271)</f>
        <v>26</v>
      </c>
      <c r="B31" s="154">
        <v>3530822</v>
      </c>
      <c r="C31" s="430" t="s">
        <v>39</v>
      </c>
      <c r="D31" s="49" t="s">
        <v>598</v>
      </c>
      <c r="E31" s="38" t="str">
        <f>C31&amp;D31</f>
        <v>AdamLUBAN</v>
      </c>
      <c r="F31" s="39"/>
      <c r="G31" s="440">
        <v>1995</v>
      </c>
      <c r="H31" s="311" t="str">
        <f>IF(ISBLANK(G31),"",IF(G31&gt;1995.9,"U23","SR"))</f>
        <v>SR</v>
      </c>
      <c r="I31" s="494">
        <f>N31+P31+R31+T31+V31+X31+Z31+AB31+AD31+AF31+AH31+AJ31+AL31+AN31+AP31+AR31+AT31+AV31</f>
        <v>77</v>
      </c>
      <c r="J31" s="159">
        <f>N31+R31+X31+AB31+AF31+AJ31+AR31</f>
        <v>22</v>
      </c>
      <c r="K31" s="130">
        <f>P31+T31+V31+Z31+AD31+AH31+AL31+AN31+AP31+AT31+AV31</f>
        <v>55</v>
      </c>
      <c r="L31" s="266"/>
      <c r="M31" s="40">
        <v>4</v>
      </c>
      <c r="N31" s="41">
        <f>IF(M31,LOOKUP(M31,{1;2;3;4;5;6;7;8;9;10;11;12;13;14;15;16;17;18;19;20;21},{30;25;21;18;16;15;14;13;12;11;10;9;8;7;6;5;4;3;2;1;0}),0)</f>
        <v>18</v>
      </c>
      <c r="O31" s="40">
        <v>13</v>
      </c>
      <c r="P31" s="43">
        <f>IF(O31,LOOKUP(O31,{1;2;3;4;5;6;7;8;9;10;11;12;13;14;15;16;17;18;19;20;21},{30;25;21;18;16;15;14;13;12;11;10;9;8;7;6;5;4;3;2;1;0}),0)</f>
        <v>8</v>
      </c>
      <c r="Q31" s="40"/>
      <c r="R31" s="41">
        <f>IF(Q31,LOOKUP(Q31,{1;2;3;4;5;6;7;8;9;10;11;12;13;14;15;16;17;18;19;20;21},{30;25;21;18;16;15;14;13;12;11;10;9;8;7;6;5;4;3;2;1;0}),0)</f>
        <v>0</v>
      </c>
      <c r="S31" s="40"/>
      <c r="T31" s="43">
        <f>IF(S31,LOOKUP(S31,{1;2;3;4;5;6;7;8;9;10;11;12;13;14;15;16;17;18;19;20;21},{30;25;21;18;16;15;14;13;12;11;10;9;8;7;6;5;4;3;2;1;0}),0)</f>
        <v>0</v>
      </c>
      <c r="U31" s="40"/>
      <c r="V31" s="45">
        <f>IF(U31,LOOKUP(U31,{1;2;3;4;5;6;7;8;9;10;11;12;13;14;15;16;17;18;19;20;21},{60;50;42;36;32;30;28;26;24;22;20;18;16;14;12;10;8;6;4;2;0}),0)</f>
        <v>0</v>
      </c>
      <c r="W31" s="40"/>
      <c r="X31" s="41">
        <f>IF(W31,LOOKUP(W31,{1;2;3;4;5;6;7;8;9;10;11;12;13;14;15;16;17;18;19;20;21},{60;50;42;36;32;30;28;26;24;22;20;18;16;14;12;10;8;6;4;2;0}),0)</f>
        <v>0</v>
      </c>
      <c r="Y31" s="40"/>
      <c r="Z31" s="45">
        <f>IF(Y31,LOOKUP(Y31,{1;2;3;4;5;6;7;8;9;10;11;12;13;14;15;16;17;18;19;20;21},{60;50;42;36;32;30;28;26;24;22;20;18;16;14;12;10;8;6;4;2;0}),0)</f>
        <v>0</v>
      </c>
      <c r="AA31" s="40"/>
      <c r="AB31" s="41">
        <f>IF(AA31,LOOKUP(AA31,{1;2;3;4;5;6;7;8;9;10;11;12;13;14;15;16;17;18;19;20;21},{60;50;42;36;32;30;28;26;24;22;20;18;16;14;12;10;8;6;4;2;0}),0)</f>
        <v>0</v>
      </c>
      <c r="AC31" s="40">
        <v>13</v>
      </c>
      <c r="AD31" s="106">
        <f>IF(AC31,LOOKUP(AC31,{1;2;3;4;5;6;7;8;9;10;11;12;13;14;15;16;17;18;19;20;21},{30;25;21;18;16;15;14;13;12;11;10;9;8;7;6;5;4;3;2;1;0}),0)</f>
        <v>8</v>
      </c>
      <c r="AE31" s="40">
        <v>17</v>
      </c>
      <c r="AF31" s="488">
        <f>IF(AE31,LOOKUP(AE31,{1;2;3;4;5;6;7;8;9;10;11;12;13;14;15;16;17;18;19;20;21},{30;25;21;18;16;15;14;13;12;11;10;9;8;7;6;5;4;3;2;1;0}),0)</f>
        <v>4</v>
      </c>
      <c r="AG31" s="40">
        <v>13</v>
      </c>
      <c r="AH31" s="106">
        <f>IF(AG31,LOOKUP(AG31,{1;2;3;4;5;6;7;8;9;10;11;12;13;14;15;16;17;18;19;20;21},{30;25;21;18;16;15;14;13;12;11;10;9;8;7;6;5;4;3;2;1;0}),0)</f>
        <v>8</v>
      </c>
      <c r="AI31" s="40"/>
      <c r="AJ31" s="41">
        <f>IF(AI31,LOOKUP(AI31,{1;2;3;4;5;6;7;8;9;10;11;12;13;14;15;16;17;18;19;20;21},{30;25;21;18;16;15;14;13;12;11;10;9;8;7;6;5;4;3;2;1;0}),0)</f>
        <v>0</v>
      </c>
      <c r="AK31" s="40">
        <v>18</v>
      </c>
      <c r="AL31" s="43">
        <f>IF(AK31,LOOKUP(AK31,{1;2;3;4;5;6;7;8;9;10;11;12;13;14;15;16;17;18;19;20;21},{30;25;21;18;16;15;14;13;12;11;10;9;8;7;6;5;4;3;2;1;0}),0)</f>
        <v>3</v>
      </c>
      <c r="AM31" s="40">
        <v>11</v>
      </c>
      <c r="AN31" s="43">
        <f>IF(AM31,LOOKUP(AM31,{1;2;3;4;5;6;7;8;9;10;11;12;13;14;15;16;17;18;19;20;21},{30;25;21;18;16;15;14;13;12;11;10;9;8;7;6;5;4;3;2;1;0}),0)</f>
        <v>10</v>
      </c>
      <c r="AO31" s="40">
        <v>4</v>
      </c>
      <c r="AP31" s="43">
        <f>IF(AO31,LOOKUP(AO31,{1;2;3;4;5;6;7;8;9;10;11;12;13;14;15;16;17;18;19;20;21},{30;25;21;18;16;15;14;13;12;11;10;9;8;7;6;5;4;3;2;1;0}),0)</f>
        <v>18</v>
      </c>
      <c r="AQ31" s="40"/>
      <c r="AR31" s="47">
        <f>IF(AQ31,LOOKUP(AQ31,{1;2;3;4;5;6;7;8;9;10;11;12;13;14;15;16;17;18;19;20;21},{60;50;42;36;32;30;28;26;24;22;20;18;16;14;12;10;8;6;4;2;0}),0)</f>
        <v>0</v>
      </c>
      <c r="AS31" s="40"/>
      <c r="AT31" s="211">
        <f>IF(AS31,LOOKUP(AS31,{1;2;3;4;5;6;7;8;9;10;11;12;13;14;15;16;17;18;19;20;21},{60;50;42;36;32;30;28;26;24;22;20;18;16;14;12;10;8;6;4;2;0}),0)</f>
        <v>0</v>
      </c>
      <c r="AU31" s="240"/>
      <c r="AV31" s="241">
        <f>IF(AU31,LOOKUP(AU31,{1;2;3;4;5;6;7;8;9;10;11;12;13;14;15;16;17;18;19;20;21},{60;50;42;36;32;30;28;26;24;22;20;18;16;14;12;10;8;6;4;2;0}),0)</f>
        <v>0</v>
      </c>
      <c r="AW31" s="225"/>
      <c r="AX31" s="216">
        <f>V31+X31+Z31+AB31+AR31+AT31+AV31</f>
        <v>0</v>
      </c>
      <c r="AZ31" s="255">
        <f>RANK(BA31,$BA$6:$BA$259)</f>
        <v>26</v>
      </c>
      <c r="BA31" s="256">
        <f>(N31+P31+R31+T31+V31+X31+Z31+AB31+AD31+AF31+AH31+AJ31+AL31+AN31)- SMALL((N31,P31,R31,T31,V31,X31,Z31,AB31,AD31,AF31,AH31,AJ31,AL31,AN31),1)- SMALL((N31,P31,R31,T31,V31,X31,Z31,AB31,AD31,AF31,AH31,AJ31,AL31,AN31),2)- SMALL((N31,P31,R31,T31,V31,X31,Z31,AB31,AD31,AF31,AH31,AJ31,AL31,AN31),3)</f>
        <v>59</v>
      </c>
    </row>
    <row r="32" spans="1:53" ht="16" customHeight="1" x14ac:dyDescent="0.2">
      <c r="A32" s="141">
        <f>RANK(I32,$I$6:$I$271)</f>
        <v>27</v>
      </c>
      <c r="B32" s="154">
        <v>3100251</v>
      </c>
      <c r="C32" s="146" t="s">
        <v>97</v>
      </c>
      <c r="D32" s="49" t="s">
        <v>98</v>
      </c>
      <c r="E32" s="38" t="str">
        <f>C32&amp;D32</f>
        <v>DominiqueMONCIO-GROULX</v>
      </c>
      <c r="F32" s="39">
        <v>2017</v>
      </c>
      <c r="G32" s="118">
        <v>1993</v>
      </c>
      <c r="H32" s="311" t="str">
        <f>IF(ISBLANK(G32),"",IF(G32&gt;1995.9,"U23","SR"))</f>
        <v>SR</v>
      </c>
      <c r="I32" s="494">
        <f>N32+P32+R32+T32+V32+X32+Z32+AB32+AD32+AF32+AH32+AJ32+AL32+AN32+AP32+AR32+AT32+AV32</f>
        <v>76</v>
      </c>
      <c r="J32" s="159">
        <f>N32+R32+X32+AB32+AF32+AJ32+AR32</f>
        <v>66</v>
      </c>
      <c r="K32" s="130">
        <f>P32+T32+V32+Z32+AD32+AH32+AL32+AN32+AP32+AT32+AV32</f>
        <v>10</v>
      </c>
      <c r="L32" s="122"/>
      <c r="M32" s="40"/>
      <c r="N32" s="41">
        <f>IF(M32,LOOKUP(M32,{1;2;3;4;5;6;7;8;9;10;11;12;13;14;15;16;17;18;19;20;21},{30;25;21;18;16;15;14;13;12;11;10;9;8;7;6;5;4;3;2;1;0}),0)</f>
        <v>0</v>
      </c>
      <c r="O32" s="40"/>
      <c r="P32" s="43">
        <f>IF(O32,LOOKUP(O32,{1;2;3;4;5;6;7;8;9;10;11;12;13;14;15;16;17;18;19;20;21},{30;25;21;18;16;15;14;13;12;11;10;9;8;7;6;5;4;3;2;1;0}),0)</f>
        <v>0</v>
      </c>
      <c r="Q32" s="40">
        <v>14</v>
      </c>
      <c r="R32" s="41">
        <f>IF(Q32,LOOKUP(Q32,{1;2;3;4;5;6;7;8;9;10;11;12;13;14;15;16;17;18;19;20;21},{30;25;21;18;16;15;14;13;12;11;10;9;8;7;6;5;4;3;2;1;0}),0)</f>
        <v>7</v>
      </c>
      <c r="S32" s="40"/>
      <c r="T32" s="43">
        <f>IF(S32,LOOKUP(S32,{1;2;3;4;5;6;7;8;9;10;11;12;13;14;15;16;17;18;19;20;21},{30;25;21;18;16;15;14;13;12;11;10;9;8;7;6;5;4;3;2;1;0}),0)</f>
        <v>0</v>
      </c>
      <c r="U32" s="40"/>
      <c r="V32" s="45">
        <f>IF(U32,LOOKUP(U32,{1;2;3;4;5;6;7;8;9;10;11;12;13;14;15;16;17;18;19;20;21},{60;50;42;36;32;30;28;26;24;22;20;18;16;14;12;10;8;6;4;2;0}),0)</f>
        <v>0</v>
      </c>
      <c r="W32" s="40">
        <v>5</v>
      </c>
      <c r="X32" s="41">
        <f>IF(W32,LOOKUP(W32,{1;2;3;4;5;6;7;8;9;10;11;12;13;14;15;16;17;18;19;20;21},{60;50;42;36;32;30;28;26;24;22;20;18;16;14;12;10;8;6;4;2;0}),0)</f>
        <v>32</v>
      </c>
      <c r="Y32" s="40"/>
      <c r="Z32" s="45">
        <f>IF(Y32,LOOKUP(Y32,{1;2;3;4;5;6;7;8;9;10;11;12;13;14;15;16;17;18;19;20;21},{60;50;42;36;32;30;28;26;24;22;20;18;16;14;12;10;8;6;4;2;0}),0)</f>
        <v>0</v>
      </c>
      <c r="AA32" s="40">
        <v>20</v>
      </c>
      <c r="AB32" s="41">
        <f>IF(AA32,LOOKUP(AA32,{1;2;3;4;5;6;7;8;9;10;11;12;13;14;15;16;17;18;19;20;21},{60;50;42;36;32;30;28;26;24;22;20;18;16;14;12;10;8;6;4;2;0}),0)</f>
        <v>2</v>
      </c>
      <c r="AC32" s="40"/>
      <c r="AD32" s="106">
        <f>IF(AC32,LOOKUP(AC32,{1;2;3;4;5;6;7;8;9;10;11;12;13;14;15;16;17;18;19;20;21},{30;25;21;18;16;15;14;13;12;11;10;9;8;7;6;5;4;3;2;1;0}),0)</f>
        <v>0</v>
      </c>
      <c r="AE32" s="40">
        <v>2</v>
      </c>
      <c r="AF32" s="488">
        <f>IF(AE32,LOOKUP(AE32,{1;2;3;4;5;6;7;8;9;10;11;12;13;14;15;16;17;18;19;20;21},{30;25;21;18;16;15;14;13;12;11;10;9;8;7;6;5;4;3;2;1;0}),0)</f>
        <v>25</v>
      </c>
      <c r="AG32" s="40">
        <v>11</v>
      </c>
      <c r="AH32" s="106">
        <f>IF(AG32,LOOKUP(AG32,{1;2;3;4;5;6;7;8;9;10;11;12;13;14;15;16;17;18;19;20;21},{30;25;21;18;16;15;14;13;12;11;10;9;8;7;6;5;4;3;2;1;0}),0)</f>
        <v>10</v>
      </c>
      <c r="AI32" s="40"/>
      <c r="AJ32" s="41">
        <f>IF(AI32,LOOKUP(AI32,{1;2;3;4;5;6;7;8;9;10;11;12;13;14;15;16;17;18;19;20;21},{30;25;21;18;16;15;14;13;12;11;10;9;8;7;6;5;4;3;2;1;0}),0)</f>
        <v>0</v>
      </c>
      <c r="AK32" s="40"/>
      <c r="AL32" s="43">
        <f>IF(AK32,LOOKUP(AK32,{1;2;3;4;5;6;7;8;9;10;11;12;13;14;15;16;17;18;19;20;21},{30;25;21;18;16;15;14;13;12;11;10;9;8;7;6;5;4;3;2;1;0}),0)</f>
        <v>0</v>
      </c>
      <c r="AM32" s="40"/>
      <c r="AN32" s="43">
        <f>IF(AM32,LOOKUP(AM32,{1;2;3;4;5;6;7;8;9;10;11;12;13;14;15;16;17;18;19;20;21},{30;25;21;18;16;15;14;13;12;11;10;9;8;7;6;5;4;3;2;1;0}),0)</f>
        <v>0</v>
      </c>
      <c r="AO32" s="40"/>
      <c r="AP32" s="43">
        <f>IF(AO32,LOOKUP(AO32,{1;2;3;4;5;6;7;8;9;10;11;12;13;14;15;16;17;18;19;20;21},{30;25;21;18;16;15;14;13;12;11;10;9;8;7;6;5;4;3;2;1;0}),0)</f>
        <v>0</v>
      </c>
      <c r="AQ32" s="40"/>
      <c r="AR32" s="47">
        <f>IF(AQ32,LOOKUP(AQ32,{1;2;3;4;5;6;7;8;9;10;11;12;13;14;15;16;17;18;19;20;21},{60;50;42;36;32;30;28;26;24;22;20;18;16;14;12;10;8;6;4;2;0}),0)</f>
        <v>0</v>
      </c>
      <c r="AS32" s="40"/>
      <c r="AT32" s="211">
        <f>IF(AS32,LOOKUP(AS32,{1;2;3;4;5;6;7;8;9;10;11;12;13;14;15;16;17;18;19;20;21},{60;50;42;36;32;30;28;26;24;22;20;18;16;14;12;10;8;6;4;2;0}),0)</f>
        <v>0</v>
      </c>
      <c r="AU32" s="240"/>
      <c r="AV32" s="241">
        <f>IF(AU32,LOOKUP(AU32,{1;2;3;4;5;6;7;8;9;10;11;12;13;14;15;16;17;18;19;20;21},{60;50;42;36;32;30;28;26;24;22;20;18;16;14;12;10;8;6;4;2;0}),0)</f>
        <v>0</v>
      </c>
      <c r="AW32" s="225"/>
      <c r="AX32" s="216">
        <f>V32+X32+Z32+AB32+AR32+AT32+AV32</f>
        <v>34</v>
      </c>
      <c r="AZ32" s="255">
        <f>RANK(BA32,$BA$6:$BA$259)</f>
        <v>17</v>
      </c>
      <c r="BA32" s="256">
        <f>(N32+P32+R32+T32+V32+X32+Z32+AB32+AD32+AF32+AH32+AJ32+AL32+AN32)- SMALL((N32,P32,R32,T32,V32,X32,Z32,AB32,AD32,AF32,AH32,AJ32,AL32,AN32),1)- SMALL((N32,P32,R32,T32,V32,X32,Z32,AB32,AD32,AF32,AH32,AJ32,AL32,AN32),2)- SMALL((N32,P32,R32,T32,V32,X32,Z32,AB32,AD32,AF32,AH32,AJ32,AL32,AN32),3)</f>
        <v>76</v>
      </c>
    </row>
    <row r="33" spans="1:53" ht="16" customHeight="1" x14ac:dyDescent="0.2">
      <c r="A33" s="141">
        <f>RANK(I33,$I$6:$I$271)</f>
        <v>27</v>
      </c>
      <c r="B33" s="154">
        <v>3100283</v>
      </c>
      <c r="C33" s="146" t="s">
        <v>48</v>
      </c>
      <c r="D33" s="49" t="s">
        <v>49</v>
      </c>
      <c r="E33" s="38" t="str">
        <f>C33&amp;D33</f>
        <v>EvanPALMER-CHARRETTE</v>
      </c>
      <c r="F33" s="39">
        <v>2017</v>
      </c>
      <c r="G33" s="117">
        <v>1994</v>
      </c>
      <c r="H33" s="311" t="str">
        <f>IF(ISBLANK(G33),"",IF(G33&gt;1995.9,"U23","SR"))</f>
        <v>SR</v>
      </c>
      <c r="I33" s="494">
        <f>N33+P33+R33+T33+V33+X33+Z33+AB33+AD33+AF33+AH33+AJ33+AL33+AN33+AP33+AR33+AT33+AV33</f>
        <v>76</v>
      </c>
      <c r="J33" s="159">
        <f>N33+R33+X33+AB33+AF33+AJ33+AR33</f>
        <v>13</v>
      </c>
      <c r="K33" s="130">
        <f>P33+T33+V33+Z33+AD33+AH33+AL33+AN33+AP33+AT33+AV33</f>
        <v>63</v>
      </c>
      <c r="L33" s="122"/>
      <c r="M33" s="40"/>
      <c r="N33" s="41">
        <f>IF(M33,LOOKUP(M33,{1;2;3;4;5;6;7;8;9;10;11;12;13;14;15;16;17;18;19;20;21},{30;25;21;18;16;15;14;13;12;11;10;9;8;7;6;5;4;3;2;1;0}),0)</f>
        <v>0</v>
      </c>
      <c r="O33" s="40"/>
      <c r="P33" s="43">
        <f>IF(O33,LOOKUP(O33,{1;2;3;4;5;6;7;8;9;10;11;12;13;14;15;16;17;18;19;20;21},{30;25;21;18;16;15;14;13;12;11;10;9;8;7;6;5;4;3;2;1;0}),0)</f>
        <v>0</v>
      </c>
      <c r="Q33" s="40">
        <v>8</v>
      </c>
      <c r="R33" s="41">
        <f>IF(Q33,LOOKUP(Q33,{1;2;3;4;5;6;7;8;9;10;11;12;13;14;15;16;17;18;19;20;21},{30;25;21;18;16;15;14;13;12;11;10;9;8;7;6;5;4;3;2;1;0}),0)</f>
        <v>13</v>
      </c>
      <c r="S33" s="40">
        <v>20</v>
      </c>
      <c r="T33" s="43">
        <f>IF(S33,LOOKUP(S33,{1;2;3;4;5;6;7;8;9;10;11;12;13;14;15;16;17;18;19;20;21},{30;25;21;18;16;15;14;13;12;11;10;9;8;7;6;5;4;3;2;1;0}),0)</f>
        <v>1</v>
      </c>
      <c r="U33" s="40">
        <v>4</v>
      </c>
      <c r="V33" s="45">
        <f>IF(U33,LOOKUP(U33,{1;2;3;4;5;6;7;8;9;10;11;12;13;14;15;16;17;18;19;20;21},{60;50;42;36;32;30;28;26;24;22;20;18;16;14;12;10;8;6;4;2;0}),0)</f>
        <v>36</v>
      </c>
      <c r="W33" s="40"/>
      <c r="X33" s="41">
        <f>IF(W33,LOOKUP(W33,{1;2;3;4;5;6;7;8;9;10;11;12;13;14;15;16;17;18;19;20;21},{60;50;42;36;32;30;28;26;24;22;20;18;16;14;12;10;8;6;4;2;0}),0)</f>
        <v>0</v>
      </c>
      <c r="Y33" s="40">
        <v>8</v>
      </c>
      <c r="Z33" s="45">
        <f>IF(Y33,LOOKUP(Y33,{1;2;3;4;5;6;7;8;9;10;11;12;13;14;15;16;17;18;19;20;21},{60;50;42;36;32;30;28;26;24;22;20;18;16;14;12;10;8;6;4;2;0}),0)</f>
        <v>26</v>
      </c>
      <c r="AA33" s="40"/>
      <c r="AB33" s="41">
        <f>IF(AA33,LOOKUP(AA33,{1;2;3;4;5;6;7;8;9;10;11;12;13;14;15;16;17;18;19;20;21},{60;50;42;36;32;30;28;26;24;22;20;18;16;14;12;10;8;6;4;2;0}),0)</f>
        <v>0</v>
      </c>
      <c r="AC33" s="40"/>
      <c r="AD33" s="106">
        <f>IF(AC33,LOOKUP(AC33,{1;2;3;4;5;6;7;8;9;10;11;12;13;14;15;16;17;18;19;20;21},{30;25;21;18;16;15;14;13;12;11;10;9;8;7;6;5;4;3;2;1;0}),0)</f>
        <v>0</v>
      </c>
      <c r="AE33" s="40"/>
      <c r="AF33" s="488">
        <f>IF(AE33,LOOKUP(AE33,{1;2;3;4;5;6;7;8;9;10;11;12;13;14;15;16;17;18;19;20;21},{30;25;21;18;16;15;14;13;12;11;10;9;8;7;6;5;4;3;2;1;0}),0)</f>
        <v>0</v>
      </c>
      <c r="AG33" s="40"/>
      <c r="AH33" s="106">
        <f>IF(AG33,LOOKUP(AG33,{1;2;3;4;5;6;7;8;9;10;11;12;13;14;15;16;17;18;19;20;21},{30;25;21;18;16;15;14;13;12;11;10;9;8;7;6;5;4;3;2;1;0}),0)</f>
        <v>0</v>
      </c>
      <c r="AI33" s="40"/>
      <c r="AJ33" s="41">
        <f>IF(AI33,LOOKUP(AI33,{1;2;3;4;5;6;7;8;9;10;11;12;13;14;15;16;17;18;19;20;21},{30;25;21;18;16;15;14;13;12;11;10;9;8;7;6;5;4;3;2;1;0}),0)</f>
        <v>0</v>
      </c>
      <c r="AK33" s="40"/>
      <c r="AL33" s="43">
        <f>IF(AK33,LOOKUP(AK33,{1;2;3;4;5;6;7;8;9;10;11;12;13;14;15;16;17;18;19;20;21},{30;25;21;18;16;15;14;13;12;11;10;9;8;7;6;5;4;3;2;1;0}),0)</f>
        <v>0</v>
      </c>
      <c r="AM33" s="40"/>
      <c r="AN33" s="43">
        <f>IF(AM33,LOOKUP(AM33,{1;2;3;4;5;6;7;8;9;10;11;12;13;14;15;16;17;18;19;20;21},{30;25;21;18;16;15;14;13;12;11;10;9;8;7;6;5;4;3;2;1;0}),0)</f>
        <v>0</v>
      </c>
      <c r="AO33" s="40"/>
      <c r="AP33" s="43">
        <f>IF(AO33,LOOKUP(AO33,{1;2;3;4;5;6;7;8;9;10;11;12;13;14;15;16;17;18;19;20;21},{30;25;21;18;16;15;14;13;12;11;10;9;8;7;6;5;4;3;2;1;0}),0)</f>
        <v>0</v>
      </c>
      <c r="AQ33" s="40"/>
      <c r="AR33" s="47">
        <f>IF(AQ33,LOOKUP(AQ33,{1;2;3;4;5;6;7;8;9;10;11;12;13;14;15;16;17;18;19;20;21},{60;50;42;36;32;30;28;26;24;22;20;18;16;14;12;10;8;6;4;2;0}),0)</f>
        <v>0</v>
      </c>
      <c r="AS33" s="40"/>
      <c r="AT33" s="211">
        <f>IF(AS33,LOOKUP(AS33,{1;2;3;4;5;6;7;8;9;10;11;12;13;14;15;16;17;18;19;20;21},{60;50;42;36;32;30;28;26;24;22;20;18;16;14;12;10;8;6;4;2;0}),0)</f>
        <v>0</v>
      </c>
      <c r="AU33" s="240"/>
      <c r="AV33" s="241">
        <f>IF(AU33,LOOKUP(AU33,{1;2;3;4;5;6;7;8;9;10;11;12;13;14;15;16;17;18;19;20;21},{60;50;42;36;32;30;28;26;24;22;20;18;16;14;12;10;8;6;4;2;0}),0)</f>
        <v>0</v>
      </c>
      <c r="AW33" s="225"/>
      <c r="AX33" s="216">
        <f>V33+X33+Z33+AB33+AR33+AT33+AV33</f>
        <v>62</v>
      </c>
      <c r="AZ33" s="255">
        <f>RANK(BA33,$BA$6:$BA$259)</f>
        <v>17</v>
      </c>
      <c r="BA33" s="256">
        <f>(N33+P33+R33+T33+V33+X33+Z33+AB33+AD33+AF33+AH33+AJ33+AL33+AN33)- SMALL((N33,P33,R33,T33,V33,X33,Z33,AB33,AD33,AF33,AH33,AJ33,AL33,AN33),1)- SMALL((N33,P33,R33,T33,V33,X33,Z33,AB33,AD33,AF33,AH33,AJ33,AL33,AN33),2)- SMALL((N33,P33,R33,T33,V33,X33,Z33,AB33,AD33,AF33,AH33,AJ33,AL33,AN33),3)</f>
        <v>76</v>
      </c>
    </row>
    <row r="34" spans="1:53" ht="16" customHeight="1" x14ac:dyDescent="0.2">
      <c r="A34" s="141">
        <f>RANK(I34,$I$6:$I$271)</f>
        <v>29</v>
      </c>
      <c r="B34" s="154">
        <v>1285347</v>
      </c>
      <c r="C34" s="146" t="s">
        <v>28</v>
      </c>
      <c r="D34" s="49" t="s">
        <v>29</v>
      </c>
      <c r="E34" s="38" t="str">
        <f>C34&amp;D34</f>
        <v>KrisFREEMAN</v>
      </c>
      <c r="F34" s="39">
        <v>2017</v>
      </c>
      <c r="G34" s="117">
        <v>1980</v>
      </c>
      <c r="H34" s="311" t="str">
        <f>IF(ISBLANK(G34),"",IF(G34&gt;1995.9,"U23","SR"))</f>
        <v>SR</v>
      </c>
      <c r="I34" s="494">
        <f>N34+P34+R34+T34+V34+X34+Z34+AB34+AD34+AF34+AH34+AJ34+AL34+AN34+AP34+AR34+AT34+AV34</f>
        <v>74</v>
      </c>
      <c r="J34" s="159">
        <f>N34+R34+X34+AB34+AF34+AJ34+AR34</f>
        <v>0</v>
      </c>
      <c r="K34" s="130">
        <f>P34+T34+V34+Z34+AD34+AH34+AL34+AN34+AP34+AT34+AV34</f>
        <v>74</v>
      </c>
      <c r="L34" s="122"/>
      <c r="M34" s="40"/>
      <c r="N34" s="41">
        <f>IF(M34,LOOKUP(M34,{1;2;3;4;5;6;7;8;9;10;11;12;13;14;15;16;17;18;19;20;21},{30;25;21;18;16;15;14;13;12;11;10;9;8;7;6;5;4;3;2;1;0}),0)</f>
        <v>0</v>
      </c>
      <c r="O34" s="40"/>
      <c r="P34" s="43">
        <f>IF(O34,LOOKUP(O34,{1;2;3;4;5;6;7;8;9;10;11;12;13;14;15;16;17;18;19;20;21},{30;25;21;18;16;15;14;13;12;11;10;9;8;7;6;5;4;3;2;1;0}),0)</f>
        <v>0</v>
      </c>
      <c r="Q34" s="40"/>
      <c r="R34" s="41">
        <f>IF(Q34,LOOKUP(Q34,{1;2;3;4;5;6;7;8;9;10;11;12;13;14;15;16;17;18;19;20;21},{30;25;21;18;16;15;14;13;12;11;10;9;8;7;6;5;4;3;2;1;0}),0)</f>
        <v>0</v>
      </c>
      <c r="S34" s="40"/>
      <c r="T34" s="43">
        <f>IF(S34,LOOKUP(S34,{1;2;3;4;5;6;7;8;9;10;11;12;13;14;15;16;17;18;19;20;21},{30;25;21;18;16;15;14;13;12;11;10;9;8;7;6;5;4;3;2;1;0}),0)</f>
        <v>0</v>
      </c>
      <c r="U34" s="40">
        <v>3</v>
      </c>
      <c r="V34" s="45">
        <f>IF(U34,LOOKUP(U34,{1;2;3;4;5;6;7;8;9;10;11;12;13;14;15;16;17;18;19;20;21},{60;50;42;36;32;30;28;26;24;22;20;18;16;14;12;10;8;6;4;2;0}),0)</f>
        <v>42</v>
      </c>
      <c r="W34" s="40"/>
      <c r="X34" s="41">
        <f>IF(W34,LOOKUP(W34,{1;2;3;4;5;6;7;8;9;10;11;12;13;14;15;16;17;18;19;20;21},{60;50;42;36;32;30;28;26;24;22;20;18;16;14;12;10;8;6;4;2;0}),0)</f>
        <v>0</v>
      </c>
      <c r="Y34" s="40">
        <v>12</v>
      </c>
      <c r="Z34" s="45">
        <f>IF(Y34,LOOKUP(Y34,{1;2;3;4;5;6;7;8;9;10;11;12;13;14;15;16;17;18;19;20;21},{60;50;42;36;32;30;28;26;24;22;20;18;16;14;12;10;8;6;4;2;0}),0)</f>
        <v>18</v>
      </c>
      <c r="AA34" s="40"/>
      <c r="AB34" s="41">
        <f>IF(AA34,LOOKUP(AA34,{1;2;3;4;5;6;7;8;9;10;11;12;13;14;15;16;17;18;19;20;21},{60;50;42;36;32;30;28;26;24;22;20;18;16;14;12;10;8;6;4;2;0}),0)</f>
        <v>0</v>
      </c>
      <c r="AC34" s="40"/>
      <c r="AD34" s="106">
        <f>IF(AC34,LOOKUP(AC34,{1;2;3;4;5;6;7;8;9;10;11;12;13;14;15;16;17;18;19;20;21},{30;25;21;18;16;15;14;13;12;11;10;9;8;7;6;5;4;3;2;1;0}),0)</f>
        <v>0</v>
      </c>
      <c r="AE34" s="40"/>
      <c r="AF34" s="488">
        <f>IF(AE34,LOOKUP(AE34,{1;2;3;4;5;6;7;8;9;10;11;12;13;14;15;16;17;18;19;20;21},{30;25;21;18;16;15;14;13;12;11;10;9;8;7;6;5;4;3;2;1;0}),0)</f>
        <v>0</v>
      </c>
      <c r="AG34" s="40">
        <v>7</v>
      </c>
      <c r="AH34" s="106">
        <f>IF(AG34,LOOKUP(AG34,{1;2;3;4;5;6;7;8;9;10;11;12;13;14;15;16;17;18;19;20;21},{30;25;21;18;16;15;14;13;12;11;10;9;8;7;6;5;4;3;2;1;0}),0)</f>
        <v>14</v>
      </c>
      <c r="AI34" s="40"/>
      <c r="AJ34" s="41">
        <f>IF(AI34,LOOKUP(AI34,{1;2;3;4;5;6;7;8;9;10;11;12;13;14;15;16;17;18;19;20;21},{30;25;21;18;16;15;14;13;12;11;10;9;8;7;6;5;4;3;2;1;0}),0)</f>
        <v>0</v>
      </c>
      <c r="AK34" s="40"/>
      <c r="AL34" s="43">
        <f>IF(AK34,LOOKUP(AK34,{1;2;3;4;5;6;7;8;9;10;11;12;13;14;15;16;17;18;19;20;21},{30;25;21;18;16;15;14;13;12;11;10;9;8;7;6;5;4;3;2;1;0}),0)</f>
        <v>0</v>
      </c>
      <c r="AM34" s="40"/>
      <c r="AN34" s="43">
        <f>IF(AM34,LOOKUP(AM34,{1;2;3;4;5;6;7;8;9;10;11;12;13;14;15;16;17;18;19;20;21},{30;25;21;18;16;15;14;13;12;11;10;9;8;7;6;5;4;3;2;1;0}),0)</f>
        <v>0</v>
      </c>
      <c r="AO34" s="40"/>
      <c r="AP34" s="43">
        <f>IF(AO34,LOOKUP(AO34,{1;2;3;4;5;6;7;8;9;10;11;12;13;14;15;16;17;18;19;20;21},{30;25;21;18;16;15;14;13;12;11;10;9;8;7;6;5;4;3;2;1;0}),0)</f>
        <v>0</v>
      </c>
      <c r="AQ34" s="40"/>
      <c r="AR34" s="47">
        <f>IF(AQ34,LOOKUP(AQ34,{1;2;3;4;5;6;7;8;9;10;11;12;13;14;15;16;17;18;19;20;21},{60;50;42;36;32;30;28;26;24;22;20;18;16;14;12;10;8;6;4;2;0}),0)</f>
        <v>0</v>
      </c>
      <c r="AS34" s="40"/>
      <c r="AT34" s="211">
        <f>IF(AS34,LOOKUP(AS34,{1;2;3;4;5;6;7;8;9;10;11;12;13;14;15;16;17;18;19;20;21},{60;50;42;36;32;30;28;26;24;22;20;18;16;14;12;10;8;6;4;2;0}),0)</f>
        <v>0</v>
      </c>
      <c r="AU34" s="240"/>
      <c r="AV34" s="241">
        <f>IF(AU34,LOOKUP(AU34,{1;2;3;4;5;6;7;8;9;10;11;12;13;14;15;16;17;18;19;20;21},{60;50;42;36;32;30;28;26;24;22;20;18;16;14;12;10;8;6;4;2;0}),0)</f>
        <v>0</v>
      </c>
      <c r="AW34" s="225"/>
      <c r="AX34" s="216">
        <f>V34+X34+Z34+AB34+AR34+AT34+AV34</f>
        <v>60</v>
      </c>
      <c r="AZ34" s="255">
        <f>RANK(BA34,$BA$6:$BA$259)</f>
        <v>20</v>
      </c>
      <c r="BA34" s="256">
        <f>(N34+P34+R34+T34+V34+X34+Z34+AB34+AD34+AF34+AH34+AJ34+AL34+AN34)- SMALL((N34,P34,R34,T34,V34,X34,Z34,AB34,AD34,AF34,AH34,AJ34,AL34,AN34),1)- SMALL((N34,P34,R34,T34,V34,X34,Z34,AB34,AD34,AF34,AH34,AJ34,AL34,AN34),2)- SMALL((N34,P34,R34,T34,V34,X34,Z34,AB34,AD34,AF34,AH34,AJ34,AL34,AN34),3)</f>
        <v>74</v>
      </c>
    </row>
    <row r="35" spans="1:53" ht="16" customHeight="1" x14ac:dyDescent="0.2">
      <c r="A35" s="141">
        <f>RANK(I35,$I$6:$I$271)</f>
        <v>30</v>
      </c>
      <c r="B35" s="154">
        <v>3530860</v>
      </c>
      <c r="C35" s="146" t="s">
        <v>109</v>
      </c>
      <c r="D35" s="49" t="s">
        <v>110</v>
      </c>
      <c r="E35" s="38" t="str">
        <f>C35&amp;D35</f>
        <v>HunterWONDERS</v>
      </c>
      <c r="F35" s="39">
        <v>2017</v>
      </c>
      <c r="G35" s="117">
        <v>1998</v>
      </c>
      <c r="H35" s="311" t="str">
        <f>IF(ISBLANK(G35),"",IF(G35&gt;1995.9,"U23","SR"))</f>
        <v>U23</v>
      </c>
      <c r="I35" s="494">
        <f>N35+P35+R35+T35+V35+X35+Z35+AB35+AD35+AF35+AH35+AJ35+AL35+AN35+AP35+AR35+AT35+AV35</f>
        <v>73</v>
      </c>
      <c r="J35" s="159">
        <f>N35+R35+X35+AB35+AF35+AJ35+AR35</f>
        <v>0</v>
      </c>
      <c r="K35" s="130">
        <f>P35+T35+V35+Z35+AD35+AH35+AL35+AN35+AP35+AT35+AV35</f>
        <v>73</v>
      </c>
      <c r="L35" s="122"/>
      <c r="M35" s="40"/>
      <c r="N35" s="41">
        <f>IF(M35,LOOKUP(M35,{1;2;3;4;5;6;7;8;9;10;11;12;13;14;15;16;17;18;19;20;21},{30;25;21;18;16;15;14;13;12;11;10;9;8;7;6;5;4;3;2;1;0}),0)</f>
        <v>0</v>
      </c>
      <c r="O35" s="40">
        <v>10</v>
      </c>
      <c r="P35" s="43">
        <f>IF(O35,LOOKUP(O35,{1;2;3;4;5;6;7;8;9;10;11;12;13;14;15;16;17;18;19;20;21},{30;25;21;18;16;15;14;13;12;11;10;9;8;7;6;5;4;3;2;1;0}),0)</f>
        <v>11</v>
      </c>
      <c r="Q35" s="40"/>
      <c r="R35" s="41">
        <f>IF(Q35,LOOKUP(Q35,{1;2;3;4;5;6;7;8;9;10;11;12;13;14;15;16;17;18;19;20;21},{30;25;21;18;16;15;14;13;12;11;10;9;8;7;6;5;4;3;2;1;0}),0)</f>
        <v>0</v>
      </c>
      <c r="S35" s="40">
        <v>9</v>
      </c>
      <c r="T35" s="43">
        <f>IF(S35,LOOKUP(S35,{1;2;3;4;5;6;7;8;9;10;11;12;13;14;15;16;17;18;19;20;21},{30;25;21;18;16;15;14;13;12;11;10;9;8;7;6;5;4;3;2;1;0}),0)</f>
        <v>12</v>
      </c>
      <c r="U35" s="40"/>
      <c r="V35" s="45">
        <f>IF(U35,LOOKUP(U35,{1;2;3;4;5;6;7;8;9;10;11;12;13;14;15;16;17;18;19;20;21},{60;50;42;36;32;30;28;26;24;22;20;18;16;14;12;10;8;6;4;2;0}),0)</f>
        <v>0</v>
      </c>
      <c r="W35" s="40"/>
      <c r="X35" s="41">
        <f>IF(W35,LOOKUP(W35,{1;2;3;4;5;6;7;8;9;10;11;12;13;14;15;16;17;18;19;20;21},{60;50;42;36;32;30;28;26;24;22;20;18;16;14;12;10;8;6;4;2;0}),0)</f>
        <v>0</v>
      </c>
      <c r="Y35" s="40">
        <v>14</v>
      </c>
      <c r="Z35" s="45">
        <f>IF(Y35,LOOKUP(Y35,{1;2;3;4;5;6;7;8;9;10;11;12;13;14;15;16;17;18;19;20;21},{60;50;42;36;32;30;28;26;24;22;20;18;16;14;12;10;8;6;4;2;0}),0)</f>
        <v>14</v>
      </c>
      <c r="AA35" s="40"/>
      <c r="AB35" s="41">
        <f>IF(AA35,LOOKUP(AA35,{1;2;3;4;5;6;7;8;9;10;11;12;13;14;15;16;17;18;19;20;21},{60;50;42;36;32;30;28;26;24;22;20;18;16;14;12;10;8;6;4;2;0}),0)</f>
        <v>0</v>
      </c>
      <c r="AC35" s="40"/>
      <c r="AD35" s="106">
        <f>IF(AC35,LOOKUP(AC35,{1;2;3;4;5;6;7;8;9;10;11;12;13;14;15;16;17;18;19;20;21},{30;25;21;18;16;15;14;13;12;11;10;9;8;7;6;5;4;3;2;1;0}),0)</f>
        <v>0</v>
      </c>
      <c r="AE35" s="40"/>
      <c r="AF35" s="488">
        <f>IF(AE35,LOOKUP(AE35,{1;2;3;4;5;6;7;8;9;10;11;12;13;14;15;16;17;18;19;20;21},{30;25;21;18;16;15;14;13;12;11;10;9;8;7;6;5;4;3;2;1;0}),0)</f>
        <v>0</v>
      </c>
      <c r="AG35" s="40"/>
      <c r="AH35" s="106">
        <f>IF(AG35,LOOKUP(AG35,{1;2;3;4;5;6;7;8;9;10;11;12;13;14;15;16;17;18;19;20;21},{30;25;21;18;16;15;14;13;12;11;10;9;8;7;6;5;4;3;2;1;0}),0)</f>
        <v>0</v>
      </c>
      <c r="AI35" s="40"/>
      <c r="AJ35" s="41">
        <f>IF(AI35,LOOKUP(AI35,{1;2;3;4;5;6;7;8;9;10;11;12;13;14;15;16;17;18;19;20;21},{30;25;21;18;16;15;14;13;12;11;10;9;8;7;6;5;4;3;2;1;0}),0)</f>
        <v>0</v>
      </c>
      <c r="AK35" s="40"/>
      <c r="AL35" s="43">
        <f>IF(AK35,LOOKUP(AK35,{1;2;3;4;5;6;7;8;9;10;11;12;13;14;15;16;17;18;19;20;21},{30;25;21;18;16;15;14;13;12;11;10;9;8;7;6;5;4;3;2;1;0}),0)</f>
        <v>0</v>
      </c>
      <c r="AM35" s="40"/>
      <c r="AN35" s="43">
        <f>IF(AM35,LOOKUP(AM35,{1;2;3;4;5;6;7;8;9;10;11;12;13;14;15;16;17;18;19;20;21},{30;25;21;18;16;15;14;13;12;11;10;9;8;7;6;5;4;3;2;1;0}),0)</f>
        <v>0</v>
      </c>
      <c r="AO35" s="40"/>
      <c r="AP35" s="43">
        <f>IF(AO35,LOOKUP(AO35,{1;2;3;4;5;6;7;8;9;10;11;12;13;14;15;16;17;18;19;20;21},{30;25;21;18;16;15;14;13;12;11;10;9;8;7;6;5;4;3;2;1;0}),0)</f>
        <v>0</v>
      </c>
      <c r="AQ35" s="40"/>
      <c r="AR35" s="47">
        <f>IF(AQ35,LOOKUP(AQ35,{1;2;3;4;5;6;7;8;9;10;11;12;13;14;15;16;17;18;19;20;21},{60;50;42;36;32;30;28;26;24;22;20;18;16;14;12;10;8;6;4;2;0}),0)</f>
        <v>0</v>
      </c>
      <c r="AS35" s="40">
        <v>12</v>
      </c>
      <c r="AT35" s="211">
        <f>IF(AS35,LOOKUP(AS35,{1;2;3;4;5;6;7;8;9;10;11;12;13;14;15;16;17;18;19;20;21},{60;50;42;36;32;30;28;26;24;22;20;18;16;14;12;10;8;6;4;2;0}),0)</f>
        <v>18</v>
      </c>
      <c r="AU35" s="240">
        <v>12</v>
      </c>
      <c r="AV35" s="241">
        <f>IF(AU35,LOOKUP(AU35,{1;2;3;4;5;6;7;8;9;10;11;12;13;14;15;16;17;18;19;20;21},{60;50;42;36;32;30;28;26;24;22;20;18;16;14;12;10;8;6;4;2;0}),0)</f>
        <v>18</v>
      </c>
      <c r="AW35" s="225"/>
      <c r="AX35" s="216">
        <f>V35+X35+Z35+AB35+AR35+AT35+AV35</f>
        <v>50</v>
      </c>
      <c r="AZ35" s="255">
        <f>RANK(BA35,$BA$6:$BA$259)</f>
        <v>34</v>
      </c>
      <c r="BA35" s="256">
        <f>(N35+P35+R35+T35+V35+X35+Z35+AB35+AD35+AF35+AH35+AJ35+AL35+AN35)- SMALL((N35,P35,R35,T35,V35,X35,Z35,AB35,AD35,AF35,AH35,AJ35,AL35,AN35),1)- SMALL((N35,P35,R35,T35,V35,X35,Z35,AB35,AD35,AF35,AH35,AJ35,AL35,AN35),2)- SMALL((N35,P35,R35,T35,V35,X35,Z35,AB35,AD35,AF35,AH35,AJ35,AL35,AN35),3)</f>
        <v>37</v>
      </c>
    </row>
    <row r="36" spans="1:53" ht="16" customHeight="1" x14ac:dyDescent="0.2">
      <c r="A36" s="141">
        <f>RANK(I36,$I$6:$I$271)</f>
        <v>31</v>
      </c>
      <c r="B36" s="154">
        <v>3530760</v>
      </c>
      <c r="C36" s="429" t="s">
        <v>107</v>
      </c>
      <c r="D36" s="37" t="s">
        <v>108</v>
      </c>
      <c r="E36" s="38" t="str">
        <f>C36&amp;D36</f>
        <v>NoelKEEFFE</v>
      </c>
      <c r="F36" s="50"/>
      <c r="G36" s="441">
        <v>1999</v>
      </c>
      <c r="H36" s="311" t="str">
        <f>IF(ISBLANK(G36),"",IF(G36&gt;1995.9,"U23","SR"))</f>
        <v>U23</v>
      </c>
      <c r="I36" s="494">
        <f>N36+P36+R36+T36+V36+X36+Z36+AB36+AD36+AF36+AH36+AJ36+AL36+AN36+AP36+AR36+AT36+AV36</f>
        <v>71</v>
      </c>
      <c r="J36" s="159">
        <f>N36+R36+X36+AB36+AF36+AJ36+AR36</f>
        <v>71</v>
      </c>
      <c r="K36" s="130">
        <f>P36+T36+V36+Z36+AD36+AH36+AL36+AN36+AP36+AT36+AV36</f>
        <v>0</v>
      </c>
      <c r="L36" s="266"/>
      <c r="M36" s="40">
        <v>8</v>
      </c>
      <c r="N36" s="41">
        <f>IF(M36,LOOKUP(M36,{1;2;3;4;5;6;7;8;9;10;11;12;13;14;15;16;17;18;19;20;21},{30;25;21;18;16;15;14;13;12;11;10;9;8;7;6;5;4;3;2;1;0}),0)</f>
        <v>13</v>
      </c>
      <c r="O36" s="40"/>
      <c r="P36" s="43">
        <f>IF(O36,LOOKUP(O36,{1;2;3;4;5;6;7;8;9;10;11;12;13;14;15;16;17;18;19;20;21},{30;25;21;18;16;15;14;13;12;11;10;9;8;7;6;5;4;3;2;1;0}),0)</f>
        <v>0</v>
      </c>
      <c r="Q36" s="40"/>
      <c r="R36" s="41">
        <f>IF(Q36,LOOKUP(Q36,{1;2;3;4;5;6;7;8;9;10;11;12;13;14;15;16;17;18;19;20;21},{30;25;21;18;16;15;14;13;12;11;10;9;8;7;6;5;4;3;2;1;0}),0)</f>
        <v>0</v>
      </c>
      <c r="S36" s="40"/>
      <c r="T36" s="43">
        <f>IF(S36,LOOKUP(S36,{1;2;3;4;5;6;7;8;9;10;11;12;13;14;15;16;17;18;19;20;21},{30;25;21;18;16;15;14;13;12;11;10;9;8;7;6;5;4;3;2;1;0}),0)</f>
        <v>0</v>
      </c>
      <c r="U36" s="40"/>
      <c r="V36" s="45">
        <f>IF(U36,LOOKUP(U36,{1;2;3;4;5;6;7;8;9;10;11;12;13;14;15;16;17;18;19;20;21},{60;50;42;36;32;30;28;26;24;22;20;18;16;14;12;10;8;6;4;2;0}),0)</f>
        <v>0</v>
      </c>
      <c r="W36" s="40">
        <v>13</v>
      </c>
      <c r="X36" s="41">
        <f>IF(W36,LOOKUP(W36,{1;2;3;4;5;6;7;8;9;10;11;12;13;14;15;16;17;18;19;20;21},{60;50;42;36;32;30;28;26;24;22;20;18;16;14;12;10;8;6;4;2;0}),0)</f>
        <v>16</v>
      </c>
      <c r="Y36" s="40"/>
      <c r="Z36" s="45">
        <f>IF(Y36,LOOKUP(Y36,{1;2;3;4;5;6;7;8;9;10;11;12;13;14;15;16;17;18;19;20;21},{60;50;42;36;32;30;28;26;24;22;20;18;16;14;12;10;8;6;4;2;0}),0)</f>
        <v>0</v>
      </c>
      <c r="AA36" s="40">
        <v>3</v>
      </c>
      <c r="AB36" s="41">
        <f>IF(AA36,LOOKUP(AA36,{1;2;3;4;5;6;7;8;9;10;11;12;13;14;15;16;17;18;19;20;21},{60;50;42;36;32;30;28;26;24;22;20;18;16;14;12;10;8;6;4;2;0}),0)</f>
        <v>42</v>
      </c>
      <c r="AC36" s="40"/>
      <c r="AD36" s="106">
        <f>IF(AC36,LOOKUP(AC36,{1;2;3;4;5;6;7;8;9;10;11;12;13;14;15;16;17;18;19;20;21},{30;25;21;18;16;15;14;13;12;11;10;9;8;7;6;5;4;3;2;1;0}),0)</f>
        <v>0</v>
      </c>
      <c r="AE36" s="40"/>
      <c r="AF36" s="488">
        <f>IF(AE36,LOOKUP(AE36,{1;2;3;4;5;6;7;8;9;10;11;12;13;14;15;16;17;18;19;20;21},{30;25;21;18;16;15;14;13;12;11;10;9;8;7;6;5;4;3;2;1;0}),0)</f>
        <v>0</v>
      </c>
      <c r="AG36" s="40"/>
      <c r="AH36" s="106">
        <f>IF(AG36,LOOKUP(AG36,{1;2;3;4;5;6;7;8;9;10;11;12;13;14;15;16;17;18;19;20;21},{30;25;21;18;16;15;14;13;12;11;10;9;8;7;6;5;4;3;2;1;0}),0)</f>
        <v>0</v>
      </c>
      <c r="AI36" s="40"/>
      <c r="AJ36" s="41">
        <f>IF(AI36,LOOKUP(AI36,{1;2;3;4;5;6;7;8;9;10;11;12;13;14;15;16;17;18;19;20;21},{30;25;21;18;16;15;14;13;12;11;10;9;8;7;6;5;4;3;2;1;0}),0)</f>
        <v>0</v>
      </c>
      <c r="AK36" s="40"/>
      <c r="AL36" s="43">
        <f>IF(AK36,LOOKUP(AK36,{1;2;3;4;5;6;7;8;9;10;11;12;13;14;15;16;17;18;19;20;21},{30;25;21;18;16;15;14;13;12;11;10;9;8;7;6;5;4;3;2;1;0}),0)</f>
        <v>0</v>
      </c>
      <c r="AM36" s="40"/>
      <c r="AN36" s="43">
        <f>IF(AM36,LOOKUP(AM36,{1;2;3;4;5;6;7;8;9;10;11;12;13;14;15;16;17;18;19;20;21},{30;25;21;18;16;15;14;13;12;11;10;9;8;7;6;5;4;3;2;1;0}),0)</f>
        <v>0</v>
      </c>
      <c r="AO36" s="40"/>
      <c r="AP36" s="43">
        <f>IF(AO36,LOOKUP(AO36,{1;2;3;4;5;6;7;8;9;10;11;12;13;14;15;16;17;18;19;20;21},{30;25;21;18;16;15;14;13;12;11;10;9;8;7;6;5;4;3;2;1;0}),0)</f>
        <v>0</v>
      </c>
      <c r="AQ36" s="40"/>
      <c r="AR36" s="47">
        <f>IF(AQ36,LOOKUP(AQ36,{1;2;3;4;5;6;7;8;9;10;11;12;13;14;15;16;17;18;19;20;21},{60;50;42;36;32;30;28;26;24;22;20;18;16;14;12;10;8;6;4;2;0}),0)</f>
        <v>0</v>
      </c>
      <c r="AS36" s="40"/>
      <c r="AT36" s="211">
        <f>IF(AS36,LOOKUP(AS36,{1;2;3;4;5;6;7;8;9;10;11;12;13;14;15;16;17;18;19;20;21},{60;50;42;36;32;30;28;26;24;22;20;18;16;14;12;10;8;6;4;2;0}),0)</f>
        <v>0</v>
      </c>
      <c r="AU36" s="240"/>
      <c r="AV36" s="241">
        <f>IF(AU36,LOOKUP(AU36,{1;2;3;4;5;6;7;8;9;10;11;12;13;14;15;16;17;18;19;20;21},{60;50;42;36;32;30;28;26;24;22;20;18;16;14;12;10;8;6;4;2;0}),0)</f>
        <v>0</v>
      </c>
      <c r="AW36" s="225"/>
      <c r="AX36" s="216">
        <f>V36+X36+Z36+AB36+AR36+AT36+AV36</f>
        <v>58</v>
      </c>
      <c r="AZ36" s="255">
        <f>RANK(BA36,$BA$6:$BA$259)</f>
        <v>22</v>
      </c>
      <c r="BA36" s="256">
        <f>(N36+P36+R36+T36+V36+X36+Z36+AB36+AD36+AF36+AH36+AJ36+AL36+AN36)- SMALL((N36,P36,R36,T36,V36,X36,Z36,AB36,AD36,AF36,AH36,AJ36,AL36,AN36),1)- SMALL((N36,P36,R36,T36,V36,X36,Z36,AB36,AD36,AF36,AH36,AJ36,AL36,AN36),2)- SMALL((N36,P36,R36,T36,V36,X36,Z36,AB36,AD36,AF36,AH36,AJ36,AL36,AN36),3)</f>
        <v>71</v>
      </c>
    </row>
    <row r="37" spans="1:53" ht="16" customHeight="1" x14ac:dyDescent="0.2">
      <c r="A37" s="141">
        <f>RANK(I37,$I$6:$I$271)</f>
        <v>31</v>
      </c>
      <c r="B37" s="154">
        <v>3100412</v>
      </c>
      <c r="C37" s="429" t="s">
        <v>626</v>
      </c>
      <c r="D37" s="37" t="s">
        <v>625</v>
      </c>
      <c r="E37" s="38" t="str">
        <f>C37&amp;D37</f>
        <v>GrahamRITCHIE</v>
      </c>
      <c r="F37" s="50"/>
      <c r="G37" s="441">
        <v>1998</v>
      </c>
      <c r="H37" s="311" t="str">
        <f>IF(ISBLANK(G37),"",IF(G37&gt;1995.9,"U23","SR"))</f>
        <v>U23</v>
      </c>
      <c r="I37" s="494">
        <f>N37+P37+R37+T37+V37+X37+Z37+AB37+AD37+AF37+AH37+AJ37+AL37+AN37+AP37+AR37+AT37+AV37</f>
        <v>71</v>
      </c>
      <c r="J37" s="159">
        <f>N37+R37+X37+AB37+AF37+AJ37+AR37</f>
        <v>59</v>
      </c>
      <c r="K37" s="130">
        <f>P37+T37+V37+Z37+AD37+AH37+AL37+AN37+AP37+AT37+AV37</f>
        <v>12</v>
      </c>
      <c r="L37" s="266"/>
      <c r="M37" s="40"/>
      <c r="N37" s="41">
        <f>IF(M37,LOOKUP(M37,{1;2;3;4;5;6;7;8;9;10;11;12;13;14;15;16;17;18;19;20;21},{30;25;21;18;16;15;14;13;12;11;10;9;8;7;6;5;4;3;2;1;0}),0)</f>
        <v>0</v>
      </c>
      <c r="O37" s="40"/>
      <c r="P37" s="43">
        <f>IF(O37,LOOKUP(O37,{1;2;3;4;5;6;7;8;9;10;11;12;13;14;15;16;17;18;19;20;21},{30;25;21;18;16;15;14;13;12;11;10;9;8;7;6;5;4;3;2;1;0}),0)</f>
        <v>0</v>
      </c>
      <c r="Q37" s="40">
        <v>11</v>
      </c>
      <c r="R37" s="41">
        <f>IF(Q37,LOOKUP(Q37,{1;2;3;4;5;6;7;8;9;10;11;12;13;14;15;16;17;18;19;20;21},{30;25;21;18;16;15;14;13;12;11;10;9;8;7;6;5;4;3;2;1;0}),0)</f>
        <v>10</v>
      </c>
      <c r="S37" s="40"/>
      <c r="T37" s="43">
        <f>IF(S37,LOOKUP(S37,{1;2;3;4;5;6;7;8;9;10;11;12;13;14;15;16;17;18;19;20;21},{30;25;21;18;16;15;14;13;12;11;10;9;8;7;6;5;4;3;2;1;0}),0)</f>
        <v>0</v>
      </c>
      <c r="U37" s="40"/>
      <c r="V37" s="45">
        <f>IF(U37,LOOKUP(U37,{1;2;3;4;5;6;7;8;9;10;11;12;13;14;15;16;17;18;19;20;21},{60;50;42;36;32;30;28;26;24;22;20;18;16;14;12;10;8;6;4;2;0}),0)</f>
        <v>0</v>
      </c>
      <c r="W37" s="40"/>
      <c r="X37" s="41">
        <f>IF(W37,LOOKUP(W37,{1;2;3;4;5;6;7;8;9;10;11;12;13;14;15;16;17;18;19;20;21},{60;50;42;36;32;30;28;26;24;22;20;18;16;14;12;10;8;6;4;2;0}),0)</f>
        <v>0</v>
      </c>
      <c r="Y37" s="40"/>
      <c r="Z37" s="45">
        <f>IF(Y37,LOOKUP(Y37,{1;2;3;4;5;6;7;8;9;10;11;12;13;14;15;16;17;18;19;20;21},{60;50;42;36;32;30;28;26;24;22;20;18;16;14;12;10;8;6;4;2;0}),0)</f>
        <v>0</v>
      </c>
      <c r="AA37" s="40"/>
      <c r="AB37" s="41">
        <f>IF(AA37,LOOKUP(AA37,{1;2;3;4;5;6;7;8;9;10;11;12;13;14;15;16;17;18;19;20;21},{60;50;42;36;32;30;28;26;24;22;20;18;16;14;12;10;8;6;4;2;0}),0)</f>
        <v>0</v>
      </c>
      <c r="AC37" s="40"/>
      <c r="AD37" s="106">
        <f>IF(AC37,LOOKUP(AC37,{1;2;3;4;5;6;7;8;9;10;11;12;13;14;15;16;17;18;19;20;21},{30;25;21;18;16;15;14;13;12;11;10;9;8;7;6;5;4;3;2;1;0}),0)</f>
        <v>0</v>
      </c>
      <c r="AE37" s="40"/>
      <c r="AF37" s="488">
        <f>IF(AE37,LOOKUP(AE37,{1;2;3;4;5;6;7;8;9;10;11;12;13;14;15;16;17;18;19;20;21},{30;25;21;18;16;15;14;13;12;11;10;9;8;7;6;5;4;3;2;1;0}),0)</f>
        <v>0</v>
      </c>
      <c r="AG37" s="40"/>
      <c r="AH37" s="106">
        <f>IF(AG37,LOOKUP(AG37,{1;2;3;4;5;6;7;8;9;10;11;12;13;14;15;16;17;18;19;20;21},{30;25;21;18;16;15;14;13;12;11;10;9;8;7;6;5;4;3;2;1;0}),0)</f>
        <v>0</v>
      </c>
      <c r="AI37" s="40">
        <v>14</v>
      </c>
      <c r="AJ37" s="41">
        <f>IF(AI37,LOOKUP(AI37,{1;2;3;4;5;6;7;8;9;10;11;12;13;14;15;16;17;18;19;20;21},{30;25;21;18;16;15;14;13;12;11;10;9;8;7;6;5;4;3;2;1;0}),0)</f>
        <v>7</v>
      </c>
      <c r="AK37" s="40">
        <v>19</v>
      </c>
      <c r="AL37" s="43">
        <f>IF(AK37,LOOKUP(AK37,{1;2;3;4;5;6;7;8;9;10;11;12;13;14;15;16;17;18;19;20;21},{30;25;21;18;16;15;14;13;12;11;10;9;8;7;6;5;4;3;2;1;0}),0)</f>
        <v>2</v>
      </c>
      <c r="AM37" s="40"/>
      <c r="AN37" s="43">
        <f>IF(AM37,LOOKUP(AM37,{1;2;3;4;5;6;7;8;9;10;11;12;13;14;15;16;17;18;19;20;21},{30;25;21;18;16;15;14;13;12;11;10;9;8;7;6;5;4;3;2;1;0}),0)</f>
        <v>0</v>
      </c>
      <c r="AO37" s="40"/>
      <c r="AP37" s="43">
        <f>IF(AO37,LOOKUP(AO37,{1;2;3;4;5;6;7;8;9;10;11;12;13;14;15;16;17;18;19;20;21},{30;25;21;18;16;15;14;13;12;11;10;9;8;7;6;5;4;3;2;1;0}),0)</f>
        <v>0</v>
      </c>
      <c r="AQ37" s="40">
        <v>3</v>
      </c>
      <c r="AR37" s="47">
        <f>IF(AQ37,LOOKUP(AQ37,{1;2;3;4;5;6;7;8;9;10;11;12;13;14;15;16;17;18;19;20;21},{60;50;42;36;32;30;28;26;24;22;20;18;16;14;12;10;8;6;4;2;0}),0)</f>
        <v>42</v>
      </c>
      <c r="AS37" s="40">
        <v>20</v>
      </c>
      <c r="AT37" s="211">
        <f>IF(AS37,LOOKUP(AS37,{1;2;3;4;5;6;7;8;9;10;11;12;13;14;15;16;17;18;19;20;21},{60;50;42;36;32;30;28;26;24;22;20;18;16;14;12;10;8;6;4;2;0}),0)</f>
        <v>2</v>
      </c>
      <c r="AU37" s="240">
        <v>17</v>
      </c>
      <c r="AV37" s="241">
        <f>IF(AU37,LOOKUP(AU37,{1;2;3;4;5;6;7;8;9;10;11;12;13;14;15;16;17;18;19;20;21},{60;50;42;36;32;30;28;26;24;22;20;18;16;14;12;10;8;6;4;2;0}),0)</f>
        <v>8</v>
      </c>
      <c r="AW37" s="225"/>
      <c r="AX37" s="216">
        <f>V37+X37+Z37+AB37+AR37+AT37+AV37</f>
        <v>52</v>
      </c>
      <c r="AZ37" s="255">
        <f>RANK(BA37,$BA$6:$BA$259)</f>
        <v>46</v>
      </c>
      <c r="BA37" s="256">
        <f>(N37+P37+R37+T37+V37+X37+Z37+AB37+AD37+AF37+AH37+AJ37+AL37+AN37)- SMALL((N37,P37,R37,T37,V37,X37,Z37,AB37,AD37,AF37,AH37,AJ37,AL37,AN37),1)- SMALL((N37,P37,R37,T37,V37,X37,Z37,AB37,AD37,AF37,AH37,AJ37,AL37,AN37),2)- SMALL((N37,P37,R37,T37,V37,X37,Z37,AB37,AD37,AF37,AH37,AJ37,AL37,AN37),3)</f>
        <v>19</v>
      </c>
    </row>
    <row r="38" spans="1:53" ht="16" customHeight="1" x14ac:dyDescent="0.2">
      <c r="A38" s="141">
        <f>RANK(I38,$I$6:$I$271)</f>
        <v>33</v>
      </c>
      <c r="B38" s="154">
        <v>3530713</v>
      </c>
      <c r="C38" s="145" t="s">
        <v>18</v>
      </c>
      <c r="D38" s="37" t="s">
        <v>19</v>
      </c>
      <c r="E38" s="38" t="str">
        <f>C38&amp;D38</f>
        <v>KevinBOLGER</v>
      </c>
      <c r="F38" s="39">
        <v>2017</v>
      </c>
      <c r="G38" s="117">
        <v>1993</v>
      </c>
      <c r="H38" s="311" t="str">
        <f>IF(ISBLANK(G38),"",IF(G38&gt;1995.9,"U23","SR"))</f>
        <v>SR</v>
      </c>
      <c r="I38" s="494">
        <f>N38+P38+R38+T38+V38+X38+Z38+AB38+AD38+AF38+AH38+AJ38+AL38+AN38+AP38+AR38+AT38+AV38</f>
        <v>70</v>
      </c>
      <c r="J38" s="159">
        <f>N38+R38+X38+AB38+AF38+AJ38+AR38</f>
        <v>36</v>
      </c>
      <c r="K38" s="130">
        <f>P38+T38+V38+Z38+AD38+AH38+AL38+AN38+AP38+AT38+AV38</f>
        <v>34</v>
      </c>
      <c r="L38" s="122"/>
      <c r="M38" s="42"/>
      <c r="N38" s="41">
        <f>IF(M38,LOOKUP(M38,{1;2;3;4;5;6;7;8;9;10;11;12;13;14;15;16;17;18;19;20;21},{30;25;21;18;16;15;14;13;12;11;10;9;8;7;6;5;4;3;2;1;0}),0)</f>
        <v>0</v>
      </c>
      <c r="O38" s="42"/>
      <c r="P38" s="43">
        <f>IF(O38,LOOKUP(O38,{1;2;3;4;5;6;7;8;9;10;11;12;13;14;15;16;17;18;19;20;21},{30;25;21;18;16;15;14;13;12;11;10;9;8;7;6;5;4;3;2;1;0}),0)</f>
        <v>0</v>
      </c>
      <c r="Q38" s="42"/>
      <c r="R38" s="41">
        <f>IF(Q38,LOOKUP(Q38,{1;2;3;4;5;6;7;8;9;10;11;12;13;14;15;16;17;18;19;20;21},{30;25;21;18;16;15;14;13;12;11;10;9;8;7;6;5;4;3;2;1;0}),0)</f>
        <v>0</v>
      </c>
      <c r="S38" s="42"/>
      <c r="T38" s="43">
        <f>IF(S38,LOOKUP(S38,{1;2;3;4;5;6;7;8;9;10;11;12;13;14;15;16;17;18;19;20;21},{30;25;21;18;16;15;14;13;12;11;10;9;8;7;6;5;4;3;2;1;0}),0)</f>
        <v>0</v>
      </c>
      <c r="U38" s="42"/>
      <c r="V38" s="45">
        <f>IF(U38,LOOKUP(U38,{1;2;3;4;5;6;7;8;9;10;11;12;13;14;15;16;17;18;19;20;21},{60;50;42;36;32;30;28;26;24;22;20;18;16;14;12;10;8;6;4;2;0}),0)</f>
        <v>0</v>
      </c>
      <c r="W38" s="42"/>
      <c r="X38" s="41">
        <f>IF(W38,LOOKUP(W38,{1;2;3;4;5;6;7;8;9;10;11;12;13;14;15;16;17;18;19;20;21},{60;50;42;36;32;30;28;26;24;22;20;18;16;14;12;10;8;6;4;2;0}),0)</f>
        <v>0</v>
      </c>
      <c r="Y38" s="42"/>
      <c r="Z38" s="45">
        <f>IF(Y38,LOOKUP(Y38,{1;2;3;4;5;6;7;8;9;10;11;12;13;14;15;16;17;18;19;20;21},{60;50;42;36;32;30;28;26;24;22;20;18;16;14;12;10;8;6;4;2;0}),0)</f>
        <v>0</v>
      </c>
      <c r="AA38" s="42"/>
      <c r="AB38" s="41">
        <f>IF(AA38,LOOKUP(AA38,{1;2;3;4;5;6;7;8;9;10;11;12;13;14;15;16;17;18;19;20;21},{60;50;42;36;32;30;28;26;24;22;20;18;16;14;12;10;8;6;4;2;0}),0)</f>
        <v>0</v>
      </c>
      <c r="AC38" s="42"/>
      <c r="AD38" s="106">
        <f>IF(AC38,LOOKUP(AC38,{1;2;3;4;5;6;7;8;9;10;11;12;13;14;15;16;17;18;19;20;21},{30;25;21;18;16;15;14;13;12;11;10;9;8;7;6;5;4;3;2;1;0}),0)</f>
        <v>0</v>
      </c>
      <c r="AE38" s="42"/>
      <c r="AF38" s="488">
        <f>IF(AE38,LOOKUP(AE38,{1;2;3;4;5;6;7;8;9;10;11;12;13;14;15;16;17;18;19;20;21},{30;25;21;18;16;15;14;13;12;11;10;9;8;7;6;5;4;3;2;1;0}),0)</f>
        <v>0</v>
      </c>
      <c r="AG38" s="42"/>
      <c r="AH38" s="106">
        <f>IF(AG38,LOOKUP(AG38,{1;2;3;4;5;6;7;8;9;10;11;12;13;14;15;16;17;18;19;20;21},{30;25;21;18;16;15;14;13;12;11;10;9;8;7;6;5;4;3;2;1;0}),0)</f>
        <v>0</v>
      </c>
      <c r="AI38" s="42"/>
      <c r="AJ38" s="41">
        <f>IF(AI38,LOOKUP(AI38,{1;2;3;4;5;6;7;8;9;10;11;12;13;14;15;16;17;18;19;20;21},{30;25;21;18;16;15;14;13;12;11;10;9;8;7;6;5;4;3;2;1;0}),0)</f>
        <v>0</v>
      </c>
      <c r="AK38" s="42"/>
      <c r="AL38" s="43">
        <f>IF(AK38,LOOKUP(AK38,{1;2;3;4;5;6;7;8;9;10;11;12;13;14;15;16;17;18;19;20;21},{30;25;21;18;16;15;14;13;12;11;10;9;8;7;6;5;4;3;2;1;0}),0)</f>
        <v>0</v>
      </c>
      <c r="AM38" s="42"/>
      <c r="AN38" s="43">
        <f>IF(AM38,LOOKUP(AM38,{1;2;3;4;5;6;7;8;9;10;11;12;13;14;15;16;17;18;19;20;21},{30;25;21;18;16;15;14;13;12;11;10;9;8;7;6;5;4;3;2;1;0}),0)</f>
        <v>0</v>
      </c>
      <c r="AO38" s="42"/>
      <c r="AP38" s="43">
        <f>IF(AO38,LOOKUP(AO38,{1;2;3;4;5;6;7;8;9;10;11;12;13;14;15;16;17;18;19;20;21},{30;25;21;18;16;15;14;13;12;11;10;9;8;7;6;5;4;3;2;1;0}),0)</f>
        <v>0</v>
      </c>
      <c r="AQ38" s="42">
        <v>4</v>
      </c>
      <c r="AR38" s="47">
        <f>IF(AQ38,LOOKUP(AQ38,{1;2;3;4;5;6;7;8;9;10;11;12;13;14;15;16;17;18;19;20;21},{60;50;42;36;32;30;28;26;24;22;20;18;16;14;12;10;8;6;4;2;0}),0)</f>
        <v>36</v>
      </c>
      <c r="AS38" s="42">
        <v>7</v>
      </c>
      <c r="AT38" s="211">
        <f>IF(AS38,LOOKUP(AS38,{1;2;3;4;5;6;7;8;9;10;11;12;13;14;15;16;17;18;19;20;21},{60;50;42;36;32;30;28;26;24;22;20;18;16;14;12;10;8;6;4;2;0}),0)</f>
        <v>28</v>
      </c>
      <c r="AU38" s="242">
        <v>18</v>
      </c>
      <c r="AV38" s="241">
        <f>IF(AU38,LOOKUP(AU38,{1;2;3;4;5;6;7;8;9;10;11;12;13;14;15;16;17;18;19;20;21},{60;50;42;36;32;30;28;26;24;22;20;18;16;14;12;10;8;6;4;2;0}),0)</f>
        <v>6</v>
      </c>
      <c r="AW38" s="225"/>
      <c r="AX38" s="216">
        <f>V38+X38+Z38+AB38+AR38+AT38+AV38</f>
        <v>70</v>
      </c>
      <c r="AZ38" s="255">
        <f>RANK(BA38,$BA$6:$BA$259)</f>
        <v>75</v>
      </c>
      <c r="BA38" s="256">
        <f>(N38+P38+R38+T38+V38+X38+Z38+AB38+AD38+AF38+AH38+AJ38+AL38+AN38)- SMALL((N38,P38,R38,T38,V38,X38,Z38,AB38,AD38,AF38,AH38,AJ38,AL38,AN38),1)- SMALL((N38,P38,R38,T38,V38,X38,Z38,AB38,AD38,AF38,AH38,AJ38,AL38,AN38),2)- SMALL((N38,P38,R38,T38,V38,X38,Z38,AB38,AD38,AF38,AH38,AJ38,AL38,AN38),3)</f>
        <v>0</v>
      </c>
    </row>
    <row r="39" spans="1:53" ht="16" customHeight="1" x14ac:dyDescent="0.2">
      <c r="A39" s="141">
        <f>RANK(I39,$I$6:$I$271)</f>
        <v>34</v>
      </c>
      <c r="B39" s="154">
        <v>3100287</v>
      </c>
      <c r="C39" s="146" t="s">
        <v>147</v>
      </c>
      <c r="D39" s="49" t="s">
        <v>148</v>
      </c>
      <c r="E39" s="38" t="str">
        <f>C39&amp;D39</f>
        <v>RicardoIZQUIERDO-BERNIER</v>
      </c>
      <c r="F39" s="39">
        <v>2017</v>
      </c>
      <c r="G39" s="117">
        <v>1995</v>
      </c>
      <c r="H39" s="311" t="str">
        <f>IF(ISBLANK(G39),"",IF(G39&gt;1995.9,"U23","SR"))</f>
        <v>SR</v>
      </c>
      <c r="I39" s="494">
        <f>N39+P39+R39+T39+V39+X39+Z39+AB39+AD39+AF39+AH39+AJ39+AL39+AN39+AP39+AR39+AT39+AV39</f>
        <v>67</v>
      </c>
      <c r="J39" s="159">
        <f>N39+R39+X39+AB39+AF39+AJ39+AR39</f>
        <v>23</v>
      </c>
      <c r="K39" s="130">
        <f>P39+T39+V39+Z39+AD39+AH39+AL39+AN39+AP39+AT39+AV39</f>
        <v>44</v>
      </c>
      <c r="L39" s="122"/>
      <c r="M39" s="40">
        <v>3</v>
      </c>
      <c r="N39" s="41">
        <f>IF(M39,LOOKUP(M39,{1;2;3;4;5;6;7;8;9;10;11;12;13;14;15;16;17;18;19;20;21},{30;25;21;18;16;15;14;13;12;11;10;9;8;7;6;5;4;3;2;1;0}),0)</f>
        <v>21</v>
      </c>
      <c r="O39" s="40">
        <v>4</v>
      </c>
      <c r="P39" s="43">
        <f>IF(O39,LOOKUP(O39,{1;2;3;4;5;6;7;8;9;10;11;12;13;14;15;16;17;18;19;20;21},{30;25;21;18;16;15;14;13;12;11;10;9;8;7;6;5;4;3;2;1;0}),0)</f>
        <v>18</v>
      </c>
      <c r="Q39" s="40">
        <v>19</v>
      </c>
      <c r="R39" s="41">
        <f>IF(Q39,LOOKUP(Q39,{1;2;3;4;5;6;7;8;9;10;11;12;13;14;15;16;17;18;19;20;21},{30;25;21;18;16;15;14;13;12;11;10;9;8;7;6;5;4;3;2;1;0}),0)</f>
        <v>2</v>
      </c>
      <c r="S39" s="40">
        <v>3</v>
      </c>
      <c r="T39" s="43">
        <f>IF(S39,LOOKUP(S39,{1;2;3;4;5;6;7;8;9;10;11;12;13;14;15;16;17;18;19;20;21},{30;25;21;18;16;15;14;13;12;11;10;9;8;7;6;5;4;3;2;1;0}),0)</f>
        <v>21</v>
      </c>
      <c r="U39" s="40"/>
      <c r="V39" s="45">
        <f>IF(U39,LOOKUP(U39,{1;2;3;4;5;6;7;8;9;10;11;12;13;14;15;16;17;18;19;20;21},{60;50;42;36;32;30;28;26;24;22;20;18;16;14;12;10;8;6;4;2;0}),0)</f>
        <v>0</v>
      </c>
      <c r="W39" s="40"/>
      <c r="X39" s="41">
        <f>IF(W39,LOOKUP(W39,{1;2;3;4;5;6;7;8;9;10;11;12;13;14;15;16;17;18;19;20;21},{60;50;42;36;32;30;28;26;24;22;20;18;16;14;12;10;8;6;4;2;0}),0)</f>
        <v>0</v>
      </c>
      <c r="Y39" s="40"/>
      <c r="Z39" s="45">
        <f>IF(Y39,LOOKUP(Y39,{1;2;3;4;5;6;7;8;9;10;11;12;13;14;15;16;17;18;19;20;21},{60;50;42;36;32;30;28;26;24;22;20;18;16;14;12;10;8;6;4;2;0}),0)</f>
        <v>0</v>
      </c>
      <c r="AA39" s="40"/>
      <c r="AB39" s="41">
        <f>IF(AA39,LOOKUP(AA39,{1;2;3;4;5;6;7;8;9;10;11;12;13;14;15;16;17;18;19;20;21},{60;50;42;36;32;30;28;26;24;22;20;18;16;14;12;10;8;6;4;2;0}),0)</f>
        <v>0</v>
      </c>
      <c r="AC39" s="40">
        <v>16</v>
      </c>
      <c r="AD39" s="106">
        <f>IF(AC39,LOOKUP(AC39,{1;2;3;4;5;6;7;8;9;10;11;12;13;14;15;16;17;18;19;20;21},{30;25;21;18;16;15;14;13;12;11;10;9;8;7;6;5;4;3;2;1;0}),0)</f>
        <v>5</v>
      </c>
      <c r="AE39" s="40"/>
      <c r="AF39" s="488">
        <f>IF(AE39,LOOKUP(AE39,{1;2;3;4;5;6;7;8;9;10;11;12;13;14;15;16;17;18;19;20;21},{30;25;21;18;16;15;14;13;12;11;10;9;8;7;6;5;4;3;2;1;0}),0)</f>
        <v>0</v>
      </c>
      <c r="AG39" s="40"/>
      <c r="AH39" s="106">
        <f>IF(AG39,LOOKUP(AG39,{1;2;3;4;5;6;7;8;9;10;11;12;13;14;15;16;17;18;19;20;21},{30;25;21;18;16;15;14;13;12;11;10;9;8;7;6;5;4;3;2;1;0}),0)</f>
        <v>0</v>
      </c>
      <c r="AI39" s="40"/>
      <c r="AJ39" s="41">
        <f>IF(AI39,LOOKUP(AI39,{1;2;3;4;5;6;7;8;9;10;11;12;13;14;15;16;17;18;19;20;21},{30;25;21;18;16;15;14;13;12;11;10;9;8;7;6;5;4;3;2;1;0}),0)</f>
        <v>0</v>
      </c>
      <c r="AK39" s="40"/>
      <c r="AL39" s="43">
        <f>IF(AK39,LOOKUP(AK39,{1;2;3;4;5;6;7;8;9;10;11;12;13;14;15;16;17;18;19;20;21},{30;25;21;18;16;15;14;13;12;11;10;9;8;7;6;5;4;3;2;1;0}),0)</f>
        <v>0</v>
      </c>
      <c r="AM39" s="40"/>
      <c r="AN39" s="43">
        <f>IF(AM39,LOOKUP(AM39,{1;2;3;4;5;6;7;8;9;10;11;12;13;14;15;16;17;18;19;20;21},{30;25;21;18;16;15;14;13;12;11;10;9;8;7;6;5;4;3;2;1;0}),0)</f>
        <v>0</v>
      </c>
      <c r="AO39" s="40"/>
      <c r="AP39" s="43">
        <f>IF(AO39,LOOKUP(AO39,{1;2;3;4;5;6;7;8;9;10;11;12;13;14;15;16;17;18;19;20;21},{30;25;21;18;16;15;14;13;12;11;10;9;8;7;6;5;4;3;2;1;0}),0)</f>
        <v>0</v>
      </c>
      <c r="AQ39" s="40"/>
      <c r="AR39" s="47">
        <f>IF(AQ39,LOOKUP(AQ39,{1;2;3;4;5;6;7;8;9;10;11;12;13;14;15;16;17;18;19;20;21},{60;50;42;36;32;30;28;26;24;22;20;18;16;14;12;10;8;6;4;2;0}),0)</f>
        <v>0</v>
      </c>
      <c r="AS39" s="40"/>
      <c r="AT39" s="211">
        <f>IF(AS39,LOOKUP(AS39,{1;2;3;4;5;6;7;8;9;10;11;12;13;14;15;16;17;18;19;20;21},{60;50;42;36;32;30;28;26;24;22;20;18;16;14;12;10;8;6;4;2;0}),0)</f>
        <v>0</v>
      </c>
      <c r="AU39" s="240"/>
      <c r="AV39" s="241">
        <f>IF(AU39,LOOKUP(AU39,{1;2;3;4;5;6;7;8;9;10;11;12;13;14;15;16;17;18;19;20;21},{60;50;42;36;32;30;28;26;24;22;20;18;16;14;12;10;8;6;4;2;0}),0)</f>
        <v>0</v>
      </c>
      <c r="AW39" s="225"/>
      <c r="AX39" s="216">
        <f>V39+X39+Z39+AB39+AR39+AT39+AV39</f>
        <v>0</v>
      </c>
      <c r="AZ39" s="255">
        <f>RANK(BA39,$BA$6:$BA$259)</f>
        <v>23</v>
      </c>
      <c r="BA39" s="256">
        <f>(N39+P39+R39+T39+V39+X39+Z39+AB39+AD39+AF39+AH39+AJ39+AL39+AN39)- SMALL((N39,P39,R39,T39,V39,X39,Z39,AB39,AD39,AF39,AH39,AJ39,AL39,AN39),1)- SMALL((N39,P39,R39,T39,V39,X39,Z39,AB39,AD39,AF39,AH39,AJ39,AL39,AN39),2)- SMALL((N39,P39,R39,T39,V39,X39,Z39,AB39,AD39,AF39,AH39,AJ39,AL39,AN39),3)</f>
        <v>67</v>
      </c>
    </row>
    <row r="40" spans="1:53" ht="16" customHeight="1" x14ac:dyDescent="0.2">
      <c r="A40" s="141">
        <f>RANK(I40,$I$6:$I$271)</f>
        <v>35</v>
      </c>
      <c r="B40" s="154">
        <v>3100227</v>
      </c>
      <c r="C40" s="146" t="s">
        <v>86</v>
      </c>
      <c r="D40" s="49" t="s">
        <v>87</v>
      </c>
      <c r="E40" s="38" t="str">
        <f>C40&amp;D40</f>
        <v>BobTHOMPSON</v>
      </c>
      <c r="F40" s="39">
        <v>2017</v>
      </c>
      <c r="G40" s="117">
        <v>1991</v>
      </c>
      <c r="H40" s="311" t="str">
        <f>IF(ISBLANK(G40),"",IF(G40&gt;1995.9,"U23","SR"))</f>
        <v>SR</v>
      </c>
      <c r="I40" s="494">
        <f>N40+P40+R40+T40+V40+X40+Z40+AB40+AD40+AF40+AH40+AJ40+AL40+AN40+AP40+AR40+AT40+AV40</f>
        <v>65</v>
      </c>
      <c r="J40" s="159">
        <f>N40+R40+X40+AB40+AF40+AJ40+AR40</f>
        <v>35</v>
      </c>
      <c r="K40" s="130">
        <f>P40+T40+V40+Z40+AD40+AH40+AL40+AN40+AP40+AT40+AV40</f>
        <v>30</v>
      </c>
      <c r="L40" s="122"/>
      <c r="M40" s="40"/>
      <c r="N40" s="41">
        <f>IF(M40,LOOKUP(M40,{1;2;3;4;5;6;7;8;9;10;11;12;13;14;15;16;17;18;19;20;21},{30;25;21;18;16;15;14;13;12;11;10;9;8;7;6;5;4;3;2;1;0}),0)</f>
        <v>0</v>
      </c>
      <c r="O40" s="40"/>
      <c r="P40" s="43">
        <f>IF(O40,LOOKUP(O40,{1;2;3;4;5;6;7;8;9;10;11;12;13;14;15;16;17;18;19;20;21},{30;25;21;18;16;15;14;13;12;11;10;9;8;7;6;5;4;3;2;1;0}),0)</f>
        <v>0</v>
      </c>
      <c r="Q40" s="40">
        <v>10</v>
      </c>
      <c r="R40" s="41">
        <f>IF(Q40,LOOKUP(Q40,{1;2;3;4;5;6;7;8;9;10;11;12;13;14;15;16;17;18;19;20;21},{30;25;21;18;16;15;14;13;12;11;10;9;8;7;6;5;4;3;2;1;0}),0)</f>
        <v>11</v>
      </c>
      <c r="S40" s="40">
        <v>7</v>
      </c>
      <c r="T40" s="43">
        <f>IF(S40,LOOKUP(S40,{1;2;3;4;5;6;7;8;9;10;11;12;13;14;15;16;17;18;19;20;21},{30;25;21;18;16;15;14;13;12;11;10;9;8;7;6;5;4;3;2;1;0}),0)</f>
        <v>14</v>
      </c>
      <c r="U40" s="40"/>
      <c r="V40" s="45">
        <f>IF(U40,LOOKUP(U40,{1;2;3;4;5;6;7;8;9;10;11;12;13;14;15;16;17;18;19;20;21},{60;50;42;36;32;30;28;26;24;22;20;18;16;14;12;10;8;6;4;2;0}),0)</f>
        <v>0</v>
      </c>
      <c r="W40" s="40"/>
      <c r="X40" s="41">
        <f>IF(W40,LOOKUP(W40,{1;2;3;4;5;6;7;8;9;10;11;12;13;14;15;16;17;18;19;20;21},{60;50;42;36;32;30;28;26;24;22;20;18;16;14;12;10;8;6;4;2;0}),0)</f>
        <v>0</v>
      </c>
      <c r="Y40" s="40"/>
      <c r="Z40" s="45">
        <f>IF(Y40,LOOKUP(Y40,{1;2;3;4;5;6;7;8;9;10;11;12;13;14;15;16;17;18;19;20;21},{60;50;42;36;32;30;28;26;24;22;20;18;16;14;12;10;8;6;4;2;0}),0)</f>
        <v>0</v>
      </c>
      <c r="AA40" s="40"/>
      <c r="AB40" s="41">
        <f>IF(AA40,LOOKUP(AA40,{1;2;3;4;5;6;7;8;9;10;11;12;13;14;15;16;17;18;19;20;21},{60;50;42;36;32;30;28;26;24;22;20;18;16;14;12;10;8;6;4;2;0}),0)</f>
        <v>0</v>
      </c>
      <c r="AC40" s="40"/>
      <c r="AD40" s="106">
        <f>IF(AC40,LOOKUP(AC40,{1;2;3;4;5;6;7;8;9;10;11;12;13;14;15;16;17;18;19;20;21},{30;25;21;18;16;15;14;13;12;11;10;9;8;7;6;5;4;3;2;1;0}),0)</f>
        <v>0</v>
      </c>
      <c r="AE40" s="40"/>
      <c r="AF40" s="488">
        <f>IF(AE40,LOOKUP(AE40,{1;2;3;4;5;6;7;8;9;10;11;12;13;14;15;16;17;18;19;20;21},{30;25;21;18;16;15;14;13;12;11;10;9;8;7;6;5;4;3;2;1;0}),0)</f>
        <v>0</v>
      </c>
      <c r="AG40" s="40"/>
      <c r="AH40" s="106">
        <f>IF(AG40,LOOKUP(AG40,{1;2;3;4;5;6;7;8;9;10;11;12;13;14;15;16;17;18;19;20;21},{30;25;21;18;16;15;14;13;12;11;10;9;8;7;6;5;4;3;2;1;0}),0)</f>
        <v>0</v>
      </c>
      <c r="AI40" s="40"/>
      <c r="AJ40" s="41">
        <f>IF(AI40,LOOKUP(AI40,{1;2;3;4;5;6;7;8;9;10;11;12;13;14;15;16;17;18;19;20;21},{30;25;21;18;16;15;14;13;12;11;10;9;8;7;6;5;4;3;2;1;0}),0)</f>
        <v>0</v>
      </c>
      <c r="AK40" s="40"/>
      <c r="AL40" s="43">
        <f>IF(AK40,LOOKUP(AK40,{1;2;3;4;5;6;7;8;9;10;11;12;13;14;15;16;17;18;19;20;21},{30;25;21;18;16;15;14;13;12;11;10;9;8;7;6;5;4;3;2;1;0}),0)</f>
        <v>0</v>
      </c>
      <c r="AM40" s="40"/>
      <c r="AN40" s="43">
        <f>IF(AM40,LOOKUP(AM40,{1;2;3;4;5;6;7;8;9;10;11;12;13;14;15;16;17;18;19;20;21},{30;25;21;18;16;15;14;13;12;11;10;9;8;7;6;5;4;3;2;1;0}),0)</f>
        <v>0</v>
      </c>
      <c r="AO40" s="40"/>
      <c r="AP40" s="43">
        <f>IF(AO40,LOOKUP(AO40,{1;2;3;4;5;6;7;8;9;10;11;12;13;14;15;16;17;18;19;20;21},{30;25;21;18;16;15;14;13;12;11;10;9;8;7;6;5;4;3;2;1;0}),0)</f>
        <v>0</v>
      </c>
      <c r="AQ40" s="40">
        <v>9</v>
      </c>
      <c r="AR40" s="47">
        <f>IF(AQ40,LOOKUP(AQ40,{1;2;3;4;5;6;7;8;9;10;11;12;13;14;15;16;17;18;19;20;21},{60;50;42;36;32;30;28;26;24;22;20;18;16;14;12;10;8;6;4;2;0}),0)</f>
        <v>24</v>
      </c>
      <c r="AS40" s="40">
        <v>13</v>
      </c>
      <c r="AT40" s="211">
        <f>IF(AS40,LOOKUP(AS40,{1;2;3;4;5;6;7;8;9;10;11;12;13;14;15;16;17;18;19;20;21},{60;50;42;36;32;30;28;26;24;22;20;18;16;14;12;10;8;6;4;2;0}),0)</f>
        <v>16</v>
      </c>
      <c r="AU40" s="240"/>
      <c r="AV40" s="241">
        <f>IF(AU40,LOOKUP(AU40,{1;2;3;4;5;6;7;8;9;10;11;12;13;14;15;16;17;18;19;20;21},{60;50;42;36;32;30;28;26;24;22;20;18;16;14;12;10;8;6;4;2;0}),0)</f>
        <v>0</v>
      </c>
      <c r="AW40" s="225"/>
      <c r="AX40" s="216">
        <f>V40+X40+Z40+AB40+AR40+AT40+AV40</f>
        <v>40</v>
      </c>
      <c r="AZ40" s="255">
        <f>RANK(BA40,$BA$6:$BA$259)</f>
        <v>43</v>
      </c>
      <c r="BA40" s="256">
        <f>(N40+P40+R40+T40+V40+X40+Z40+AB40+AD40+AF40+AH40+AJ40+AL40+AN40)- SMALL((N40,P40,R40,T40,V40,X40,Z40,AB40,AD40,AF40,AH40,AJ40,AL40,AN40),1)- SMALL((N40,P40,R40,T40,V40,X40,Z40,AB40,AD40,AF40,AH40,AJ40,AL40,AN40),2)- SMALL((N40,P40,R40,T40,V40,X40,Z40,AB40,AD40,AF40,AH40,AJ40,AL40,AN40),3)</f>
        <v>25</v>
      </c>
    </row>
    <row r="41" spans="1:53" ht="16" customHeight="1" x14ac:dyDescent="0.2">
      <c r="A41" s="141">
        <f>RANK(I41,$I$6:$I$271)</f>
        <v>36</v>
      </c>
      <c r="B41" s="154">
        <v>3530485</v>
      </c>
      <c r="C41" s="429" t="s">
        <v>24</v>
      </c>
      <c r="D41" s="37" t="s">
        <v>25</v>
      </c>
      <c r="E41" s="38" t="str">
        <f>C41&amp;D41</f>
        <v>EricPACKER</v>
      </c>
      <c r="F41" s="39">
        <v>2017</v>
      </c>
      <c r="G41" s="440">
        <v>1990</v>
      </c>
      <c r="H41" s="311" t="str">
        <f>IF(ISBLANK(G41),"",IF(G41&gt;1995.9,"U23","SR"))</f>
        <v>SR</v>
      </c>
      <c r="I41" s="494">
        <f>N41+P41+R41+T41+V41+X41+Z41+AB41+AD41+AF41+AH41+AJ41+AL41+AN41+AP41+AR41+AT41+AV41</f>
        <v>59</v>
      </c>
      <c r="J41" s="159">
        <f>N41+R41+X41+AB41+AF41+AJ41+AR41</f>
        <v>10</v>
      </c>
      <c r="K41" s="130">
        <f>P41+T41+V41+Z41+AD41+AH41+AL41+AN41+AP41+AT41+AV41</f>
        <v>49</v>
      </c>
      <c r="L41" s="266"/>
      <c r="M41" s="40">
        <v>20</v>
      </c>
      <c r="N41" s="41">
        <f>IF(M41,LOOKUP(M41,{1;2;3;4;5;6;7;8;9;10;11;12;13;14;15;16;17;18;19;20;21},{30;25;21;18;16;15;14;13;12;11;10;9;8;7;6;5;4;3;2;1;0}),0)</f>
        <v>1</v>
      </c>
      <c r="O41" s="40"/>
      <c r="P41" s="43">
        <f>IF(O41,LOOKUP(O41,{1;2;3;4;5;6;7;8;9;10;11;12;13;14;15;16;17;18;19;20;21},{30;25;21;18;16;15;14;13;12;11;10;9;8;7;6;5;4;3;2;1;0}),0)</f>
        <v>0</v>
      </c>
      <c r="Q41" s="40"/>
      <c r="R41" s="41">
        <f>IF(Q41,LOOKUP(Q41,{1;2;3;4;5;6;7;8;9;10;11;12;13;14;15;16;17;18;19;20;21},{30;25;21;18;16;15;14;13;12;11;10;9;8;7;6;5;4;3;2;1;0}),0)</f>
        <v>0</v>
      </c>
      <c r="S41" s="40">
        <v>19</v>
      </c>
      <c r="T41" s="43">
        <f>IF(S41,LOOKUP(S41,{1;2;3;4;5;6;7;8;9;10;11;12;13;14;15;16;17;18;19;20;21},{30;25;21;18;16;15;14;13;12;11;10;9;8;7;6;5;4;3;2;1;0}),0)</f>
        <v>2</v>
      </c>
      <c r="U41" s="40"/>
      <c r="V41" s="45">
        <f>IF(U41,LOOKUP(U41,{1;2;3;4;5;6;7;8;9;10;11;12;13;14;15;16;17;18;19;20;21},{60;50;42;36;32;30;28;26;24;22;20;18;16;14;12;10;8;6;4;2;0}),0)</f>
        <v>0</v>
      </c>
      <c r="W41" s="40"/>
      <c r="X41" s="41">
        <f>IF(W41,LOOKUP(W41,{1;2;3;4;5;6;7;8;9;10;11;12;13;14;15;16;17;18;19;20;21},{60;50;42;36;32;30;28;26;24;22;20;18;16;14;12;10;8;6;4;2;0}),0)</f>
        <v>0</v>
      </c>
      <c r="Y41" s="40">
        <v>9</v>
      </c>
      <c r="Z41" s="45">
        <f>IF(Y41,LOOKUP(Y41,{1;2;3;4;5;6;7;8;9;10;11;12;13;14;15;16;17;18;19;20;21},{60;50;42;36;32;30;28;26;24;22;20;18;16;14;12;10;8;6;4;2;0}),0)</f>
        <v>24</v>
      </c>
      <c r="AA41" s="40"/>
      <c r="AB41" s="41">
        <f>IF(AA41,LOOKUP(AA41,{1;2;3;4;5;6;7;8;9;10;11;12;13;14;15;16;17;18;19;20;21},{60;50;42;36;32;30;28;26;24;22;20;18;16;14;12;10;8;6;4;2;0}),0)</f>
        <v>0</v>
      </c>
      <c r="AC41" s="40"/>
      <c r="AD41" s="106">
        <f>IF(AC41,LOOKUP(AC41,{1;2;3;4;5;6;7;8;9;10;11;12;13;14;15;16;17;18;19;20;21},{30;25;21;18;16;15;14;13;12;11;10;9;8;7;6;5;4;3;2;1;0}),0)</f>
        <v>0</v>
      </c>
      <c r="AE41" s="40"/>
      <c r="AF41" s="488">
        <f>IF(AE41,LOOKUP(AE41,{1;2;3;4;5;6;7;8;9;10;11;12;13;14;15;16;17;18;19;20;21},{30;25;21;18;16;15;14;13;12;11;10;9;8;7;6;5;4;3;2;1;0}),0)</f>
        <v>0</v>
      </c>
      <c r="AG41" s="40"/>
      <c r="AH41" s="106">
        <f>IF(AG41,LOOKUP(AG41,{1;2;3;4;5;6;7;8;9;10;11;12;13;14;15;16;17;18;19;20;21},{30;25;21;18;16;15;14;13;12;11;10;9;8;7;6;5;4;3;2;1;0}),0)</f>
        <v>0</v>
      </c>
      <c r="AI41" s="40">
        <v>12</v>
      </c>
      <c r="AJ41" s="41">
        <f>IF(AI41,LOOKUP(AI41,{1;2;3;4;5;6;7;8;9;10;11;12;13;14;15;16;17;18;19;20;21},{30;25;21;18;16;15;14;13;12;11;10;9;8;7;6;5;4;3;2;1;0}),0)</f>
        <v>9</v>
      </c>
      <c r="AK41" s="40">
        <v>11</v>
      </c>
      <c r="AL41" s="43">
        <f>IF(AK41,LOOKUP(AK41,{1;2;3;4;5;6;7;8;9;10;11;12;13;14;15;16;17;18;19;20;21},{30;25;21;18;16;15;14;13;12;11;10;9;8;7;6;5;4;3;2;1;0}),0)</f>
        <v>10</v>
      </c>
      <c r="AM41" s="40"/>
      <c r="AN41" s="43">
        <f>IF(AM41,LOOKUP(AM41,{1;2;3;4;5;6;7;8;9;10;11;12;13;14;15;16;17;18;19;20;21},{30;25;21;18;16;15;14;13;12;11;10;9;8;7;6;5;4;3;2;1;0}),0)</f>
        <v>0</v>
      </c>
      <c r="AO41" s="40">
        <v>8</v>
      </c>
      <c r="AP41" s="43">
        <f>IF(AO41,LOOKUP(AO41,{1;2;3;4;5;6;7;8;9;10;11;12;13;14;15;16;17;18;19;20;21},{30;25;21;18;16;15;14;13;12;11;10;9;8;7;6;5;4;3;2;1;0}),0)</f>
        <v>13</v>
      </c>
      <c r="AQ41" s="40"/>
      <c r="AR41" s="47">
        <f>IF(AQ41,LOOKUP(AQ41,{1;2;3;4;5;6;7;8;9;10;11;12;13;14;15;16;17;18;19;20;21},{60;50;42;36;32;30;28;26;24;22;20;18;16;14;12;10;8;6;4;2;0}),0)</f>
        <v>0</v>
      </c>
      <c r="AS41" s="40"/>
      <c r="AT41" s="211">
        <f>IF(AS41,LOOKUP(AS41,{1;2;3;4;5;6;7;8;9;10;11;12;13;14;15;16;17;18;19;20;21},{60;50;42;36;32;30;28;26;24;22;20;18;16;14;12;10;8;6;4;2;0}),0)</f>
        <v>0</v>
      </c>
      <c r="AU41" s="240"/>
      <c r="AV41" s="241">
        <f>IF(AU41,LOOKUP(AU41,{1;2;3;4;5;6;7;8;9;10;11;12;13;14;15;16;17;18;19;20;21},{60;50;42;36;32;30;28;26;24;22;20;18;16;14;12;10;8;6;4;2;0}),0)</f>
        <v>0</v>
      </c>
      <c r="AW41" s="225"/>
      <c r="AX41" s="216">
        <f>V41+X41+Z41+AB41+AR41+AT41+AV41</f>
        <v>24</v>
      </c>
      <c r="AZ41" s="255">
        <f>RANK(BA41,$BA$6:$BA$259)</f>
        <v>31</v>
      </c>
      <c r="BA41" s="256">
        <f>(N41+P41+R41+T41+V41+X41+Z41+AB41+AD41+AF41+AH41+AJ41+AL41+AN41)- SMALL((N41,P41,R41,T41,V41,X41,Z41,AB41,AD41,AF41,AH41,AJ41,AL41,AN41),1)- SMALL((N41,P41,R41,T41,V41,X41,Z41,AB41,AD41,AF41,AH41,AJ41,AL41,AN41),2)- SMALL((N41,P41,R41,T41,V41,X41,Z41,AB41,AD41,AF41,AH41,AJ41,AL41,AN41),3)</f>
        <v>46</v>
      </c>
    </row>
    <row r="42" spans="1:53" ht="16" customHeight="1" x14ac:dyDescent="0.2">
      <c r="A42" s="141">
        <f>RANK(I42,$I$6:$I$271)</f>
        <v>37</v>
      </c>
      <c r="B42" s="154">
        <v>3100232</v>
      </c>
      <c r="C42" s="145" t="s">
        <v>58</v>
      </c>
      <c r="D42" s="37" t="s">
        <v>59</v>
      </c>
      <c r="E42" s="38" t="str">
        <f>C42&amp;D42</f>
        <v>AndySHIELDS</v>
      </c>
      <c r="F42" s="39">
        <v>2017</v>
      </c>
      <c r="G42" s="117">
        <v>1991</v>
      </c>
      <c r="H42" s="311" t="str">
        <f>IF(ISBLANK(G42),"",IF(G42&gt;1995.9,"U23","SR"))</f>
        <v>SR</v>
      </c>
      <c r="I42" s="494">
        <f>N42+P42+R42+T42+V42+X42+Z42+AB42+AD42+AF42+AH42+AJ42+AL42+AN42+AP42+AR42+AT42+AV42</f>
        <v>58</v>
      </c>
      <c r="J42" s="159">
        <f>N42+R42+X42+AB42+AF42+AJ42+AR42</f>
        <v>24</v>
      </c>
      <c r="K42" s="130">
        <f>P42+T42+V42+Z42+AD42+AH42+AL42+AN42+AP42+AT42+AV42</f>
        <v>34</v>
      </c>
      <c r="L42" s="122"/>
      <c r="M42" s="40"/>
      <c r="N42" s="41">
        <f>IF(M42,LOOKUP(M42,{1;2;3;4;5;6;7;8;9;10;11;12;13;14;15;16;17;18;19;20;21},{30;25;21;18;16;15;14;13;12;11;10;9;8;7;6;5;4;3;2;1;0}),0)</f>
        <v>0</v>
      </c>
      <c r="O42" s="40"/>
      <c r="P42" s="43">
        <f>IF(O42,LOOKUP(O42,{1;2;3;4;5;6;7;8;9;10;11;12;13;14;15;16;17;18;19;20;21},{30;25;21;18;16;15;14;13;12;11;10;9;8;7;6;5;4;3;2;1;0}),0)</f>
        <v>0</v>
      </c>
      <c r="Q42" s="40"/>
      <c r="R42" s="41">
        <f>IF(Q42,LOOKUP(Q42,{1;2;3;4;5;6;7;8;9;10;11;12;13;14;15;16;17;18;19;20;21},{30;25;21;18;16;15;14;13;12;11;10;9;8;7;6;5;4;3;2;1;0}),0)</f>
        <v>0</v>
      </c>
      <c r="S42" s="40"/>
      <c r="T42" s="43">
        <f>IF(S42,LOOKUP(S42,{1;2;3;4;5;6;7;8;9;10;11;12;13;14;15;16;17;18;19;20;21},{30;25;21;18;16;15;14;13;12;11;10;9;8;7;6;5;4;3;2;1;0}),0)</f>
        <v>0</v>
      </c>
      <c r="U42" s="40"/>
      <c r="V42" s="45">
        <f>IF(U42,LOOKUP(U42,{1;2;3;4;5;6;7;8;9;10;11;12;13;14;15;16;17;18;19;20;21},{60;50;42;36;32;30;28;26;24;22;20;18;16;14;12;10;8;6;4;2;0}),0)</f>
        <v>0</v>
      </c>
      <c r="W42" s="40"/>
      <c r="X42" s="41">
        <f>IF(W42,LOOKUP(W42,{1;2;3;4;5;6;7;8;9;10;11;12;13;14;15;16;17;18;19;20;21},{60;50;42;36;32;30;28;26;24;22;20;18;16;14;12;10;8;6;4;2;0}),0)</f>
        <v>0</v>
      </c>
      <c r="Y42" s="40"/>
      <c r="Z42" s="45">
        <f>IF(Y42,LOOKUP(Y42,{1;2;3;4;5;6;7;8;9;10;11;12;13;14;15;16;17;18;19;20;21},{60;50;42;36;32;30;28;26;24;22;20;18;16;14;12;10;8;6;4;2;0}),0)</f>
        <v>0</v>
      </c>
      <c r="AA42" s="40"/>
      <c r="AB42" s="41">
        <f>IF(AA42,LOOKUP(AA42,{1;2;3;4;5;6;7;8;9;10;11;12;13;14;15;16;17;18;19;20;21},{60;50;42;36;32;30;28;26;24;22;20;18;16;14;12;10;8;6;4;2;0}),0)</f>
        <v>0</v>
      </c>
      <c r="AC42" s="40">
        <v>8</v>
      </c>
      <c r="AD42" s="106">
        <f>IF(AC42,LOOKUP(AC42,{1;2;3;4;5;6;7;8;9;10;11;12;13;14;15;16;17;18;19;20;21},{30;25;21;18;16;15;14;13;12;11;10;9;8;7;6;5;4;3;2;1;0}),0)</f>
        <v>13</v>
      </c>
      <c r="AE42" s="40">
        <v>9</v>
      </c>
      <c r="AF42" s="488">
        <f>IF(AE42,LOOKUP(AE42,{1;2;3;4;5;6;7;8;9;10;11;12;13;14;15;16;17;18;19;20;21},{30;25;21;18;16;15;14;13;12;11;10;9;8;7;6;5;4;3;2;1;0}),0)</f>
        <v>12</v>
      </c>
      <c r="AG42" s="40">
        <v>3</v>
      </c>
      <c r="AH42" s="106">
        <f>IF(AG42,LOOKUP(AG42,{1;2;3;4;5;6;7;8;9;10;11;12;13;14;15;16;17;18;19;20;21},{30;25;21;18;16;15;14;13;12;11;10;9;8;7;6;5;4;3;2;1;0}),0)</f>
        <v>21</v>
      </c>
      <c r="AI42" s="40"/>
      <c r="AJ42" s="41">
        <f>IF(AI42,LOOKUP(AI42,{1;2;3;4;5;6;7;8;9;10;11;12;13;14;15;16;17;18;19;20;21},{30;25;21;18;16;15;14;13;12;11;10;9;8;7;6;5;4;3;2;1;0}),0)</f>
        <v>0</v>
      </c>
      <c r="AK42" s="40"/>
      <c r="AL42" s="43">
        <f>IF(AK42,LOOKUP(AK42,{1;2;3;4;5;6;7;8;9;10;11;12;13;14;15;16;17;18;19;20;21},{30;25;21;18;16;15;14;13;12;11;10;9;8;7;6;5;4;3;2;1;0}),0)</f>
        <v>0</v>
      </c>
      <c r="AM42" s="40"/>
      <c r="AN42" s="43">
        <f>IF(AM42,LOOKUP(AM42,{1;2;3;4;5;6;7;8;9;10;11;12;13;14;15;16;17;18;19;20;21},{30;25;21;18;16;15;14;13;12;11;10;9;8;7;6;5;4;3;2;1;0}),0)</f>
        <v>0</v>
      </c>
      <c r="AO42" s="40"/>
      <c r="AP42" s="43">
        <f>IF(AO42,LOOKUP(AO42,{1;2;3;4;5;6;7;8;9;10;11;12;13;14;15;16;17;18;19;20;21},{30;25;21;18;16;15;14;13;12;11;10;9;8;7;6;5;4;3;2;1;0}),0)</f>
        <v>0</v>
      </c>
      <c r="AQ42" s="40">
        <v>15</v>
      </c>
      <c r="AR42" s="47">
        <f>IF(AQ42,LOOKUP(AQ42,{1;2;3;4;5;6;7;8;9;10;11;12;13;14;15;16;17;18;19;20;21},{60;50;42;36;32;30;28;26;24;22;20;18;16;14;12;10;8;6;4;2;0}),0)</f>
        <v>12</v>
      </c>
      <c r="AS42" s="40"/>
      <c r="AT42" s="211">
        <f>IF(AS42,LOOKUP(AS42,{1;2;3;4;5;6;7;8;9;10;11;12;13;14;15;16;17;18;19;20;21},{60;50;42;36;32;30;28;26;24;22;20;18;16;14;12;10;8;6;4;2;0}),0)</f>
        <v>0</v>
      </c>
      <c r="AU42" s="240"/>
      <c r="AV42" s="241">
        <f>IF(AU42,LOOKUP(AU42,{1;2;3;4;5;6;7;8;9;10;11;12;13;14;15;16;17;18;19;20;21},{60;50;42;36;32;30;28;26;24;22;20;18;16;14;12;10;8;6;4;2;0}),0)</f>
        <v>0</v>
      </c>
      <c r="AW42" s="225"/>
      <c r="AX42" s="216">
        <f>V42+X42+Z42+AB42+AR42+AT42+AV42</f>
        <v>12</v>
      </c>
      <c r="AZ42" s="255">
        <f>RANK(BA42,$BA$6:$BA$259)</f>
        <v>31</v>
      </c>
      <c r="BA42" s="256">
        <f>(N42+P42+R42+T42+V42+X42+Z42+AB42+AD42+AF42+AH42+AJ42+AL42+AN42)- SMALL((N42,P42,R42,T42,V42,X42,Z42,AB42,AD42,AF42,AH42,AJ42,AL42,AN42),1)- SMALL((N42,P42,R42,T42,V42,X42,Z42,AB42,AD42,AF42,AH42,AJ42,AL42,AN42),2)- SMALL((N42,P42,R42,T42,V42,X42,Z42,AB42,AD42,AF42,AH42,AJ42,AL42,AN42),3)</f>
        <v>46</v>
      </c>
    </row>
    <row r="43" spans="1:53" ht="16" customHeight="1" x14ac:dyDescent="0.2">
      <c r="A43" s="141">
        <f>RANK(I43,$I$6:$I$271)</f>
        <v>38</v>
      </c>
      <c r="B43" s="154">
        <v>3422968</v>
      </c>
      <c r="C43" s="146" t="s">
        <v>644</v>
      </c>
      <c r="D43" s="49" t="s">
        <v>645</v>
      </c>
      <c r="E43" s="38" t="str">
        <f>C43&amp;D43</f>
        <v>KjetilBANERUD</v>
      </c>
      <c r="F43" s="39"/>
      <c r="G43" s="117">
        <v>1997</v>
      </c>
      <c r="H43" s="311" t="str">
        <f>IF(ISBLANK(G43),"",IF(G43&gt;1995.9,"U23","SR"))</f>
        <v>U23</v>
      </c>
      <c r="I43" s="494">
        <f>N43+P43+R43+T43+V43+X43+Z43+AB43+AD43+AF43+AH43+AJ43+AL43+AN43+AP43+AR43+AT43+AV43</f>
        <v>55</v>
      </c>
      <c r="J43" s="159">
        <f>N43+R43+X43+AB43+AF43+AJ43+AR43</f>
        <v>10</v>
      </c>
      <c r="K43" s="130">
        <f>P43+T43+V43+Z43+AD43+AH43+AL43+AN43+AP43+AT43+AV43</f>
        <v>45</v>
      </c>
      <c r="L43" s="122"/>
      <c r="M43" s="40"/>
      <c r="N43" s="41">
        <f>IF(M43,LOOKUP(M43,{1;2;3;4;5;6;7;8;9;10;11;12;13;14;15;16;17;18;19;20;21},{30;25;21;18;16;15;14;13;12;11;10;9;8;7;6;5;4;3;2;1;0}),0)</f>
        <v>0</v>
      </c>
      <c r="O43" s="40"/>
      <c r="P43" s="43">
        <f>IF(O43,LOOKUP(O43,{1;2;3;4;5;6;7;8;9;10;11;12;13;14;15;16;17;18;19;20;21},{30;25;21;18;16;15;14;13;12;11;10;9;8;7;6;5;4;3;2;1;0}),0)</f>
        <v>0</v>
      </c>
      <c r="Q43" s="40"/>
      <c r="R43" s="41">
        <f>IF(Q43,LOOKUP(Q43,{1;2;3;4;5;6;7;8;9;10;11;12;13;14;15;16;17;18;19;20;21},{30;25;21;18;16;15;14;13;12;11;10;9;8;7;6;5;4;3;2;1;0}),0)</f>
        <v>0</v>
      </c>
      <c r="S43" s="40"/>
      <c r="T43" s="43">
        <f>IF(S43,LOOKUP(S43,{1;2;3;4;5;6;7;8;9;10;11;12;13;14;15;16;17;18;19;20;21},{30;25;21;18;16;15;14;13;12;11;10;9;8;7;6;5;4;3;2;1;0}),0)</f>
        <v>0</v>
      </c>
      <c r="U43" s="40">
        <v>17</v>
      </c>
      <c r="V43" s="45">
        <f>IF(U43,LOOKUP(U43,{1;2;3;4;5;6;7;8;9;10;11;12;13;14;15;16;17;18;19;20;21},{60;50;42;36;32;30;28;26;24;22;20;18;16;14;12;10;8;6;4;2;0}),0)</f>
        <v>8</v>
      </c>
      <c r="W43" s="40"/>
      <c r="X43" s="41">
        <f>IF(W43,LOOKUP(W43,{1;2;3;4;5;6;7;8;9;10;11;12;13;14;15;16;17;18;19;20;21},{60;50;42;36;32;30;28;26;24;22;20;18;16;14;12;10;8;6;4;2;0}),0)</f>
        <v>0</v>
      </c>
      <c r="Y43" s="40">
        <v>18</v>
      </c>
      <c r="Z43" s="45">
        <f>IF(Y43,LOOKUP(Y43,{1;2;3;4;5;6;7;8;9;10;11;12;13;14;15;16;17;18;19;20;21},{60;50;42;36;32;30;28;26;24;22;20;18;16;14;12;10;8;6;4;2;0}),0)</f>
        <v>6</v>
      </c>
      <c r="AA43" s="40">
        <v>16</v>
      </c>
      <c r="AB43" s="41">
        <f>IF(AA43,LOOKUP(AA43,{1;2;3;4;5;6;7;8;9;10;11;12;13;14;15;16;17;18;19;20;21},{60;50;42;36;32;30;28;26;24;22;20;18;16;14;12;10;8;6;4;2;0}),0)</f>
        <v>10</v>
      </c>
      <c r="AC43" s="40"/>
      <c r="AD43" s="106">
        <f>IF(AC43,LOOKUP(AC43,{1;2;3;4;5;6;7;8;9;10;11;12;13;14;15;16;17;18;19;20;21},{30;25;21;18;16;15;14;13;12;11;10;9;8;7;6;5;4;3;2;1;0}),0)</f>
        <v>0</v>
      </c>
      <c r="AE43" s="40"/>
      <c r="AF43" s="488">
        <f>IF(AE43,LOOKUP(AE43,{1;2;3;4;5;6;7;8;9;10;11;12;13;14;15;16;17;18;19;20;21},{30;25;21;18;16;15;14;13;12;11;10;9;8;7;6;5;4;3;2;1;0}),0)</f>
        <v>0</v>
      </c>
      <c r="AG43" s="40"/>
      <c r="AH43" s="106">
        <f>IF(AG43,LOOKUP(AG43,{1;2;3;4;5;6;7;8;9;10;11;12;13;14;15;16;17;18;19;20;21},{30;25;21;18;16;15;14;13;12;11;10;9;8;7;6;5;4;3;2;1;0}),0)</f>
        <v>0</v>
      </c>
      <c r="AI43" s="40"/>
      <c r="AJ43" s="41">
        <f>IF(AI43,LOOKUP(AI43,{1;2;3;4;5;6;7;8;9;10;11;12;13;14;15;16;17;18;19;20;21},{30;25;21;18;16;15;14;13;12;11;10;9;8;7;6;5;4;3;2;1;0}),0)</f>
        <v>0</v>
      </c>
      <c r="AK43" s="40">
        <v>4</v>
      </c>
      <c r="AL43" s="43">
        <f>IF(AK43,LOOKUP(AK43,{1;2;3;4;5;6;7;8;9;10;11;12;13;14;15;16;17;18;19;20;21},{30;25;21;18;16;15;14;13;12;11;10;9;8;7;6;5;4;3;2;1;0}),0)</f>
        <v>18</v>
      </c>
      <c r="AM43" s="40">
        <v>8</v>
      </c>
      <c r="AN43" s="43">
        <f>IF(AM43,LOOKUP(AM43,{1;2;3;4;5;6;7;8;9;10;11;12;13;14;15;16;17;18;19;20;21},{30;25;21;18;16;15;14;13;12;11;10;9;8;7;6;5;4;3;2;1;0}),0)</f>
        <v>13</v>
      </c>
      <c r="AO43" s="40"/>
      <c r="AP43" s="43">
        <f>IF(AO43,LOOKUP(AO43,{1;2;3;4;5;6;7;8;9;10;11;12;13;14;15;16;17;18;19;20;21},{30;25;21;18;16;15;14;13;12;11;10;9;8;7;6;5;4;3;2;1;0}),0)</f>
        <v>0</v>
      </c>
      <c r="AQ43" s="40"/>
      <c r="AR43" s="47">
        <f>IF(AQ43,LOOKUP(AQ43,{1;2;3;4;5;6;7;8;9;10;11;12;13;14;15;16;17;18;19;20;21},{60;50;42;36;32;30;28;26;24;22;20;18;16;14;12;10;8;6;4;2;0}),0)</f>
        <v>0</v>
      </c>
      <c r="AS43" s="40"/>
      <c r="AT43" s="211">
        <f>IF(AS43,LOOKUP(AS43,{1;2;3;4;5;6;7;8;9;10;11;12;13;14;15;16;17;18;19;20;21},{60;50;42;36;32;30;28;26;24;22;20;18;16;14;12;10;8;6;4;2;0}),0)</f>
        <v>0</v>
      </c>
      <c r="AU43" s="240"/>
      <c r="AV43" s="241">
        <f>IF(AU43,LOOKUP(AU43,{1;2;3;4;5;6;7;8;9;10;11;12;13;14;15;16;17;18;19;20;21},{60;50;42;36;32;30;28;26;24;22;20;18;16;14;12;10;8;6;4;2;0}),0)</f>
        <v>0</v>
      </c>
      <c r="AW43" s="225"/>
      <c r="AX43" s="216">
        <f>V43+X43+Z43+AB43+AR43+AT43+AV43</f>
        <v>24</v>
      </c>
      <c r="AZ43" s="255"/>
      <c r="BA43" s="256"/>
    </row>
    <row r="44" spans="1:53" ht="16" customHeight="1" x14ac:dyDescent="0.2">
      <c r="A44" s="141">
        <f>RANK(I44,$I$6:$I$271)</f>
        <v>38</v>
      </c>
      <c r="B44" s="154">
        <v>3530348</v>
      </c>
      <c r="C44" s="429" t="s">
        <v>67</v>
      </c>
      <c r="D44" s="37" t="s">
        <v>68</v>
      </c>
      <c r="E44" s="38" t="str">
        <f>C44&amp;D44</f>
        <v>Matt LIEBSCH</v>
      </c>
      <c r="F44" s="39">
        <v>2017</v>
      </c>
      <c r="G44" s="440">
        <v>1983</v>
      </c>
      <c r="H44" s="311" t="str">
        <f>IF(ISBLANK(G44),"",IF(G44&gt;1995.9,"U23","SR"))</f>
        <v>SR</v>
      </c>
      <c r="I44" s="494">
        <f>N44+P44+R44+T44+V44+X44+Z44+AB44+AD44+AF44+AH44+AJ44+AL44+AN44+AP44+AR44+AT44+AV44</f>
        <v>55</v>
      </c>
      <c r="J44" s="159">
        <f>N44+R44+X44+AB44+AF44+AJ44+AR44</f>
        <v>4</v>
      </c>
      <c r="K44" s="130">
        <f>P44+T44+V44+Z44+AD44+AH44+AL44+AN44+AP44+AT44+AV44</f>
        <v>51</v>
      </c>
      <c r="L44" s="266"/>
      <c r="M44" s="40"/>
      <c r="N44" s="41">
        <f>IF(M44,LOOKUP(M44,{1;2;3;4;5;6;7;8;9;10;11;12;13;14;15;16;17;18;19;20;21},{30;25;21;18;16;15;14;13;12;11;10;9;8;7;6;5;4;3;2;1;0}),0)</f>
        <v>0</v>
      </c>
      <c r="O44" s="40"/>
      <c r="P44" s="43">
        <f>IF(O44,LOOKUP(O44,{1;2;3;4;5;6;7;8;9;10;11;12;13;14;15;16;17;18;19;20;21},{30;25;21;18;16;15;14;13;12;11;10;9;8;7;6;5;4;3;2;1;0}),0)</f>
        <v>0</v>
      </c>
      <c r="Q44" s="40"/>
      <c r="R44" s="41">
        <f>IF(Q44,LOOKUP(Q44,{1;2;3;4;5;6;7;8;9;10;11;12;13;14;15;16;17;18;19;20;21},{30;25;21;18;16;15;14;13;12;11;10;9;8;7;6;5;4;3;2;1;0}),0)</f>
        <v>0</v>
      </c>
      <c r="S44" s="40"/>
      <c r="T44" s="43">
        <f>IF(S44,LOOKUP(S44,{1;2;3;4;5;6;7;8;9;10;11;12;13;14;15;16;17;18;19;20;21},{30;25;21;18;16;15;14;13;12;11;10;9;8;7;6;5;4;3;2;1;0}),0)</f>
        <v>0</v>
      </c>
      <c r="U44" s="40"/>
      <c r="V44" s="45">
        <f>IF(U44,LOOKUP(U44,{1;2;3;4;5;6;7;8;9;10;11;12;13;14;15;16;17;18;19;20;21},{60;50;42;36;32;30;28;26;24;22;20;18;16;14;12;10;8;6;4;2;0}),0)</f>
        <v>0</v>
      </c>
      <c r="W44" s="40"/>
      <c r="X44" s="41">
        <f>IF(W44,LOOKUP(W44,{1;2;3;4;5;6;7;8;9;10;11;12;13;14;15;16;17;18;19;20;21},{60;50;42;36;32;30;28;26;24;22;20;18;16;14;12;10;8;6;4;2;0}),0)</f>
        <v>0</v>
      </c>
      <c r="Y44" s="40"/>
      <c r="Z44" s="45">
        <f>IF(Y44,LOOKUP(Y44,{1;2;3;4;5;6;7;8;9;10;11;12;13;14;15;16;17;18;19;20;21},{60;50;42;36;32;30;28;26;24;22;20;18;16;14;12;10;8;6;4;2;0}),0)</f>
        <v>0</v>
      </c>
      <c r="AA44" s="40"/>
      <c r="AB44" s="41">
        <f>IF(AA44,LOOKUP(AA44,{1;2;3;4;5;6;7;8;9;10;11;12;13;14;15;16;17;18;19;20;21},{60;50;42;36;32;30;28;26;24;22;20;18;16;14;12;10;8;6;4;2;0}),0)</f>
        <v>0</v>
      </c>
      <c r="AC44" s="40"/>
      <c r="AD44" s="106">
        <f>IF(AC44,LOOKUP(AC44,{1;2;3;4;5;6;7;8;9;10;11;12;13;14;15;16;17;18;19;20;21},{30;25;21;18;16;15;14;13;12;11;10;9;8;7;6;5;4;3;2;1;0}),0)</f>
        <v>0</v>
      </c>
      <c r="AE44" s="40"/>
      <c r="AF44" s="488">
        <f>IF(AE44,LOOKUP(AE44,{1;2;3;4;5;6;7;8;9;10;11;12;13;14;15;16;17;18;19;20;21},{30;25;21;18;16;15;14;13;12;11;10;9;8;7;6;5;4;3;2;1;0}),0)</f>
        <v>0</v>
      </c>
      <c r="AG44" s="40"/>
      <c r="AH44" s="106">
        <f>IF(AG44,LOOKUP(AG44,{1;2;3;4;5;6;7;8;9;10;11;12;13;14;15;16;17;18;19;20;21},{30;25;21;18;16;15;14;13;12;11;10;9;8;7;6;5;4;3;2;1;0}),0)</f>
        <v>0</v>
      </c>
      <c r="AI44" s="40">
        <v>17</v>
      </c>
      <c r="AJ44" s="41">
        <f>IF(AI44,LOOKUP(AI44,{1;2;3;4;5;6;7;8;9;10;11;12;13;14;15;16;17;18;19;20;21},{30;25;21;18;16;15;14;13;12;11;10;9;8;7;6;5;4;3;2;1;0}),0)</f>
        <v>4</v>
      </c>
      <c r="AK44" s="40"/>
      <c r="AL44" s="43">
        <f>IF(AK44,LOOKUP(AK44,{1;2;3;4;5;6;7;8;9;10;11;12;13;14;15;16;17;18;19;20;21},{30;25;21;18;16;15;14;13;12;11;10;9;8;7;6;5;4;3;2;1;0}),0)</f>
        <v>0</v>
      </c>
      <c r="AM44" s="40">
        <v>1</v>
      </c>
      <c r="AN44" s="43">
        <f>IF(AM44,LOOKUP(AM44,{1;2;3;4;5;6;7;8;9;10;11;12;13;14;15;16;17;18;19;20;21},{30;25;21;18;16;15;14;13;12;11;10;9;8;7;6;5;4;3;2;1;0}),0)</f>
        <v>30</v>
      </c>
      <c r="AO44" s="40">
        <v>3</v>
      </c>
      <c r="AP44" s="43">
        <f>IF(AO44,LOOKUP(AO44,{1;2;3;4;5;6;7;8;9;10;11;12;13;14;15;16;17;18;19;20;21},{30;25;21;18;16;15;14;13;12;11;10;9;8;7;6;5;4;3;2;1;0}),0)</f>
        <v>21</v>
      </c>
      <c r="AQ44" s="40"/>
      <c r="AR44" s="47">
        <f>IF(AQ44,LOOKUP(AQ44,{1;2;3;4;5;6;7;8;9;10;11;12;13;14;15;16;17;18;19;20;21},{60;50;42;36;32;30;28;26;24;22;20;18;16;14;12;10;8;6;4;2;0}),0)</f>
        <v>0</v>
      </c>
      <c r="AS44" s="40"/>
      <c r="AT44" s="211">
        <f>IF(AS44,LOOKUP(AS44,{1;2;3;4;5;6;7;8;9;10;11;12;13;14;15;16;17;18;19;20;21},{60;50;42;36;32;30;28;26;24;22;20;18;16;14;12;10;8;6;4;2;0}),0)</f>
        <v>0</v>
      </c>
      <c r="AU44" s="240"/>
      <c r="AV44" s="241">
        <f>IF(AU44,LOOKUP(AU44,{1;2;3;4;5;6;7;8;9;10;11;12;13;14;15;16;17;18;19;20;21},{60;50;42;36;32;30;28;26;24;22;20;18;16;14;12;10;8;6;4;2;0}),0)</f>
        <v>0</v>
      </c>
      <c r="AW44" s="225"/>
      <c r="AX44" s="216">
        <f>V44+X44+Z44+AB44+AR44+AT44+AV44</f>
        <v>0</v>
      </c>
      <c r="AZ44" s="255">
        <f>RANK(BA44,$BA$6:$BA$259)</f>
        <v>35</v>
      </c>
      <c r="BA44" s="256">
        <f>(N44+P44+R44+T44+V44+X44+Z44+AB44+AD44+AF44+AH44+AJ44+AL44+AN44)- SMALL((N44,P44,R44,T44,V44,X44,Z44,AB44,AD44,AF44,AH44,AJ44,AL44,AN44),1)- SMALL((N44,P44,R44,T44,V44,X44,Z44,AB44,AD44,AF44,AH44,AJ44,AL44,AN44),2)- SMALL((N44,P44,R44,T44,V44,X44,Z44,AB44,AD44,AF44,AH44,AJ44,AL44,AN44),3)</f>
        <v>34</v>
      </c>
    </row>
    <row r="45" spans="1:53" ht="16" customHeight="1" x14ac:dyDescent="0.2">
      <c r="A45" s="141">
        <f>RANK(I45,$I$6:$I$271)</f>
        <v>38</v>
      </c>
      <c r="B45" s="154">
        <v>3422644</v>
      </c>
      <c r="C45" s="145" t="s">
        <v>119</v>
      </c>
      <c r="D45" s="114" t="s">
        <v>517</v>
      </c>
      <c r="E45" s="38" t="str">
        <f>C45&amp;D45</f>
        <v>MathiasROLID</v>
      </c>
      <c r="F45" s="50"/>
      <c r="G45" s="118">
        <v>1996</v>
      </c>
      <c r="H45" s="311" t="str">
        <f>IF(ISBLANK(G45),"",IF(G45&gt;1995.9,"U23","SR"))</f>
        <v>U23</v>
      </c>
      <c r="I45" s="494">
        <f>N45+P45+R45+T45+V45+X45+Z45+AB45+AD45+AF45+AH45+AJ45+AL45+AN45+AP45+AR45+AT45+AV45</f>
        <v>55</v>
      </c>
      <c r="J45" s="159">
        <f>N45+R45+X45+AB45+AF45+AJ45+AR45</f>
        <v>28</v>
      </c>
      <c r="K45" s="130">
        <f>P45+T45+V45+Z45+AD45+AH45+AL45+AN45+AP45+AT45+AV45</f>
        <v>27</v>
      </c>
      <c r="L45" s="122"/>
      <c r="M45" s="40"/>
      <c r="N45" s="41">
        <f>IF(M45,LOOKUP(M45,{1;2;3;4;5;6;7;8;9;10;11;12;13;14;15;16;17;18;19;20;21},{30;25;21;18;16;15;14;13;12;11;10;9;8;7;6;5;4;3;2;1;0}),0)</f>
        <v>0</v>
      </c>
      <c r="O45" s="40"/>
      <c r="P45" s="43">
        <f>IF(O45,LOOKUP(O45,{1;2;3;4;5;6;7;8;9;10;11;12;13;14;15;16;17;18;19;20;21},{30;25;21;18;16;15;14;13;12;11;10;9;8;7;6;5;4;3;2;1;0}),0)</f>
        <v>0</v>
      </c>
      <c r="Q45" s="40"/>
      <c r="R45" s="41">
        <f>IF(Q45,LOOKUP(Q45,{1;2;3;4;5;6;7;8;9;10;11;12;13;14;15;16;17;18;19;20;21},{30;25;21;18;16;15;14;13;12;11;10;9;8;7;6;5;4;3;2;1;0}),0)</f>
        <v>0</v>
      </c>
      <c r="S45" s="40"/>
      <c r="T45" s="43">
        <f>IF(S45,LOOKUP(S45,{1;2;3;4;5;6;7;8;9;10;11;12;13;14;15;16;17;18;19;20;21},{30;25;21;18;16;15;14;13;12;11;10;9;8;7;6;5;4;3;2;1;0}),0)</f>
        <v>0</v>
      </c>
      <c r="U45" s="40"/>
      <c r="V45" s="45">
        <f>IF(U45,LOOKUP(U45,{1;2;3;4;5;6;7;8;9;10;11;12;13;14;15;16;17;18;19;20;21},{60;50;42;36;32;30;28;26;24;22;20;18;16;14;12;10;8;6;4;2;0}),0)</f>
        <v>0</v>
      </c>
      <c r="W45" s="40">
        <v>11</v>
      </c>
      <c r="X45" s="41">
        <f>IF(W45,LOOKUP(W45,{1;2;3;4;5;6;7;8;9;10;11;12;13;14;15;16;17;18;19;20;21},{60;50;42;36;32;30;28;26;24;22;20;18;16;14;12;10;8;6;4;2;0}),0)</f>
        <v>20</v>
      </c>
      <c r="Y45" s="40"/>
      <c r="Z45" s="45">
        <f>IF(Y45,LOOKUP(Y45,{1;2;3;4;5;6;7;8;9;10;11;12;13;14;15;16;17;18;19;20;21},{60;50;42;36;32;30;28;26;24;22;20;18;16;14;12;10;8;6;4;2;0}),0)</f>
        <v>0</v>
      </c>
      <c r="AA45" s="40">
        <v>17</v>
      </c>
      <c r="AB45" s="41">
        <f>IF(AA45,LOOKUP(AA45,{1;2;3;4;5;6;7;8;9;10;11;12;13;14;15;16;17;18;19;20;21},{60;50;42;36;32;30;28;26;24;22;20;18;16;14;12;10;8;6;4;2;0}),0)</f>
        <v>8</v>
      </c>
      <c r="AC45" s="40"/>
      <c r="AD45" s="106">
        <f>IF(AC45,LOOKUP(AC45,{1;2;3;4;5;6;7;8;9;10;11;12;13;14;15;16;17;18;19;20;21},{30;25;21;18;16;15;14;13;12;11;10;9;8;7;6;5;4;3;2;1;0}),0)</f>
        <v>0</v>
      </c>
      <c r="AE45" s="40"/>
      <c r="AF45" s="488">
        <f>IF(AE45,LOOKUP(AE45,{1;2;3;4;5;6;7;8;9;10;11;12;13;14;15;16;17;18;19;20;21},{30;25;21;18;16;15;14;13;12;11;10;9;8;7;6;5;4;3;2;1;0}),0)</f>
        <v>0</v>
      </c>
      <c r="AG45" s="40"/>
      <c r="AH45" s="106">
        <f>IF(AG45,LOOKUP(AG45,{1;2;3;4;5;6;7;8;9;10;11;12;13;14;15;16;17;18;19;20;21},{30;25;21;18;16;15;14;13;12;11;10;9;8;7;6;5;4;3;2;1;0}),0)</f>
        <v>0</v>
      </c>
      <c r="AI45" s="40"/>
      <c r="AJ45" s="41">
        <f>IF(AI45,LOOKUP(AI45,{1;2;3;4;5;6;7;8;9;10;11;12;13;14;15;16;17;18;19;20;21},{30;25;21;18;16;15;14;13;12;11;10;9;8;7;6;5;4;3;2;1;0}),0)</f>
        <v>0</v>
      </c>
      <c r="AK45" s="40">
        <v>3</v>
      </c>
      <c r="AL45" s="43">
        <f>IF(AK45,LOOKUP(AK45,{1;2;3;4;5;6;7;8;9;10;11;12;13;14;15;16;17;18;19;20;21},{30;25;21;18;16;15;14;13;12;11;10;9;8;7;6;5;4;3;2;1;0}),0)</f>
        <v>21</v>
      </c>
      <c r="AM45" s="40"/>
      <c r="AN45" s="43">
        <f>IF(AM45,LOOKUP(AM45,{1;2;3;4;5;6;7;8;9;10;11;12;13;14;15;16;17;18;19;20;21},{30;25;21;18;16;15;14;13;12;11;10;9;8;7;6;5;4;3;2;1;0}),0)</f>
        <v>0</v>
      </c>
      <c r="AO45" s="40"/>
      <c r="AP45" s="43">
        <f>IF(AO45,LOOKUP(AO45,{1;2;3;4;5;6;7;8;9;10;11;12;13;14;15;16;17;18;19;20;21},{30;25;21;18;16;15;14;13;12;11;10;9;8;7;6;5;4;3;2;1;0}),0)</f>
        <v>0</v>
      </c>
      <c r="AQ45" s="40"/>
      <c r="AR45" s="47">
        <f>IF(AQ45,LOOKUP(AQ45,{1;2;3;4;5;6;7;8;9;10;11;12;13;14;15;16;17;18;19;20;21},{60;50;42;36;32;30;28;26;24;22;20;18;16;14;12;10;8;6;4;2;0}),0)</f>
        <v>0</v>
      </c>
      <c r="AS45" s="40">
        <v>18</v>
      </c>
      <c r="AT45" s="211">
        <f>IF(AS45,LOOKUP(AS45,{1;2;3;4;5;6;7;8;9;10;11;12;13;14;15;16;17;18;19;20;21},{60;50;42;36;32;30;28;26;24;22;20;18;16;14;12;10;8;6;4;2;0}),0)</f>
        <v>6</v>
      </c>
      <c r="AU45" s="240"/>
      <c r="AV45" s="241">
        <f>IF(AU45,LOOKUP(AU45,{1;2;3;4;5;6;7;8;9;10;11;12;13;14;15;16;17;18;19;20;21},{60;50;42;36;32;30;28;26;24;22;20;18;16;14;12;10;8;6;4;2;0}),0)</f>
        <v>0</v>
      </c>
      <c r="AW45" s="225"/>
      <c r="AX45" s="216">
        <f>V45+X45+Z45+AB45+AR45+AT45+AV45</f>
        <v>34</v>
      </c>
      <c r="AZ45" s="255">
        <f>RANK(BA45,$BA$6:$BA$259)</f>
        <v>29</v>
      </c>
      <c r="BA45" s="256">
        <f>(N45+P45+R45+T45+V45+X45+Z45+AB45+AD45+AF45+AH45+AJ45+AL45+AN45)- SMALL((N45,P45,R45,T45,V45,X45,Z45,AB45,AD45,AF45,AH45,AJ45,AL45,AN45),1)- SMALL((N45,P45,R45,T45,V45,X45,Z45,AB45,AD45,AF45,AH45,AJ45,AL45,AN45),2)- SMALL((N45,P45,R45,T45,V45,X45,Z45,AB45,AD45,AF45,AH45,AJ45,AL45,AN45),3)</f>
        <v>49</v>
      </c>
    </row>
    <row r="46" spans="1:53" ht="16" customHeight="1" x14ac:dyDescent="0.2">
      <c r="A46" s="141">
        <f>RANK(I46,$I$6:$I$271)</f>
        <v>41</v>
      </c>
      <c r="B46" s="154">
        <v>3100332</v>
      </c>
      <c r="C46" s="146" t="s">
        <v>95</v>
      </c>
      <c r="D46" s="49" t="s">
        <v>96</v>
      </c>
      <c r="E46" s="38" t="str">
        <f>C46&amp;D46</f>
        <v>JulianSMITH</v>
      </c>
      <c r="F46" s="39">
        <v>2017</v>
      </c>
      <c r="G46" s="117">
        <v>1996</v>
      </c>
      <c r="H46" s="311" t="str">
        <f>IF(ISBLANK(G46),"",IF(G46&gt;1995.9,"U23","SR"))</f>
        <v>U23</v>
      </c>
      <c r="I46" s="494">
        <f>N46+P46+R46+T46+V46+X46+Z46+AB46+AD46+AF46+AH46+AJ46+AL46+AN46+AP46+AR46+AT46+AV46</f>
        <v>54</v>
      </c>
      <c r="J46" s="159">
        <f>N46+R46+X46+AB46+AF46+AJ46+AR46</f>
        <v>45</v>
      </c>
      <c r="K46" s="130">
        <f>P46+T46+V46+Z46+AD46+AH46+AL46+AN46+AP46+AT46+AV46</f>
        <v>9</v>
      </c>
      <c r="L46" s="122"/>
      <c r="M46" s="40"/>
      <c r="N46" s="41">
        <f>IF(M46,LOOKUP(M46,{1;2;3;4;5;6;7;8;9;10;11;12;13;14;15;16;17;18;19;20;21},{30;25;21;18;16;15;14;13;12;11;10;9;8;7;6;5;4;3;2;1;0}),0)</f>
        <v>0</v>
      </c>
      <c r="O46" s="40"/>
      <c r="P46" s="43">
        <f>IF(O46,LOOKUP(O46,{1;2;3;4;5;6;7;8;9;10;11;12;13;14;15;16;17;18;19;20;21},{30;25;21;18;16;15;14;13;12;11;10;9;8;7;6;5;4;3;2;1;0}),0)</f>
        <v>0</v>
      </c>
      <c r="Q46" s="40">
        <v>12</v>
      </c>
      <c r="R46" s="41">
        <f>IF(Q46,LOOKUP(Q46,{1;2;3;4;5;6;7;8;9;10;11;12;13;14;15;16;17;18;19;20;21},{30;25;21;18;16;15;14;13;12;11;10;9;8;7;6;5;4;3;2;1;0}),0)</f>
        <v>9</v>
      </c>
      <c r="S46" s="40"/>
      <c r="T46" s="43">
        <f>IF(S46,LOOKUP(S46,{1;2;3;4;5;6;7;8;9;10;11;12;13;14;15;16;17;18;19;20;21},{30;25;21;18;16;15;14;13;12;11;10;9;8;7;6;5;4;3;2;1;0}),0)</f>
        <v>0</v>
      </c>
      <c r="U46" s="40"/>
      <c r="V46" s="45">
        <f>IF(U46,LOOKUP(U46,{1;2;3;4;5;6;7;8;9;10;11;12;13;14;15;16;17;18;19;20;21},{60;50;42;36;32;30;28;26;24;22;20;18;16;14;12;10;8;6;4;2;0}),0)</f>
        <v>0</v>
      </c>
      <c r="W46" s="40"/>
      <c r="X46" s="41">
        <f>IF(W46,LOOKUP(W46,{1;2;3;4;5;6;7;8;9;10;11;12;13;14;15;16;17;18;19;20;21},{60;50;42;36;32;30;28;26;24;22;20;18;16;14;12;10;8;6;4;2;0}),0)</f>
        <v>0</v>
      </c>
      <c r="Y46" s="40"/>
      <c r="Z46" s="45">
        <f>IF(Y46,LOOKUP(Y46,{1;2;3;4;5;6;7;8;9;10;11;12;13;14;15;16;17;18;19;20;21},{60;50;42;36;32;30;28;26;24;22;20;18;16;14;12;10;8;6;4;2;0}),0)</f>
        <v>0</v>
      </c>
      <c r="AA46" s="40"/>
      <c r="AB46" s="41">
        <f>IF(AA46,LOOKUP(AA46,{1;2;3;4;5;6;7;8;9;10;11;12;13;14;15;16;17;18;19;20;21},{60;50;42;36;32;30;28;26;24;22;20;18;16;14;12;10;8;6;4;2;0}),0)</f>
        <v>0</v>
      </c>
      <c r="AC46" s="40"/>
      <c r="AD46" s="106">
        <f>IF(AC46,LOOKUP(AC46,{1;2;3;4;5;6;7;8;9;10;11;12;13;14;15;16;17;18;19;20;21},{30;25;21;18;16;15;14;13;12;11;10;9;8;7;6;5;4;3;2;1;0}),0)</f>
        <v>0</v>
      </c>
      <c r="AE46" s="40"/>
      <c r="AF46" s="488">
        <f>IF(AE46,LOOKUP(AE46,{1;2;3;4;5;6;7;8;9;10;11;12;13;14;15;16;17;18;19;20;21},{30;25;21;18;16;15;14;13;12;11;10;9;8;7;6;5;4;3;2;1;0}),0)</f>
        <v>0</v>
      </c>
      <c r="AG46" s="40"/>
      <c r="AH46" s="106">
        <f>IF(AG46,LOOKUP(AG46,{1;2;3;4;5;6;7;8;9;10;11;12;13;14;15;16;17;18;19;20;21},{30;25;21;18;16;15;14;13;12;11;10;9;8;7;6;5;4;3;2;1;0}),0)</f>
        <v>0</v>
      </c>
      <c r="AI46" s="40">
        <v>7</v>
      </c>
      <c r="AJ46" s="41">
        <f>IF(AI46,LOOKUP(AI46,{1;2;3;4;5;6;7;8;9;10;11;12;13;14;15;16;17;18;19;20;21},{30;25;21;18;16;15;14;13;12;11;10;9;8;7;6;5;4;3;2;1;0}),0)</f>
        <v>14</v>
      </c>
      <c r="AK46" s="40">
        <v>16</v>
      </c>
      <c r="AL46" s="43">
        <f>IF(AK46,LOOKUP(AK46,{1;2;3;4;5;6;7;8;9;10;11;12;13;14;15;16;17;18;19;20;21},{30;25;21;18;16;15;14;13;12;11;10;9;8;7;6;5;4;3;2;1;0}),0)</f>
        <v>5</v>
      </c>
      <c r="AM46" s="40">
        <v>17</v>
      </c>
      <c r="AN46" s="43">
        <f>IF(AM46,LOOKUP(AM46,{1;2;3;4;5;6;7;8;9;10;11;12;13;14;15;16;17;18;19;20;21},{30;25;21;18;16;15;14;13;12;11;10;9;8;7;6;5;4;3;2;1;0}),0)</f>
        <v>4</v>
      </c>
      <c r="AO46" s="40"/>
      <c r="AP46" s="43">
        <f>IF(AO46,LOOKUP(AO46,{1;2;3;4;5;6;7;8;9;10;11;12;13;14;15;16;17;18;19;20;21},{30;25;21;18;16;15;14;13;12;11;10;9;8;7;6;5;4;3;2;1;0}),0)</f>
        <v>0</v>
      </c>
      <c r="AQ46" s="40">
        <v>10</v>
      </c>
      <c r="AR46" s="47">
        <f>IF(AQ46,LOOKUP(AQ46,{1;2;3;4;5;6;7;8;9;10;11;12;13;14;15;16;17;18;19;20;21},{60;50;42;36;32;30;28;26;24;22;20;18;16;14;12;10;8;6;4;2;0}),0)</f>
        <v>22</v>
      </c>
      <c r="AS46" s="40"/>
      <c r="AT46" s="211">
        <f>IF(AS46,LOOKUP(AS46,{1;2;3;4;5;6;7;8;9;10;11;12;13;14;15;16;17;18;19;20;21},{60;50;42;36;32;30;28;26;24;22;20;18;16;14;12;10;8;6;4;2;0}),0)</f>
        <v>0</v>
      </c>
      <c r="AU46" s="240"/>
      <c r="AV46" s="241">
        <f>IF(AU46,LOOKUP(AU46,{1;2;3;4;5;6;7;8;9;10;11;12;13;14;15;16;17;18;19;20;21},{60;50;42;36;32;30;28;26;24;22;20;18;16;14;12;10;8;6;4;2;0}),0)</f>
        <v>0</v>
      </c>
      <c r="AW46" s="225"/>
      <c r="AX46" s="216">
        <f>V46+X46+Z46+AB46+AR46+AT46+AV46</f>
        <v>22</v>
      </c>
      <c r="AZ46" s="255">
        <f>RANK(BA46,$BA$6:$BA$259)</f>
        <v>38</v>
      </c>
      <c r="BA46" s="256">
        <f>(N46+P46+R46+T46+V46+X46+Z46+AB46+AD46+AF46+AH46+AJ46+AL46+AN46)- SMALL((N46,P46,R46,T46,V46,X46,Z46,AB46,AD46,AF46,AH46,AJ46,AL46,AN46),1)- SMALL((N46,P46,R46,T46,V46,X46,Z46,AB46,AD46,AF46,AH46,AJ46,AL46,AN46),2)- SMALL((N46,P46,R46,T46,V46,X46,Z46,AB46,AD46,AF46,AH46,AJ46,AL46,AN46),3)</f>
        <v>32</v>
      </c>
    </row>
    <row r="47" spans="1:53" ht="16" customHeight="1" x14ac:dyDescent="0.2">
      <c r="A47" s="141">
        <f>RANK(I47,$I$6:$I$271)</f>
        <v>42</v>
      </c>
      <c r="B47" s="154">
        <v>3422333</v>
      </c>
      <c r="C47" s="146" t="s">
        <v>599</v>
      </c>
      <c r="D47" s="49" t="s">
        <v>600</v>
      </c>
      <c r="E47" s="38" t="str">
        <f>C47&amp;D47</f>
        <v>MaximilianBIE</v>
      </c>
      <c r="F47" s="39"/>
      <c r="G47" s="117">
        <v>1995</v>
      </c>
      <c r="H47" s="311" t="str">
        <f>IF(ISBLANK(G47),"",IF(G47&gt;1995.9,"U23","SR"))</f>
        <v>SR</v>
      </c>
      <c r="I47" s="494">
        <f>N47+P47+R47+T47+V47+X47+Z47+AB47+AD47+AF47+AH47+AJ47+AL47+AN47+AP47+AR47+AT47+AV47</f>
        <v>50</v>
      </c>
      <c r="J47" s="159">
        <f>N47+R47+X47+AB47+AF47+AJ47+AR47</f>
        <v>38</v>
      </c>
      <c r="K47" s="130">
        <f>P47+T47+V47+Z47+AD47+AH47+AL47+AN47+AP47+AT47+AV47</f>
        <v>12</v>
      </c>
      <c r="L47" s="122"/>
      <c r="M47" s="40">
        <v>7</v>
      </c>
      <c r="N47" s="41">
        <f>IF(M47,LOOKUP(M47,{1;2;3;4;5;6;7;8;9;10;11;12;13;14;15;16;17;18;19;20;21},{30;25;21;18;16;15;14;13;12;11;10;9;8;7;6;5;4;3;2;1;0}),0)</f>
        <v>14</v>
      </c>
      <c r="O47" s="40">
        <v>19</v>
      </c>
      <c r="P47" s="43">
        <f>IF(O47,LOOKUP(O47,{1;2;3;4;5;6;7;8;9;10;11;12;13;14;15;16;17;18;19;20;21},{30;25;21;18;16;15;14;13;12;11;10;9;8;7;6;5;4;3;2;1;0}),0)</f>
        <v>2</v>
      </c>
      <c r="Q47" s="40"/>
      <c r="R47" s="41">
        <f>IF(Q47,LOOKUP(Q47,{1;2;3;4;5;6;7;8;9;10;11;12;13;14;15;16;17;18;19;20;21},{30;25;21;18;16;15;14;13;12;11;10;9;8;7;6;5;4;3;2;1;0}),0)</f>
        <v>0</v>
      </c>
      <c r="S47" s="40"/>
      <c r="T47" s="43">
        <f>IF(S47,LOOKUP(S47,{1;2;3;4;5;6;7;8;9;10;11;12;13;14;15;16;17;18;19;20;21},{30;25;21;18;16;15;14;13;12;11;10;9;8;7;6;5;4;3;2;1;0}),0)</f>
        <v>0</v>
      </c>
      <c r="U47" s="40">
        <v>16</v>
      </c>
      <c r="V47" s="45">
        <f>IF(U47,LOOKUP(U47,{1;2;3;4;5;6;7;8;9;10;11;12;13;14;15;16;17;18;19;20;21},{60;50;42;36;32;30;28;26;24;22;20;18;16;14;12;10;8;6;4;2;0}),0)</f>
        <v>10</v>
      </c>
      <c r="W47" s="40">
        <v>9</v>
      </c>
      <c r="X47" s="41">
        <f>IF(W47,LOOKUP(W47,{1;2;3;4;5;6;7;8;9;10;11;12;13;14;15;16;17;18;19;20;21},{60;50;42;36;32;30;28;26;24;22;20;18;16;14;12;10;8;6;4;2;0}),0)</f>
        <v>24</v>
      </c>
      <c r="Y47" s="40"/>
      <c r="Z47" s="45">
        <f>IF(Y47,LOOKUP(Y47,{1;2;3;4;5;6;7;8;9;10;11;12;13;14;15;16;17;18;19;20;21},{60;50;42;36;32;30;28;26;24;22;20;18;16;14;12;10;8;6;4;2;0}),0)</f>
        <v>0</v>
      </c>
      <c r="AA47" s="40"/>
      <c r="AB47" s="41">
        <f>IF(AA47,LOOKUP(AA47,{1;2;3;4;5;6;7;8;9;10;11;12;13;14;15;16;17;18;19;20;21},{60;50;42;36;32;30;28;26;24;22;20;18;16;14;12;10;8;6;4;2;0}),0)</f>
        <v>0</v>
      </c>
      <c r="AC47" s="40"/>
      <c r="AD47" s="106">
        <f>IF(AC47,LOOKUP(AC47,{1;2;3;4;5;6;7;8;9;10;11;12;13;14;15;16;17;18;19;20;21},{30;25;21;18;16;15;14;13;12;11;10;9;8;7;6;5;4;3;2;1;0}),0)</f>
        <v>0</v>
      </c>
      <c r="AE47" s="40"/>
      <c r="AF47" s="488">
        <f>IF(AE47,LOOKUP(AE47,{1;2;3;4;5;6;7;8;9;10;11;12;13;14;15;16;17;18;19;20;21},{30;25;21;18;16;15;14;13;12;11;10;9;8;7;6;5;4;3;2;1;0}),0)</f>
        <v>0</v>
      </c>
      <c r="AG47" s="40"/>
      <c r="AH47" s="106">
        <f>IF(AG47,LOOKUP(AG47,{1;2;3;4;5;6;7;8;9;10;11;12;13;14;15;16;17;18;19;20;21},{30;25;21;18;16;15;14;13;12;11;10;9;8;7;6;5;4;3;2;1;0}),0)</f>
        <v>0</v>
      </c>
      <c r="AI47" s="40"/>
      <c r="AJ47" s="41">
        <f>IF(AI47,LOOKUP(AI47,{1;2;3;4;5;6;7;8;9;10;11;12;13;14;15;16;17;18;19;20;21},{30;25;21;18;16;15;14;13;12;11;10;9;8;7;6;5;4;3;2;1;0}),0)</f>
        <v>0</v>
      </c>
      <c r="AK47" s="40"/>
      <c r="AL47" s="43">
        <f>IF(AK47,LOOKUP(AK47,{1;2;3;4;5;6;7;8;9;10;11;12;13;14;15;16;17;18;19;20;21},{30;25;21;18;16;15;14;13;12;11;10;9;8;7;6;5;4;3;2;1;0}),0)</f>
        <v>0</v>
      </c>
      <c r="AM47" s="40"/>
      <c r="AN47" s="43">
        <f>IF(AM47,LOOKUP(AM47,{1;2;3;4;5;6;7;8;9;10;11;12;13;14;15;16;17;18;19;20;21},{30;25;21;18;16;15;14;13;12;11;10;9;8;7;6;5;4;3;2;1;0}),0)</f>
        <v>0</v>
      </c>
      <c r="AO47" s="40"/>
      <c r="AP47" s="43">
        <f>IF(AO47,LOOKUP(AO47,{1;2;3;4;5;6;7;8;9;10;11;12;13;14;15;16;17;18;19;20;21},{30;25;21;18;16;15;14;13;12;11;10;9;8;7;6;5;4;3;2;1;0}),0)</f>
        <v>0</v>
      </c>
      <c r="AQ47" s="40"/>
      <c r="AR47" s="47">
        <f>IF(AQ47,LOOKUP(AQ47,{1;2;3;4;5;6;7;8;9;10;11;12;13;14;15;16;17;18;19;20;21},{60;50;42;36;32;30;28;26;24;22;20;18;16;14;12;10;8;6;4;2;0}),0)</f>
        <v>0</v>
      </c>
      <c r="AS47" s="40"/>
      <c r="AT47" s="211">
        <f>IF(AS47,LOOKUP(AS47,{1;2;3;4;5;6;7;8;9;10;11;12;13;14;15;16;17;18;19;20;21},{60;50;42;36;32;30;28;26;24;22;20;18;16;14;12;10;8;6;4;2;0}),0)</f>
        <v>0</v>
      </c>
      <c r="AU47" s="240"/>
      <c r="AV47" s="241">
        <f>IF(AU47,LOOKUP(AU47,{1;2;3;4;5;6;7;8;9;10;11;12;13;14;15;16;17;18;19;20;21},{60;50;42;36;32;30;28;26;24;22;20;18;16;14;12;10;8;6;4;2;0}),0)</f>
        <v>0</v>
      </c>
      <c r="AW47" s="225"/>
      <c r="AX47" s="216">
        <f>V47+X47+Z47+AB47+AR47+AT47+AV47</f>
        <v>34</v>
      </c>
      <c r="AZ47" s="255">
        <f>RANK(BA47,$BA$6:$BA$259)</f>
        <v>28</v>
      </c>
      <c r="BA47" s="256">
        <f>(N47+P47+R47+T47+V47+X47+Z47+AB47+AD47+AF47+AH47+AJ47+AL47+AN47)- SMALL((N47,P47,R47,T47,V47,X47,Z47,AB47,AD47,AF47,AH47,AJ47,AL47,AN47),1)- SMALL((N47,P47,R47,T47,V47,X47,Z47,AB47,AD47,AF47,AH47,AJ47,AL47,AN47),2)- SMALL((N47,P47,R47,T47,V47,X47,Z47,AB47,AD47,AF47,AH47,AJ47,AL47,AN47),3)</f>
        <v>50</v>
      </c>
    </row>
    <row r="48" spans="1:53" ht="16" customHeight="1" x14ac:dyDescent="0.2">
      <c r="A48" s="141">
        <f>RANK(I48,$I$6:$I$271)</f>
        <v>43</v>
      </c>
      <c r="B48" s="154">
        <v>3100406</v>
      </c>
      <c r="C48" s="146" t="s">
        <v>493</v>
      </c>
      <c r="D48" s="49" t="s">
        <v>494</v>
      </c>
      <c r="E48" s="38" t="str">
        <f>C48&amp;D48</f>
        <v>Antoine CYR</v>
      </c>
      <c r="F48" s="39">
        <v>2017</v>
      </c>
      <c r="G48" s="117">
        <v>1998</v>
      </c>
      <c r="H48" s="311" t="str">
        <f>IF(ISBLANK(G48),"",IF(G48&gt;1995.9,"U23","SR"))</f>
        <v>U23</v>
      </c>
      <c r="I48" s="494">
        <f>N48+P48+R48+T48+V48+X48+Z48+AB48+AD48+AF48+AH48+AJ48+AL48+AN48+AP48+AR48+AT48+AV48</f>
        <v>47</v>
      </c>
      <c r="J48" s="159">
        <f>N48+R48+X48+AB48+AF48+AJ48+AR48</f>
        <v>16</v>
      </c>
      <c r="K48" s="130">
        <f>P48+T48+V48+Z48+AD48+AH48+AL48+AN48+AP48+AT48+AV48</f>
        <v>31</v>
      </c>
      <c r="L48" s="122"/>
      <c r="M48" s="40"/>
      <c r="N48" s="41">
        <f>IF(M48,LOOKUP(M48,{1;2;3;4;5;6;7;8;9;10;11;12;13;14;15;16;17;18;19;20;21},{30;25;21;18;16;15;14;13;12;11;10;9;8;7;6;5;4;3;2;1;0}),0)</f>
        <v>0</v>
      </c>
      <c r="O48" s="40"/>
      <c r="P48" s="43">
        <f>IF(O48,LOOKUP(O48,{1;2;3;4;5;6;7;8;9;10;11;12;13;14;15;16;17;18;19;20;21},{30;25;21;18;16;15;14;13;12;11;10;9;8;7;6;5;4;3;2;1;0}),0)</f>
        <v>0</v>
      </c>
      <c r="Q48" s="40">
        <v>5</v>
      </c>
      <c r="R48" s="41">
        <f>IF(Q48,LOOKUP(Q48,{1;2;3;4;5;6;7;8;9;10;11;12;13;14;15;16;17;18;19;20;21},{30;25;21;18;16;15;14;13;12;11;10;9;8;7;6;5;4;3;2;1;0}),0)</f>
        <v>16</v>
      </c>
      <c r="S48" s="40">
        <v>12</v>
      </c>
      <c r="T48" s="43">
        <f>IF(S48,LOOKUP(S48,{1;2;3;4;5;6;7;8;9;10;11;12;13;14;15;16;17;18;19;20;21},{30;25;21;18;16;15;14;13;12;11;10;9;8;7;6;5;4;3;2;1;0}),0)</f>
        <v>9</v>
      </c>
      <c r="U48" s="40"/>
      <c r="V48" s="45">
        <f>IF(U48,LOOKUP(U48,{1;2;3;4;5;6;7;8;9;10;11;12;13;14;15;16;17;18;19;20;21},{60;50;42;36;32;30;28;26;24;22;20;18;16;14;12;10;8;6;4;2;0}),0)</f>
        <v>0</v>
      </c>
      <c r="W48" s="40"/>
      <c r="X48" s="41">
        <f>IF(W48,LOOKUP(W48,{1;2;3;4;5;6;7;8;9;10;11;12;13;14;15;16;17;18;19;20;21},{60;50;42;36;32;30;28;26;24;22;20;18;16;14;12;10;8;6;4;2;0}),0)</f>
        <v>0</v>
      </c>
      <c r="Y48" s="40"/>
      <c r="Z48" s="45">
        <f>IF(Y48,LOOKUP(Y48,{1;2;3;4;5;6;7;8;9;10;11;12;13;14;15;16;17;18;19;20;21},{60;50;42;36;32;30;28;26;24;22;20;18;16;14;12;10;8;6;4;2;0}),0)</f>
        <v>0</v>
      </c>
      <c r="AA48" s="40"/>
      <c r="AB48" s="41">
        <f>IF(AA48,LOOKUP(AA48,{1;2;3;4;5;6;7;8;9;10;11;12;13;14;15;16;17;18;19;20;21},{60;50;42;36;32;30;28;26;24;22;20;18;16;14;12;10;8;6;4;2;0}),0)</f>
        <v>0</v>
      </c>
      <c r="AC48" s="40"/>
      <c r="AD48" s="106">
        <f>IF(AC48,LOOKUP(AC48,{1;2;3;4;5;6;7;8;9;10;11;12;13;14;15;16;17;18;19;20;21},{30;25;21;18;16;15;14;13;12;11;10;9;8;7;6;5;4;3;2;1;0}),0)</f>
        <v>0</v>
      </c>
      <c r="AE48" s="40"/>
      <c r="AF48" s="488">
        <f>IF(AE48,LOOKUP(AE48,{1;2;3;4;5;6;7;8;9;10;11;12;13;14;15;16;17;18;19;20;21},{30;25;21;18;16;15;14;13;12;11;10;9;8;7;6;5;4;3;2;1;0}),0)</f>
        <v>0</v>
      </c>
      <c r="AG48" s="40"/>
      <c r="AH48" s="106">
        <f>IF(AG48,LOOKUP(AG48,{1;2;3;4;5;6;7;8;9;10;11;12;13;14;15;16;17;18;19;20;21},{30;25;21;18;16;15;14;13;12;11;10;9;8;7;6;5;4;3;2;1;0}),0)</f>
        <v>0</v>
      </c>
      <c r="AI48" s="40"/>
      <c r="AJ48" s="41">
        <f>IF(AI48,LOOKUP(AI48,{1;2;3;4;5;6;7;8;9;10;11;12;13;14;15;16;17;18;19;20;21},{30;25;21;18;16;15;14;13;12;11;10;9;8;7;6;5;4;3;2;1;0}),0)</f>
        <v>0</v>
      </c>
      <c r="AK48" s="40"/>
      <c r="AL48" s="43">
        <f>IF(AK48,LOOKUP(AK48,{1;2;3;4;5;6;7;8;9;10;11;12;13;14;15;16;17;18;19;20;21},{30;25;21;18;16;15;14;13;12;11;10;9;8;7;6;5;4;3;2;1;0}),0)</f>
        <v>0</v>
      </c>
      <c r="AM48" s="40"/>
      <c r="AN48" s="43">
        <f>IF(AM48,LOOKUP(AM48,{1;2;3;4;5;6;7;8;9;10;11;12;13;14;15;16;17;18;19;20;21},{30;25;21;18;16;15;14;13;12;11;10;9;8;7;6;5;4;3;2;1;0}),0)</f>
        <v>0</v>
      </c>
      <c r="AO48" s="40"/>
      <c r="AP48" s="43">
        <f>IF(AO48,LOOKUP(AO48,{1;2;3;4;5;6;7;8;9;10;11;12;13;14;15;16;17;18;19;20;21},{30;25;21;18;16;15;14;13;12;11;10;9;8;7;6;5;4;3;2;1;0}),0)</f>
        <v>0</v>
      </c>
      <c r="AQ48" s="40"/>
      <c r="AR48" s="47">
        <f>IF(AQ48,LOOKUP(AQ48,{1;2;3;4;5;6;7;8;9;10;11;12;13;14;15;16;17;18;19;20;21},{60;50;42;36;32;30;28;26;24;22;20;18;16;14;12;10;8;6;4;2;0}),0)</f>
        <v>0</v>
      </c>
      <c r="AS48" s="40">
        <v>10</v>
      </c>
      <c r="AT48" s="211">
        <f>IF(AS48,LOOKUP(AS48,{1;2;3;4;5;6;7;8;9;10;11;12;13;14;15;16;17;18;19;20;21},{60;50;42;36;32;30;28;26;24;22;20;18;16;14;12;10;8;6;4;2;0}),0)</f>
        <v>22</v>
      </c>
      <c r="AU48" s="240"/>
      <c r="AV48" s="241">
        <f>IF(AU48,LOOKUP(AU48,{1;2;3;4;5;6;7;8;9;10;11;12;13;14;15;16;17;18;19;20;21},{60;50;42;36;32;30;28;26;24;22;20;18;16;14;12;10;8;6;4;2;0}),0)</f>
        <v>0</v>
      </c>
      <c r="AW48" s="230"/>
      <c r="AX48" s="216">
        <f>V48+X48+Z48+AB48+AR48+AT48+AV48</f>
        <v>22</v>
      </c>
      <c r="AZ48" s="255">
        <f>RANK(BA48,$BA$6:$BA$259)</f>
        <v>43</v>
      </c>
      <c r="BA48" s="256">
        <f>(N48+P48+R48+T48+V48+X48+Z48+AB48+AD48+AF48+AH48+AJ48+AL48+AN48)- SMALL((N48,P48,R48,T48,V48,X48,Z48,AB48,AD48,AF48,AH48,AJ48,AL48,AN48),1)- SMALL((N48,P48,R48,T48,V48,X48,Z48,AB48,AD48,AF48,AH48,AJ48,AL48,AN48),2)- SMALL((N48,P48,R48,T48,V48,X48,Z48,AB48,AD48,AF48,AH48,AJ48,AL48,AN48),3)</f>
        <v>25</v>
      </c>
    </row>
    <row r="49" spans="1:53" ht="16" customHeight="1" x14ac:dyDescent="0.2">
      <c r="A49" s="141">
        <f>RANK(I49,$I$6:$I$271)</f>
        <v>44</v>
      </c>
      <c r="B49" s="154">
        <v>3530902</v>
      </c>
      <c r="C49" s="145" t="s">
        <v>74</v>
      </c>
      <c r="D49" s="37" t="s">
        <v>75</v>
      </c>
      <c r="E49" s="38" t="str">
        <f>C49&amp;D49</f>
        <v>BenOGDEN</v>
      </c>
      <c r="F49" s="39">
        <v>2017</v>
      </c>
      <c r="G49" s="117">
        <v>2000</v>
      </c>
      <c r="H49" s="311" t="str">
        <f>IF(ISBLANK(G49),"",IF(G49&gt;1995.9,"U23","SR"))</f>
        <v>U23</v>
      </c>
      <c r="I49" s="494">
        <f>N49+P49+R49+T49+V49+X49+Z49+AB49+AD49+AF49+AH49+AJ49+AL49+AN49+AP49+AR49+AT49+AV49</f>
        <v>46</v>
      </c>
      <c r="J49" s="159">
        <f>N49+R49+X49+AB49+AF49+AJ49+AR49</f>
        <v>10</v>
      </c>
      <c r="K49" s="130">
        <f>P49+T49+V49+Z49+AD49+AH49+AL49+AN49+AP49+AT49+AV49</f>
        <v>36</v>
      </c>
      <c r="L49" s="122"/>
      <c r="M49" s="40"/>
      <c r="N49" s="41">
        <f>IF(M49,LOOKUP(M49,{1;2;3;4;5;6;7;8;9;10;11;12;13;14;15;16;17;18;19;20;21},{30;25;21;18;16;15;14;13;12;11;10;9;8;7;6;5;4;3;2;1;0}),0)</f>
        <v>0</v>
      </c>
      <c r="O49" s="40"/>
      <c r="P49" s="43">
        <f>IF(O49,LOOKUP(O49,{1;2;3;4;5;6;7;8;9;10;11;12;13;14;15;16;17;18;19;20;21},{30;25;21;18;16;15;14;13;12;11;10;9;8;7;6;5;4;3;2;1;0}),0)</f>
        <v>0</v>
      </c>
      <c r="Q49" s="40"/>
      <c r="R49" s="41">
        <f>IF(Q49,LOOKUP(Q49,{1;2;3;4;5;6;7;8;9;10;11;12;13;14;15;16;17;18;19;20;21},{30;25;21;18;16;15;14;13;12;11;10;9;8;7;6;5;4;3;2;1;0}),0)</f>
        <v>0</v>
      </c>
      <c r="S49" s="40"/>
      <c r="T49" s="43">
        <f>IF(S49,LOOKUP(S49,{1;2;3;4;5;6;7;8;9;10;11;12;13;14;15;16;17;18;19;20;21},{30;25;21;18;16;15;14;13;12;11;10;9;8;7;6;5;4;3;2;1;0}),0)</f>
        <v>0</v>
      </c>
      <c r="U49" s="40">
        <v>18</v>
      </c>
      <c r="V49" s="45">
        <f>IF(U49,LOOKUP(U49,{1;2;3;4;5;6;7;8;9;10;11;12;13;14;15;16;17;18;19;20;21},{60;50;42;36;32;30;28;26;24;22;20;18;16;14;12;10;8;6;4;2;0}),0)</f>
        <v>6</v>
      </c>
      <c r="W49" s="40">
        <v>16</v>
      </c>
      <c r="X49" s="41">
        <f>IF(W49,LOOKUP(W49,{1;2;3;4;5;6;7;8;9;10;11;12;13;14;15;16;17;18;19;20;21},{60;50;42;36;32;30;28;26;24;22;20;18;16;14;12;10;8;6;4;2;0}),0)</f>
        <v>10</v>
      </c>
      <c r="Y49" s="40"/>
      <c r="Z49" s="45">
        <f>IF(Y49,LOOKUP(Y49,{1;2;3;4;5;6;7;8;9;10;11;12;13;14;15;16;17;18;19;20;21},{60;50;42;36;32;30;28;26;24;22;20;18;16;14;12;10;8;6;4;2;0}),0)</f>
        <v>0</v>
      </c>
      <c r="AA49" s="40"/>
      <c r="AB49" s="41">
        <f>IF(AA49,LOOKUP(AA49,{1;2;3;4;5;6;7;8;9;10;11;12;13;14;15;16;17;18;19;20;21},{60;50;42;36;32;30;28;26;24;22;20;18;16;14;12;10;8;6;4;2;0}),0)</f>
        <v>0</v>
      </c>
      <c r="AC49" s="40"/>
      <c r="AD49" s="106">
        <f>IF(AC49,LOOKUP(AC49,{1;2;3;4;5;6;7;8;9;10;11;12;13;14;15;16;17;18;19;20;21},{30;25;21;18;16;15;14;13;12;11;10;9;8;7;6;5;4;3;2;1;0}),0)</f>
        <v>0</v>
      </c>
      <c r="AE49" s="40"/>
      <c r="AF49" s="488">
        <f>IF(AE49,LOOKUP(AE49,{1;2;3;4;5;6;7;8;9;10;11;12;13;14;15;16;17;18;19;20;21},{30;25;21;18;16;15;14;13;12;11;10;9;8;7;6;5;4;3;2;1;0}),0)</f>
        <v>0</v>
      </c>
      <c r="AG49" s="40"/>
      <c r="AH49" s="106">
        <f>IF(AG49,LOOKUP(AG49,{1;2;3;4;5;6;7;8;9;10;11;12;13;14;15;16;17;18;19;20;21},{30;25;21;18;16;15;14;13;12;11;10;9;8;7;6;5;4;3;2;1;0}),0)</f>
        <v>0</v>
      </c>
      <c r="AI49" s="40"/>
      <c r="AJ49" s="41">
        <f>IF(AI49,LOOKUP(AI49,{1;2;3;4;5;6;7;8;9;10;11;12;13;14;15;16;17;18;19;20;21},{30;25;21;18;16;15;14;13;12;11;10;9;8;7;6;5;4;3;2;1;0}),0)</f>
        <v>0</v>
      </c>
      <c r="AK49" s="40"/>
      <c r="AL49" s="43">
        <f>IF(AK49,LOOKUP(AK49,{1;2;3;4;5;6;7;8;9;10;11;12;13;14;15;16;17;18;19;20;21},{30;25;21;18;16;15;14;13;12;11;10;9;8;7;6;5;4;3;2;1;0}),0)</f>
        <v>0</v>
      </c>
      <c r="AM49" s="40"/>
      <c r="AN49" s="43">
        <f>IF(AM49,LOOKUP(AM49,{1;2;3;4;5;6;7;8;9;10;11;12;13;14;15;16;17;18;19;20;21},{30;25;21;18;16;15;14;13;12;11;10;9;8;7;6;5;4;3;2;1;0}),0)</f>
        <v>0</v>
      </c>
      <c r="AO49" s="40"/>
      <c r="AP49" s="43">
        <f>IF(AO49,LOOKUP(AO49,{1;2;3;4;5;6;7;8;9;10;11;12;13;14;15;16;17;18;19;20;21},{30;25;21;18;16;15;14;13;12;11;10;9;8;7;6;5;4;3;2;1;0}),0)</f>
        <v>0</v>
      </c>
      <c r="AQ49" s="40"/>
      <c r="AR49" s="47">
        <f>IF(AQ49,LOOKUP(AQ49,{1;2;3;4;5;6;7;8;9;10;11;12;13;14;15;16;17;18;19;20;21},{60;50;42;36;32;30;28;26;24;22;20;18;16;14;12;10;8;6;4;2;0}),0)</f>
        <v>0</v>
      </c>
      <c r="AS49" s="40">
        <v>6</v>
      </c>
      <c r="AT49" s="211">
        <f>IF(AS49,LOOKUP(AS49,{1;2;3;4;5;6;7;8;9;10;11;12;13;14;15;16;17;18;19;20;21},{60;50;42;36;32;30;28;26;24;22;20;18;16;14;12;10;8;6;4;2;0}),0)</f>
        <v>30</v>
      </c>
      <c r="AU49" s="240"/>
      <c r="AV49" s="241">
        <f>IF(AU49,LOOKUP(AU49,{1;2;3;4;5;6;7;8;9;10;11;12;13;14;15;16;17;18;19;20;21},{60;50;42;36;32;30;28;26;24;22;20;18;16;14;12;10;8;6;4;2;0}),0)</f>
        <v>0</v>
      </c>
      <c r="AW49" s="225"/>
      <c r="AX49" s="216">
        <f>V49+X49+Z49+AB49+AR49+AT49+AV49</f>
        <v>46</v>
      </c>
      <c r="AZ49" s="255">
        <f>RANK(BA49,$BA$6:$BA$259)</f>
        <v>52</v>
      </c>
      <c r="BA49" s="256">
        <f>(N49+P49+R49+T49+V49+X49+Z49+AB49+AD49+AF49+AH49+AJ49+AL49+AN49)- SMALL((N49,P49,R49,T49,V49,X49,Z49,AB49,AD49,AF49,AH49,AJ49,AL49,AN49),1)- SMALL((N49,P49,R49,T49,V49,X49,Z49,AB49,AD49,AF49,AH49,AJ49,AL49,AN49),2)- SMALL((N49,P49,R49,T49,V49,X49,Z49,AB49,AD49,AF49,AH49,AJ49,AL49,AN49),3)</f>
        <v>16</v>
      </c>
    </row>
    <row r="50" spans="1:53" ht="16" customHeight="1" x14ac:dyDescent="0.2">
      <c r="A50" s="141">
        <f>RANK(I50,$I$6:$I$271)</f>
        <v>45</v>
      </c>
      <c r="B50" s="154">
        <v>3530906</v>
      </c>
      <c r="C50" s="429" t="s">
        <v>164</v>
      </c>
      <c r="D50" s="37" t="s">
        <v>42</v>
      </c>
      <c r="E50" s="38" t="str">
        <f>C50&amp;D50</f>
        <v>LukeBROWN</v>
      </c>
      <c r="F50" s="39">
        <v>2017</v>
      </c>
      <c r="G50" s="440">
        <v>1995</v>
      </c>
      <c r="H50" s="311" t="str">
        <f>IF(ISBLANK(G50),"",IF(G50&gt;1995.9,"U23","SR"))</f>
        <v>SR</v>
      </c>
      <c r="I50" s="494">
        <f>N50+P50+R50+T50+V50+X50+Z50+AB50+AD50+AF50+AH50+AJ50+AL50+AN50+AP50+AR50+AT50+AV50</f>
        <v>45</v>
      </c>
      <c r="J50" s="159">
        <f>N50+R50+X50+AB50+AF50+AJ50+AR50</f>
        <v>14</v>
      </c>
      <c r="K50" s="130">
        <f>P50+T50+V50+Z50+AD50+AH50+AL50+AN50+AP50+AT50+AV50</f>
        <v>31</v>
      </c>
      <c r="L50" s="266"/>
      <c r="M50" s="40"/>
      <c r="N50" s="41">
        <f>IF(M50,LOOKUP(M50,{1;2;3;4;5;6;7;8;9;10;11;12;13;14;15;16;17;18;19;20;21},{30;25;21;18;16;15;14;13;12;11;10;9;8;7;6;5;4;3;2;1;0}),0)</f>
        <v>0</v>
      </c>
      <c r="O50" s="40"/>
      <c r="P50" s="43">
        <f>IF(O50,LOOKUP(O50,{1;2;3;4;5;6;7;8;9;10;11;12;13;14;15;16;17;18;19;20;21},{30;25;21;18;16;15;14;13;12;11;10;9;8;7;6;5;4;3;2;1;0}),0)</f>
        <v>0</v>
      </c>
      <c r="Q50" s="40"/>
      <c r="R50" s="41">
        <f>IF(Q50,LOOKUP(Q50,{1;2;3;4;5;6;7;8;9;10;11;12;13;14;15;16;17;18;19;20;21},{30;25;21;18;16;15;14;13;12;11;10;9;8;7;6;5;4;3;2;1;0}),0)</f>
        <v>0</v>
      </c>
      <c r="S50" s="40"/>
      <c r="T50" s="43">
        <f>IF(S50,LOOKUP(S50,{1;2;3;4;5;6;7;8;9;10;11;12;13;14;15;16;17;18;19;20;21},{30;25;21;18;16;15;14;13;12;11;10;9;8;7;6;5;4;3;2;1;0}),0)</f>
        <v>0</v>
      </c>
      <c r="U50" s="40"/>
      <c r="V50" s="45">
        <f>IF(U50,LOOKUP(U50,{1;2;3;4;5;6;7;8;9;10;11;12;13;14;15;16;17;18;19;20;21},{60;50;42;36;32;30;28;26;24;22;20;18;16;14;12;10;8;6;4;2;0}),0)</f>
        <v>0</v>
      </c>
      <c r="W50" s="40"/>
      <c r="X50" s="41">
        <f>IF(W50,LOOKUP(W50,{1;2;3;4;5;6;7;8;9;10;11;12;13;14;15;16;17;18;19;20;21},{60;50;42;36;32;30;28;26;24;22;20;18;16;14;12;10;8;6;4;2;0}),0)</f>
        <v>0</v>
      </c>
      <c r="Y50" s="40"/>
      <c r="Z50" s="45">
        <f>IF(Y50,LOOKUP(Y50,{1;2;3;4;5;6;7;8;9;10;11;12;13;14;15;16;17;18;19;20;21},{60;50;42;36;32;30;28;26;24;22;20;18;16;14;12;10;8;6;4;2;0}),0)</f>
        <v>0</v>
      </c>
      <c r="AA50" s="40"/>
      <c r="AB50" s="41">
        <f>IF(AA50,LOOKUP(AA50,{1;2;3;4;5;6;7;8;9;10;11;12;13;14;15;16;17;18;19;20;21},{60;50;42;36;32;30;28;26;24;22;20;18;16;14;12;10;8;6;4;2;0}),0)</f>
        <v>0</v>
      </c>
      <c r="AC50" s="40">
        <v>15</v>
      </c>
      <c r="AD50" s="106">
        <f>IF(AC50,LOOKUP(AC50,{1;2;3;4;5;6;7;8;9;10;11;12;13;14;15;16;17;18;19;20;21},{30;25;21;18;16;15;14;13;12;11;10;9;8;7;6;5;4;3;2;1;0}),0)</f>
        <v>6</v>
      </c>
      <c r="AE50" s="40">
        <v>13</v>
      </c>
      <c r="AF50" s="488">
        <f>IF(AE50,LOOKUP(AE50,{1;2;3;4;5;6;7;8;9;10;11;12;13;14;15;16;17;18;19;20;21},{30;25;21;18;16;15;14;13;12;11;10;9;8;7;6;5;4;3;2;1;0}),0)</f>
        <v>8</v>
      </c>
      <c r="AG50" s="40">
        <v>15</v>
      </c>
      <c r="AH50" s="106">
        <f>IF(AG50,LOOKUP(AG50,{1;2;3;4;5;6;7;8;9;10;11;12;13;14;15;16;17;18;19;20;21},{30;25;21;18;16;15;14;13;12;11;10;9;8;7;6;5;4;3;2;1;0}),0)</f>
        <v>6</v>
      </c>
      <c r="AI50" s="40">
        <v>15</v>
      </c>
      <c r="AJ50" s="41">
        <f>IF(AI50,LOOKUP(AI50,{1;2;3;4;5;6;7;8;9;10;11;12;13;14;15;16;17;18;19;20;21},{30;25;21;18;16;15;14;13;12;11;10;9;8;7;6;5;4;3;2;1;0}),0)</f>
        <v>6</v>
      </c>
      <c r="AK50" s="40"/>
      <c r="AL50" s="43">
        <f>IF(AK50,LOOKUP(AK50,{1;2;3;4;5;6;7;8;9;10;11;12;13;14;15;16;17;18;19;20;21},{30;25;21;18;16;15;14;13;12;11;10;9;8;7;6;5;4;3;2;1;0}),0)</f>
        <v>0</v>
      </c>
      <c r="AM50" s="40">
        <v>14</v>
      </c>
      <c r="AN50" s="43">
        <f>IF(AM50,LOOKUP(AM50,{1;2;3;4;5;6;7;8;9;10;11;12;13;14;15;16;17;18;19;20;21},{30;25;21;18;16;15;14;13;12;11;10;9;8;7;6;5;4;3;2;1;0}),0)</f>
        <v>7</v>
      </c>
      <c r="AO50" s="40">
        <v>9</v>
      </c>
      <c r="AP50" s="43">
        <f>IF(AO50,LOOKUP(AO50,{1;2;3;4;5;6;7;8;9;10;11;12;13;14;15;16;17;18;19;20;21},{30;25;21;18;16;15;14;13;12;11;10;9;8;7;6;5;4;3;2;1;0}),0)</f>
        <v>12</v>
      </c>
      <c r="AQ50" s="40"/>
      <c r="AR50" s="47">
        <f>IF(AQ50,LOOKUP(AQ50,{1;2;3;4;5;6;7;8;9;10;11;12;13;14;15;16;17;18;19;20;21},{60;50;42;36;32;30;28;26;24;22;20;18;16;14;12;10;8;6;4;2;0}),0)</f>
        <v>0</v>
      </c>
      <c r="AS50" s="40"/>
      <c r="AT50" s="211">
        <f>IF(AS50,LOOKUP(AS50,{1;2;3;4;5;6;7;8;9;10;11;12;13;14;15;16;17;18;19;20;21},{60;50;42;36;32;30;28;26;24;22;20;18;16;14;12;10;8;6;4;2;0}),0)</f>
        <v>0</v>
      </c>
      <c r="AU50" s="240"/>
      <c r="AV50" s="241">
        <f>IF(AU50,LOOKUP(AU50,{1;2;3;4;5;6;7;8;9;10;11;12;13;14;15;16;17;18;19;20;21},{60;50;42;36;32;30;28;26;24;22;20;18;16;14;12;10;8;6;4;2;0}),0)</f>
        <v>0</v>
      </c>
      <c r="AW50" s="225"/>
      <c r="AX50" s="216">
        <f>V50+X50+Z50+AB50+AR50+AT50+AV50</f>
        <v>0</v>
      </c>
      <c r="AZ50" s="255">
        <f>RANK(BA50,$BA$6:$BA$259)</f>
        <v>36</v>
      </c>
      <c r="BA50" s="256">
        <f>(N50+P50+R50+T50+V50+X50+Z50+AB50+AD50+AF50+AH50+AJ50+AL50+AN50)- SMALL((N50,P50,R50,T50,V50,X50,Z50,AB50,AD50,AF50,AH50,AJ50,AL50,AN50),1)- SMALL((N50,P50,R50,T50,V50,X50,Z50,AB50,AD50,AF50,AH50,AJ50,AL50,AN50),2)- SMALL((N50,P50,R50,T50,V50,X50,Z50,AB50,AD50,AF50,AH50,AJ50,AL50,AN50),3)</f>
        <v>33</v>
      </c>
    </row>
    <row r="51" spans="1:53" ht="16" customHeight="1" x14ac:dyDescent="0.2">
      <c r="A51" s="141">
        <f>RANK(I51,$I$6:$I$271)</f>
        <v>46</v>
      </c>
      <c r="B51" s="154">
        <v>3100355</v>
      </c>
      <c r="C51" s="146" t="s">
        <v>627</v>
      </c>
      <c r="D51" s="49" t="s">
        <v>179</v>
      </c>
      <c r="E51" s="38" t="str">
        <f>C51&amp;D51</f>
        <v>ReedGODFREY</v>
      </c>
      <c r="F51" s="39"/>
      <c r="G51" s="118">
        <v>1998</v>
      </c>
      <c r="H51" s="311" t="str">
        <f>IF(ISBLANK(G51),"",IF(G51&gt;1995.9,"U23","SR"))</f>
        <v>U23</v>
      </c>
      <c r="I51" s="494">
        <f>N51+P51+R51+T51+V51+X51+Z51+AB51+AD51+AF51+AH51+AJ51+AL51+AN51+AP51+AR51+AT51+AV51</f>
        <v>40</v>
      </c>
      <c r="J51" s="159">
        <f>N51+R51+X51+AB51+AF51+AJ51+AR51</f>
        <v>40</v>
      </c>
      <c r="K51" s="130">
        <f>P51+T51+V51+Z51+AD51+AH51+AL51+AN51+AP51+AT51+AV51</f>
        <v>0</v>
      </c>
      <c r="L51" s="122"/>
      <c r="M51" s="40"/>
      <c r="N51" s="41">
        <f>IF(M51,LOOKUP(M51,{1;2;3;4;5;6;7;8;9;10;11;12;13;14;15;16;17;18;19;20;21},{30;25;21;18;16;15;14;13;12;11;10;9;8;7;6;5;4;3;2;1;0}),0)</f>
        <v>0</v>
      </c>
      <c r="O51" s="40"/>
      <c r="P51" s="43">
        <f>IF(O51,LOOKUP(O51,{1;2;3;4;5;6;7;8;9;10;11;12;13;14;15;16;17;18;19;20;21},{30;25;21;18;16;15;14;13;12;11;10;9;8;7;6;5;4;3;2;1;0}),0)</f>
        <v>0</v>
      </c>
      <c r="Q51" s="40">
        <v>17</v>
      </c>
      <c r="R51" s="41">
        <f>IF(Q51,LOOKUP(Q51,{1;2;3;4;5;6;7;8;9;10;11;12;13;14;15;16;17;18;19;20;21},{30;25;21;18;16;15;14;13;12;11;10;9;8;7;6;5;4;3;2;1;0}),0)</f>
        <v>4</v>
      </c>
      <c r="S51" s="40"/>
      <c r="T51" s="43">
        <f>IF(S51,LOOKUP(S51,{1;2;3;4;5;6;7;8;9;10;11;12;13;14;15;16;17;18;19;20;21},{30;25;21;18;16;15;14;13;12;11;10;9;8;7;6;5;4;3;2;1;0}),0)</f>
        <v>0</v>
      </c>
      <c r="U51" s="40"/>
      <c r="V51" s="45">
        <f>IF(U51,LOOKUP(U51,{1;2;3;4;5;6;7;8;9;10;11;12;13;14;15;16;17;18;19;20;21},{60;50;42;36;32;30;28;26;24;22;20;18;16;14;12;10;8;6;4;2;0}),0)</f>
        <v>0</v>
      </c>
      <c r="W51" s="40">
        <v>15</v>
      </c>
      <c r="X51" s="41">
        <f>IF(W51,LOOKUP(W51,{1;2;3;4;5;6;7;8;9;10;11;12;13;14;15;16;17;18;19;20;21},{60;50;42;36;32;30;28;26;24;22;20;18;16;14;12;10;8;6;4;2;0}),0)</f>
        <v>12</v>
      </c>
      <c r="Y51" s="40"/>
      <c r="Z51" s="45">
        <f>IF(Y51,LOOKUP(Y51,{1;2;3;4;5;6;7;8;9;10;11;12;13;14;15;16;17;18;19;20;21},{60;50;42;36;32;30;28;26;24;22;20;18;16;14;12;10;8;6;4;2;0}),0)</f>
        <v>0</v>
      </c>
      <c r="AA51" s="40">
        <v>9</v>
      </c>
      <c r="AB51" s="41">
        <f>IF(AA51,LOOKUP(AA51,{1;2;3;4;5;6;7;8;9;10;11;12;13;14;15;16;17;18;19;20;21},{60;50;42;36;32;30;28;26;24;22;20;18;16;14;12;10;8;6;4;2;0}),0)</f>
        <v>24</v>
      </c>
      <c r="AC51" s="40"/>
      <c r="AD51" s="106">
        <f>IF(AC51,LOOKUP(AC51,{1;2;3;4;5;6;7;8;9;10;11;12;13;14;15;16;17;18;19;20;21},{30;25;21;18;16;15;14;13;12;11;10;9;8;7;6;5;4;3;2;1;0}),0)</f>
        <v>0</v>
      </c>
      <c r="AE51" s="40"/>
      <c r="AF51" s="488">
        <f>IF(AE51,LOOKUP(AE51,{1;2;3;4;5;6;7;8;9;10;11;12;13;14;15;16;17;18;19;20;21},{30;25;21;18;16;15;14;13;12;11;10;9;8;7;6;5;4;3;2;1;0}),0)</f>
        <v>0</v>
      </c>
      <c r="AG51" s="40"/>
      <c r="AH51" s="106">
        <f>IF(AG51,LOOKUP(AG51,{1;2;3;4;5;6;7;8;9;10;11;12;13;14;15;16;17;18;19;20;21},{30;25;21;18;16;15;14;13;12;11;10;9;8;7;6;5;4;3;2;1;0}),0)</f>
        <v>0</v>
      </c>
      <c r="AI51" s="40"/>
      <c r="AJ51" s="41">
        <f>IF(AI51,LOOKUP(AI51,{1;2;3;4;5;6;7;8;9;10;11;12;13;14;15;16;17;18;19;20;21},{30;25;21;18;16;15;14;13;12;11;10;9;8;7;6;5;4;3;2;1;0}),0)</f>
        <v>0</v>
      </c>
      <c r="AK51" s="40"/>
      <c r="AL51" s="43">
        <f>IF(AK51,LOOKUP(AK51,{1;2;3;4;5;6;7;8;9;10;11;12;13;14;15;16;17;18;19;20;21},{30;25;21;18;16;15;14;13;12;11;10;9;8;7;6;5;4;3;2;1;0}),0)</f>
        <v>0</v>
      </c>
      <c r="AM51" s="40"/>
      <c r="AN51" s="43">
        <f>IF(AM51,LOOKUP(AM51,{1;2;3;4;5;6;7;8;9;10;11;12;13;14;15;16;17;18;19;20;21},{30;25;21;18;16;15;14;13;12;11;10;9;8;7;6;5;4;3;2;1;0}),0)</f>
        <v>0</v>
      </c>
      <c r="AO51" s="40"/>
      <c r="AP51" s="43">
        <f>IF(AO51,LOOKUP(AO51,{1;2;3;4;5;6;7;8;9;10;11;12;13;14;15;16;17;18;19;20;21},{30;25;21;18;16;15;14;13;12;11;10;9;8;7;6;5;4;3;2;1;0}),0)</f>
        <v>0</v>
      </c>
      <c r="AQ51" s="40"/>
      <c r="AR51" s="47">
        <f>IF(AQ51,LOOKUP(AQ51,{1;2;3;4;5;6;7;8;9;10;11;12;13;14;15;16;17;18;19;20;21},{60;50;42;36;32;30;28;26;24;22;20;18;16;14;12;10;8;6;4;2;0}),0)</f>
        <v>0</v>
      </c>
      <c r="AS51" s="40"/>
      <c r="AT51" s="211">
        <f>IF(AS51,LOOKUP(AS51,{1;2;3;4;5;6;7;8;9;10;11;12;13;14;15;16;17;18;19;20;21},{60;50;42;36;32;30;28;26;24;22;20;18;16;14;12;10;8;6;4;2;0}),0)</f>
        <v>0</v>
      </c>
      <c r="AU51" s="240"/>
      <c r="AV51" s="241">
        <f>IF(AU51,LOOKUP(AU51,{1;2;3;4;5;6;7;8;9;10;11;12;13;14;15;16;17;18;19;20;21},{60;50;42;36;32;30;28;26;24;22;20;18;16;14;12;10;8;6;4;2;0}),0)</f>
        <v>0</v>
      </c>
      <c r="AW51" s="225"/>
      <c r="AX51" s="216">
        <f>V51+X51+Z51+AB51+AR51+AT51+AV51</f>
        <v>36</v>
      </c>
      <c r="AZ51" s="255">
        <f>RANK(BA51,$BA$6:$BA$259)</f>
        <v>33</v>
      </c>
      <c r="BA51" s="256">
        <f>(N51+P51+R51+T51+V51+X51+Z51+AB51+AD51+AF51+AH51+AJ51+AL51+AN51)- SMALL((N51,P51,R51,T51,V51,X51,Z51,AB51,AD51,AF51,AH51,AJ51,AL51,AN51),1)- SMALL((N51,P51,R51,T51,V51,X51,Z51,AB51,AD51,AF51,AH51,AJ51,AL51,AN51),2)- SMALL((N51,P51,R51,T51,V51,X51,Z51,AB51,AD51,AF51,AH51,AJ51,AL51,AN51),3)</f>
        <v>40</v>
      </c>
    </row>
    <row r="52" spans="1:53" ht="16" customHeight="1" x14ac:dyDescent="0.2">
      <c r="A52" s="141">
        <f>RANK(I52,$I$6:$I$271)</f>
        <v>47</v>
      </c>
      <c r="B52" s="154">
        <v>3390167</v>
      </c>
      <c r="C52" s="146" t="s">
        <v>88</v>
      </c>
      <c r="D52" s="49" t="s">
        <v>89</v>
      </c>
      <c r="E52" s="38" t="str">
        <f>C52&amp;D52</f>
        <v>AlvarALEV</v>
      </c>
      <c r="F52" s="39">
        <v>2017</v>
      </c>
      <c r="G52" s="117">
        <v>1993</v>
      </c>
      <c r="H52" s="311" t="str">
        <f>IF(ISBLANK(G52),"",IF(G52&gt;1995.9,"U23","SR"))</f>
        <v>SR</v>
      </c>
      <c r="I52" s="494">
        <f>N52+P52+R52+T52+V52+X52+Z52+AB52+AD52+AF52+AH52+AJ52+AL52+AN52+AP52+AR52+AT52+AV52</f>
        <v>33</v>
      </c>
      <c r="J52" s="159">
        <f>N52+R52+X52+AB52+AF52+AJ52+AR52</f>
        <v>24</v>
      </c>
      <c r="K52" s="130">
        <f>P52+T52+V52+Z52+AD52+AH52+AL52+AN52+AP52+AT52+AV52</f>
        <v>9</v>
      </c>
      <c r="L52" s="122"/>
      <c r="M52" s="42"/>
      <c r="N52" s="41">
        <f>IF(M52,LOOKUP(M52,{1;2;3;4;5;6;7;8;9;10;11;12;13;14;15;16;17;18;19;20;21},{30;25;21;18;16;15;14;13;12;11;10;9;8;7;6;5;4;3;2;1;0}),0)</f>
        <v>0</v>
      </c>
      <c r="O52" s="42">
        <v>12</v>
      </c>
      <c r="P52" s="43">
        <f>IF(O52,LOOKUP(O52,{1;2;3;4;5;6;7;8;9;10;11;12;13;14;15;16;17;18;19;20;21},{30;25;21;18;16;15;14;13;12;11;10;9;8;7;6;5;4;3;2;1;0}),0)</f>
        <v>9</v>
      </c>
      <c r="Q52" s="42"/>
      <c r="R52" s="41">
        <f>IF(Q52,LOOKUP(Q52,{1;2;3;4;5;6;7;8;9;10;11;12;13;14;15;16;17;18;19;20;21},{30;25;21;18;16;15;14;13;12;11;10;9;8;7;6;5;4;3;2;1;0}),0)</f>
        <v>0</v>
      </c>
      <c r="S52" s="42"/>
      <c r="T52" s="43">
        <f>IF(S52,LOOKUP(S52,{1;2;3;4;5;6;7;8;9;10;11;12;13;14;15;16;17;18;19;20;21},{30;25;21;18;16;15;14;13;12;11;10;9;8;7;6;5;4;3;2;1;0}),0)</f>
        <v>0</v>
      </c>
      <c r="U52" s="42"/>
      <c r="V52" s="45">
        <f>IF(U52,LOOKUP(U52,{1;2;3;4;5;6;7;8;9;10;11;12;13;14;15;16;17;18;19;20;21},{60;50;42;36;32;30;28;26;24;22;20;18;16;14;12;10;8;6;4;2;0}),0)</f>
        <v>0</v>
      </c>
      <c r="W52" s="42">
        <v>17</v>
      </c>
      <c r="X52" s="41">
        <f>IF(W52,LOOKUP(W52,{1;2;3;4;5;6;7;8;9;10;11;12;13;14;15;16;17;18;19;20;21},{60;50;42;36;32;30;28;26;24;22;20;18;16;14;12;10;8;6;4;2;0}),0)</f>
        <v>8</v>
      </c>
      <c r="Y52" s="42"/>
      <c r="Z52" s="45">
        <f>IF(Y52,LOOKUP(Y52,{1;2;3;4;5;6;7;8;9;10;11;12;13;14;15;16;17;18;19;20;21},{60;50;42;36;32;30;28;26;24;22;20;18;16;14;12;10;8;6;4;2;0}),0)</f>
        <v>0</v>
      </c>
      <c r="AA52" s="42">
        <v>13</v>
      </c>
      <c r="AB52" s="41">
        <f>IF(AA52,LOOKUP(AA52,{1;2;3;4;5;6;7;8;9;10;11;12;13;14;15;16;17;18;19;20;21},{60;50;42;36;32;30;28;26;24;22;20;18;16;14;12;10;8;6;4;2;0}),0)</f>
        <v>16</v>
      </c>
      <c r="AC52" s="42"/>
      <c r="AD52" s="106">
        <f>IF(AC52,LOOKUP(AC52,{1;2;3;4;5;6;7;8;9;10;11;12;13;14;15;16;17;18;19;20;21},{30;25;21;18;16;15;14;13;12;11;10;9;8;7;6;5;4;3;2;1;0}),0)</f>
        <v>0</v>
      </c>
      <c r="AE52" s="42"/>
      <c r="AF52" s="488">
        <f>IF(AE52,LOOKUP(AE52,{1;2;3;4;5;6;7;8;9;10;11;12;13;14;15;16;17;18;19;20;21},{30;25;21;18;16;15;14;13;12;11;10;9;8;7;6;5;4;3;2;1;0}),0)</f>
        <v>0</v>
      </c>
      <c r="AG52" s="42"/>
      <c r="AH52" s="106">
        <f>IF(AG52,LOOKUP(AG52,{1;2;3;4;5;6;7;8;9;10;11;12;13;14;15;16;17;18;19;20;21},{30;25;21;18;16;15;14;13;12;11;10;9;8;7;6;5;4;3;2;1;0}),0)</f>
        <v>0</v>
      </c>
      <c r="AI52" s="42"/>
      <c r="AJ52" s="41">
        <f>IF(AI52,LOOKUP(AI52,{1;2;3;4;5;6;7;8;9;10;11;12;13;14;15;16;17;18;19;20;21},{30;25;21;18;16;15;14;13;12;11;10;9;8;7;6;5;4;3;2;1;0}),0)</f>
        <v>0</v>
      </c>
      <c r="AK52" s="42"/>
      <c r="AL52" s="43">
        <f>IF(AK52,LOOKUP(AK52,{1;2;3;4;5;6;7;8;9;10;11;12;13;14;15;16;17;18;19;20;21},{30;25;21;18;16;15;14;13;12;11;10;9;8;7;6;5;4;3;2;1;0}),0)</f>
        <v>0</v>
      </c>
      <c r="AM52" s="42"/>
      <c r="AN52" s="43">
        <f>IF(AM52,LOOKUP(AM52,{1;2;3;4;5;6;7;8;9;10;11;12;13;14;15;16;17;18;19;20;21},{30;25;21;18;16;15;14;13;12;11;10;9;8;7;6;5;4;3;2;1;0}),0)</f>
        <v>0</v>
      </c>
      <c r="AO52" s="42"/>
      <c r="AP52" s="43">
        <f>IF(AO52,LOOKUP(AO52,{1;2;3;4;5;6;7;8;9;10;11;12;13;14;15;16;17;18;19;20;21},{30;25;21;18;16;15;14;13;12;11;10;9;8;7;6;5;4;3;2;1;0}),0)</f>
        <v>0</v>
      </c>
      <c r="AQ52" s="42"/>
      <c r="AR52" s="47">
        <f>IF(AQ52,LOOKUP(AQ52,{1;2;3;4;5;6;7;8;9;10;11;12;13;14;15;16;17;18;19;20;21},{60;50;42;36;32;30;28;26;24;22;20;18;16;14;12;10;8;6;4;2;0}),0)</f>
        <v>0</v>
      </c>
      <c r="AS52" s="42"/>
      <c r="AT52" s="211">
        <f>IF(AS52,LOOKUP(AS52,{1;2;3;4;5;6;7;8;9;10;11;12;13;14;15;16;17;18;19;20;21},{60;50;42;36;32;30;28;26;24;22;20;18;16;14;12;10;8;6;4;2;0}),0)</f>
        <v>0</v>
      </c>
      <c r="AU52" s="242"/>
      <c r="AV52" s="241">
        <f>IF(AU52,LOOKUP(AU52,{1;2;3;4;5;6;7;8;9;10;11;12;13;14;15;16;17;18;19;20;21},{60;50;42;36;32;30;28;26;24;22;20;18;16;14;12;10;8;6;4;2;0}),0)</f>
        <v>0</v>
      </c>
      <c r="AW52" s="225"/>
      <c r="AX52" s="216">
        <f>V52+X52+Z52+AB52+AR52+AT52+AV52</f>
        <v>24</v>
      </c>
      <c r="AZ52" s="255">
        <f>RANK(BA52,$BA$6:$BA$259)</f>
        <v>36</v>
      </c>
      <c r="BA52" s="256">
        <f>(N52+P52+R52+T52+V52+X52+Z52+AB52+AD52+AF52+AH52+AJ52+AL52+AN52)- SMALL((N52,P52,R52,T52,V52,X52,Z52,AB52,AD52,AF52,AH52,AJ52,AL52,AN52),1)- SMALL((N52,P52,R52,T52,V52,X52,Z52,AB52,AD52,AF52,AH52,AJ52,AL52,AN52),2)- SMALL((N52,P52,R52,T52,V52,X52,Z52,AB52,AD52,AF52,AH52,AJ52,AL52,AN52),3)</f>
        <v>33</v>
      </c>
    </row>
    <row r="53" spans="1:53" ht="16" customHeight="1" x14ac:dyDescent="0.2">
      <c r="A53" s="141">
        <f>RANK(I53,$I$6:$I$271)</f>
        <v>48</v>
      </c>
      <c r="B53" s="154">
        <v>3530863</v>
      </c>
      <c r="C53" s="146" t="s">
        <v>163</v>
      </c>
      <c r="D53" s="49" t="s">
        <v>42</v>
      </c>
      <c r="E53" s="38" t="str">
        <f>C53&amp;D53</f>
        <v>JakeBROWN</v>
      </c>
      <c r="F53" s="39">
        <v>2017</v>
      </c>
      <c r="G53" s="117">
        <v>1992</v>
      </c>
      <c r="H53" s="311" t="str">
        <f>IF(ISBLANK(G53),"",IF(G53&gt;1995.9,"U23","SR"))</f>
        <v>SR</v>
      </c>
      <c r="I53" s="494">
        <f>N53+P53+R53+T53+V53+X53+Z53+AB53+AD53+AF53+AH53+AJ53+AL53+AN53+AP53+AR53+AT53+AV53</f>
        <v>32</v>
      </c>
      <c r="J53" s="159">
        <f>N53+R53+X53+AB53+AF53+AJ53+AR53</f>
        <v>0</v>
      </c>
      <c r="K53" s="130">
        <f>P53+T53+V53+Z53+AD53+AH53+AL53+AN53+AP53+AT53+AV53</f>
        <v>32</v>
      </c>
      <c r="L53" s="122"/>
      <c r="M53" s="40"/>
      <c r="N53" s="41">
        <f>IF(M53,LOOKUP(M53,{1;2;3;4;5;6;7;8;9;10;11;12;13;14;15;16;17;18;19;20;21},{30;25;21;18;16;15;14;13;12;11;10;9;8;7;6;5;4;3;2;1;0}),0)</f>
        <v>0</v>
      </c>
      <c r="O53" s="40"/>
      <c r="P53" s="43">
        <f>IF(O53,LOOKUP(O53,{1;2;3;4;5;6;7;8;9;10;11;12;13;14;15;16;17;18;19;20;21},{30;25;21;18;16;15;14;13;12;11;10;9;8;7;6;5;4;3;2;1;0}),0)</f>
        <v>0</v>
      </c>
      <c r="Q53" s="40"/>
      <c r="R53" s="41">
        <f>IF(Q53,LOOKUP(Q53,{1;2;3;4;5;6;7;8;9;10;11;12;13;14;15;16;17;18;19;20;21},{30;25;21;18;16;15;14;13;12;11;10;9;8;7;6;5;4;3;2;1;0}),0)</f>
        <v>0</v>
      </c>
      <c r="S53" s="40"/>
      <c r="T53" s="43">
        <f>IF(S53,LOOKUP(S53,{1;2;3;4;5;6;7;8;9;10;11;12;13;14;15;16;17;18;19;20;21},{30;25;21;18;16;15;14;13;12;11;10;9;8;7;6;5;4;3;2;1;0}),0)</f>
        <v>0</v>
      </c>
      <c r="U53" s="40"/>
      <c r="V53" s="45">
        <f>IF(U53,LOOKUP(U53,{1;2;3;4;5;6;7;8;9;10;11;12;13;14;15;16;17;18;19;20;21},{60;50;42;36;32;30;28;26;24;22;20;18;16;14;12;10;8;6;4;2;0}),0)</f>
        <v>0</v>
      </c>
      <c r="W53" s="40"/>
      <c r="X53" s="41">
        <f>IF(W53,LOOKUP(W53,{1;2;3;4;5;6;7;8;9;10;11;12;13;14;15;16;17;18;19;20;21},{60;50;42;36;32;30;28;26;24;22;20;18;16;14;12;10;8;6;4;2;0}),0)</f>
        <v>0</v>
      </c>
      <c r="Y53" s="40"/>
      <c r="Z53" s="45">
        <f>IF(Y53,LOOKUP(Y53,{1;2;3;4;5;6;7;8;9;10;11;12;13;14;15;16;17;18;19;20;21},{60;50;42;36;32;30;28;26;24;22;20;18;16;14;12;10;8;6;4;2;0}),0)</f>
        <v>0</v>
      </c>
      <c r="AA53" s="40"/>
      <c r="AB53" s="41">
        <f>IF(AA53,LOOKUP(AA53,{1;2;3;4;5;6;7;8;9;10;11;12;13;14;15;16;17;18;19;20;21},{60;50;42;36;32;30;28;26;24;22;20;18;16;14;12;10;8;6;4;2;0}),0)</f>
        <v>0</v>
      </c>
      <c r="AC53" s="40"/>
      <c r="AD53" s="106">
        <f>IF(AC53,LOOKUP(AC53,{1;2;3;4;5;6;7;8;9;10;11;12;13;14;15;16;17;18;19;20;21},{30;25;21;18;16;15;14;13;12;11;10;9;8;7;6;5;4;3;2;1;0}),0)</f>
        <v>0</v>
      </c>
      <c r="AE53" s="40"/>
      <c r="AF53" s="488">
        <f>IF(AE53,LOOKUP(AE53,{1;2;3;4;5;6;7;8;9;10;11;12;13;14;15;16;17;18;19;20;21},{30;25;21;18;16;15;14;13;12;11;10;9;8;7;6;5;4;3;2;1;0}),0)</f>
        <v>0</v>
      </c>
      <c r="AG53" s="40"/>
      <c r="AH53" s="106">
        <f>IF(AG53,LOOKUP(AG53,{1;2;3;4;5;6;7;8;9;10;11;12;13;14;15;16;17;18;19;20;21},{30;25;21;18;16;15;14;13;12;11;10;9;8;7;6;5;4;3;2;1;0}),0)</f>
        <v>0</v>
      </c>
      <c r="AI53" s="40"/>
      <c r="AJ53" s="41">
        <f>IF(AI53,LOOKUP(AI53,{1;2;3;4;5;6;7;8;9;10;11;12;13;14;15;16;17;18;19;20;21},{30;25;21;18;16;15;14;13;12;11;10;9;8;7;6;5;4;3;2;1;0}),0)</f>
        <v>0</v>
      </c>
      <c r="AK53" s="40"/>
      <c r="AL53" s="43">
        <f>IF(AK53,LOOKUP(AK53,{1;2;3;4;5;6;7;8;9;10;11;12;13;14;15;16;17;18;19;20;21},{30;25;21;18;16;15;14;13;12;11;10;9;8;7;6;5;4;3;2;1;0}),0)</f>
        <v>0</v>
      </c>
      <c r="AM53" s="40"/>
      <c r="AN53" s="43">
        <f>IF(AM53,LOOKUP(AM53,{1;2;3;4;5;6;7;8;9;10;11;12;13;14;15;16;17;18;19;20;21},{30;25;21;18;16;15;14;13;12;11;10;9;8;7;6;5;4;3;2;1;0}),0)</f>
        <v>0</v>
      </c>
      <c r="AO53" s="40"/>
      <c r="AP53" s="43">
        <f>IF(AO53,LOOKUP(AO53,{1;2;3;4;5;6;7;8;9;10;11;12;13;14;15;16;17;18;19;20;21},{30;25;21;18;16;15;14;13;12;11;10;9;8;7;6;5;4;3;2;1;0}),0)</f>
        <v>0</v>
      </c>
      <c r="AQ53" s="40"/>
      <c r="AR53" s="47">
        <f>IF(AQ53,LOOKUP(AQ53,{1;2;3;4;5;6;7;8;9;10;11;12;13;14;15;16;17;18;19;20;21},{60;50;42;36;32;30;28;26;24;22;20;18;16;14;12;10;8;6;4;2;0}),0)</f>
        <v>0</v>
      </c>
      <c r="AS53" s="40"/>
      <c r="AT53" s="211">
        <f>IF(AS53,LOOKUP(AS53,{1;2;3;4;5;6;7;8;9;10;11;12;13;14;15;16;17;18;19;20;21},{60;50;42;36;32;30;28;26;24;22;20;18;16;14;12;10;8;6;4;2;0}),0)</f>
        <v>0</v>
      </c>
      <c r="AU53" s="240">
        <v>5</v>
      </c>
      <c r="AV53" s="241">
        <f>IF(AU53,LOOKUP(AU53,{1;2;3;4;5;6;7;8;9;10;11;12;13;14;15;16;17;18;19;20;21},{60;50;42;36;32;30;28;26;24;22;20;18;16;14;12;10;8;6;4;2;0}),0)</f>
        <v>32</v>
      </c>
      <c r="AW53" s="225"/>
      <c r="AX53" s="216">
        <f>V53+X53+Z53+AB53+AR53+AT53+AV53</f>
        <v>32</v>
      </c>
      <c r="AZ53" s="255">
        <f>RANK(BA53,$BA$6:$BA$259)</f>
        <v>75</v>
      </c>
      <c r="BA53" s="256">
        <f>(N53+P53+R53+T53+V53+X53+Z53+AB53+AD53+AF53+AH53+AJ53+AL53+AN53)- SMALL((N53,P53,R53,T53,V53,X53,Z53,AB53,AD53,AF53,AH53,AJ53,AL53,AN53),1)- SMALL((N53,P53,R53,T53,V53,X53,Z53,AB53,AD53,AF53,AH53,AJ53,AL53,AN53),2)- SMALL((N53,P53,R53,T53,V53,X53,Z53,AB53,AD53,AF53,AH53,AJ53,AL53,AN53),3)</f>
        <v>0</v>
      </c>
    </row>
    <row r="54" spans="1:53" ht="16" customHeight="1" x14ac:dyDescent="0.2">
      <c r="A54" s="141">
        <f>RANK(I54,$I$6:$I$271)</f>
        <v>49</v>
      </c>
      <c r="B54" s="154">
        <v>3530629</v>
      </c>
      <c r="C54" s="145" t="s">
        <v>165</v>
      </c>
      <c r="D54" s="37" t="s">
        <v>166</v>
      </c>
      <c r="E54" s="38" t="str">
        <f>C54&amp;D54</f>
        <v>Patrick CALDWELL</v>
      </c>
      <c r="F54" s="39">
        <v>2017</v>
      </c>
      <c r="G54" s="117">
        <v>1994</v>
      </c>
      <c r="H54" s="311" t="str">
        <f>IF(ISBLANK(G54),"",IF(G54&gt;1995.9,"U23","SR"))</f>
        <v>SR</v>
      </c>
      <c r="I54" s="494">
        <f>N54+P54+R54+T54+V54+X54+Z54+AB54+AD54+AF54+AH54+AJ54+AL54+AN54+AP54+AR54+AT54+AV54</f>
        <v>30</v>
      </c>
      <c r="J54" s="159">
        <f>N54+R54+X54+AB54+AF54+AJ54+AR54</f>
        <v>0</v>
      </c>
      <c r="K54" s="130">
        <f>P54+T54+V54+Z54+AD54+AH54+AL54+AN54+AP54+AT54+AV54</f>
        <v>30</v>
      </c>
      <c r="L54" s="122"/>
      <c r="M54" s="40"/>
      <c r="N54" s="41">
        <f>IF(M54,LOOKUP(M54,{1;2;3;4;5;6;7;8;9;10;11;12;13;14;15;16;17;18;19;20;21},{30;25;21;18;16;15;14;13;12;11;10;9;8;7;6;5;4;3;2;1;0}),0)</f>
        <v>0</v>
      </c>
      <c r="O54" s="40"/>
      <c r="P54" s="43">
        <f>IF(O54,LOOKUP(O54,{1;2;3;4;5;6;7;8;9;10;11;12;13;14;15;16;17;18;19;20;21},{30;25;21;18;16;15;14;13;12;11;10;9;8;7;6;5;4;3;2;1;0}),0)</f>
        <v>0</v>
      </c>
      <c r="Q54" s="40"/>
      <c r="R54" s="41">
        <f>IF(Q54,LOOKUP(Q54,{1;2;3;4;5;6;7;8;9;10;11;12;13;14;15;16;17;18;19;20;21},{30;25;21;18;16;15;14;13;12;11;10;9;8;7;6;5;4;3;2;1;0}),0)</f>
        <v>0</v>
      </c>
      <c r="S54" s="40"/>
      <c r="T54" s="43">
        <f>IF(S54,LOOKUP(S54,{1;2;3;4;5;6;7;8;9;10;11;12;13;14;15;16;17;18;19;20;21},{30;25;21;18;16;15;14;13;12;11;10;9;8;7;6;5;4;3;2;1;0}),0)</f>
        <v>0</v>
      </c>
      <c r="U54" s="40">
        <v>20</v>
      </c>
      <c r="V54" s="45">
        <f>IF(U54,LOOKUP(U54,{1;2;3;4;5;6;7;8;9;10;11;12;13;14;15;16;17;18;19;20;21},{60;50;42;36;32;30;28;26;24;22;20;18;16;14;12;10;8;6;4;2;0}),0)</f>
        <v>2</v>
      </c>
      <c r="W54" s="40"/>
      <c r="X54" s="41">
        <f>IF(W54,LOOKUP(W54,{1;2;3;4;5;6;7;8;9;10;11;12;13;14;15;16;17;18;19;20;21},{60;50;42;36;32;30;28;26;24;22;20;18;16;14;12;10;8;6;4;2;0}),0)</f>
        <v>0</v>
      </c>
      <c r="Y54" s="40">
        <v>7</v>
      </c>
      <c r="Z54" s="45">
        <f>IF(Y54,LOOKUP(Y54,{1;2;3;4;5;6;7;8;9;10;11;12;13;14;15;16;17;18;19;20;21},{60;50;42;36;32;30;28;26;24;22;20;18;16;14;12;10;8;6;4;2;0}),0)</f>
        <v>28</v>
      </c>
      <c r="AA54" s="40"/>
      <c r="AB54" s="41">
        <f>IF(AA54,LOOKUP(AA54,{1;2;3;4;5;6;7;8;9;10;11;12;13;14;15;16;17;18;19;20;21},{60;50;42;36;32;30;28;26;24;22;20;18;16;14;12;10;8;6;4;2;0}),0)</f>
        <v>0</v>
      </c>
      <c r="AC54" s="40"/>
      <c r="AD54" s="106">
        <f>IF(AC54,LOOKUP(AC54,{1;2;3;4;5;6;7;8;9;10;11;12;13;14;15;16;17;18;19;20;21},{30;25;21;18;16;15;14;13;12;11;10;9;8;7;6;5;4;3;2;1;0}),0)</f>
        <v>0</v>
      </c>
      <c r="AE54" s="40"/>
      <c r="AF54" s="488">
        <f>IF(AE54,LOOKUP(AE54,{1;2;3;4;5;6;7;8;9;10;11;12;13;14;15;16;17;18;19;20;21},{30;25;21;18;16;15;14;13;12;11;10;9;8;7;6;5;4;3;2;1;0}),0)</f>
        <v>0</v>
      </c>
      <c r="AG54" s="40"/>
      <c r="AH54" s="106">
        <f>IF(AG54,LOOKUP(AG54,{1;2;3;4;5;6;7;8;9;10;11;12;13;14;15;16;17;18;19;20;21},{30;25;21;18;16;15;14;13;12;11;10;9;8;7;6;5;4;3;2;1;0}),0)</f>
        <v>0</v>
      </c>
      <c r="AI54" s="40"/>
      <c r="AJ54" s="41">
        <f>IF(AI54,LOOKUP(AI54,{1;2;3;4;5;6;7;8;9;10;11;12;13;14;15;16;17;18;19;20;21},{30;25;21;18;16;15;14;13;12;11;10;9;8;7;6;5;4;3;2;1;0}),0)</f>
        <v>0</v>
      </c>
      <c r="AK54" s="40"/>
      <c r="AL54" s="43">
        <f>IF(AK54,LOOKUP(AK54,{1;2;3;4;5;6;7;8;9;10;11;12;13;14;15;16;17;18;19;20;21},{30;25;21;18;16;15;14;13;12;11;10;9;8;7;6;5;4;3;2;1;0}),0)</f>
        <v>0</v>
      </c>
      <c r="AM54" s="40"/>
      <c r="AN54" s="43">
        <f>IF(AM54,LOOKUP(AM54,{1;2;3;4;5;6;7;8;9;10;11;12;13;14;15;16;17;18;19;20;21},{30;25;21;18;16;15;14;13;12;11;10;9;8;7;6;5;4;3;2;1;0}),0)</f>
        <v>0</v>
      </c>
      <c r="AO54" s="40"/>
      <c r="AP54" s="43">
        <f>IF(AO54,LOOKUP(AO54,{1;2;3;4;5;6;7;8;9;10;11;12;13;14;15;16;17;18;19;20;21},{30;25;21;18;16;15;14;13;12;11;10;9;8;7;6;5;4;3;2;1;0}),0)</f>
        <v>0</v>
      </c>
      <c r="AQ54" s="40"/>
      <c r="AR54" s="47">
        <f>IF(AQ54,LOOKUP(AQ54,{1;2;3;4;5;6;7;8;9;10;11;12;13;14;15;16;17;18;19;20;21},{60;50;42;36;32;30;28;26;24;22;20;18;16;14;12;10;8;6;4;2;0}),0)</f>
        <v>0</v>
      </c>
      <c r="AS54" s="40"/>
      <c r="AT54" s="211">
        <f>IF(AS54,LOOKUP(AS54,{1;2;3;4;5;6;7;8;9;10;11;12;13;14;15;16;17;18;19;20;21},{60;50;42;36;32;30;28;26;24;22;20;18;16;14;12;10;8;6;4;2;0}),0)</f>
        <v>0</v>
      </c>
      <c r="AU54" s="240"/>
      <c r="AV54" s="241">
        <f>IF(AU54,LOOKUP(AU54,{1;2;3;4;5;6;7;8;9;10;11;12;13;14;15;16;17;18;19;20;21},{60;50;42;36;32;30;28;26;24;22;20;18;16;14;12;10;8;6;4;2;0}),0)</f>
        <v>0</v>
      </c>
      <c r="AW54" s="225"/>
      <c r="AX54" s="216">
        <f>V54+X54+Z54+AB54+AR54+AT54+AV54</f>
        <v>30</v>
      </c>
      <c r="AZ54" s="255">
        <f>RANK(BA54,$BA$6:$BA$259)</f>
        <v>39</v>
      </c>
      <c r="BA54" s="256">
        <f>(N54+P54+R54+T54+V54+X54+Z54+AB54+AD54+AF54+AH54+AJ54+AL54+AN54)- SMALL((N54,P54,R54,T54,V54,X54,Z54,AB54,AD54,AF54,AH54,AJ54,AL54,AN54),1)- SMALL((N54,P54,R54,T54,V54,X54,Z54,AB54,AD54,AF54,AH54,AJ54,AL54,AN54),2)- SMALL((N54,P54,R54,T54,V54,X54,Z54,AB54,AD54,AF54,AH54,AJ54,AL54,AN54),3)</f>
        <v>30</v>
      </c>
    </row>
    <row r="55" spans="1:53" ht="16" customHeight="1" x14ac:dyDescent="0.2">
      <c r="A55" s="141">
        <f>RANK(I55,$I$6:$I$271)</f>
        <v>50</v>
      </c>
      <c r="B55" s="154">
        <v>3100242</v>
      </c>
      <c r="C55" s="146" t="s">
        <v>117</v>
      </c>
      <c r="D55" s="49" t="s">
        <v>118</v>
      </c>
      <c r="E55" s="38" t="str">
        <f>C55&amp;D55</f>
        <v>AngusFOSTER</v>
      </c>
      <c r="F55" s="39">
        <v>2017</v>
      </c>
      <c r="G55" s="117">
        <v>1995</v>
      </c>
      <c r="H55" s="311" t="str">
        <f>IF(ISBLANK(G55),"",IF(G55&gt;1995.9,"U23","SR"))</f>
        <v>SR</v>
      </c>
      <c r="I55" s="494">
        <f>N55+P55+R55+T55+V55+X55+Z55+AB55+AD55+AF55+AH55+AJ55+AL55+AN55+AP55+AR55+AT55+AV55</f>
        <v>27</v>
      </c>
      <c r="J55" s="159">
        <f>N55+R55+X55+AB55+AF55+AJ55+AR55</f>
        <v>27</v>
      </c>
      <c r="K55" s="130">
        <f>P55+T55+V55+Z55+AD55+AH55+AL55+AN55+AP55+AT55+AV55</f>
        <v>0</v>
      </c>
      <c r="L55" s="122"/>
      <c r="M55" s="40"/>
      <c r="N55" s="41">
        <f>IF(M55,LOOKUP(M55,{1;2;3;4;5;6;7;8;9;10;11;12;13;14;15;16;17;18;19;20;21},{30;25;21;18;16;15;14;13;12;11;10;9;8;7;6;5;4;3;2;1;0}),0)</f>
        <v>0</v>
      </c>
      <c r="O55" s="40"/>
      <c r="P55" s="43">
        <f>IF(O55,LOOKUP(O55,{1;2;3;4;5;6;7;8;9;10;11;12;13;14;15;16;17;18;19;20;21},{30;25;21;18;16;15;14;13;12;11;10;9;8;7;6;5;4;3;2;1;0}),0)</f>
        <v>0</v>
      </c>
      <c r="Q55" s="40"/>
      <c r="R55" s="41">
        <f>IF(Q55,LOOKUP(Q55,{1;2;3;4;5;6;7;8;9;10;11;12;13;14;15;16;17;18;19;20;21},{30;25;21;18;16;15;14;13;12;11;10;9;8;7;6;5;4;3;2;1;0}),0)</f>
        <v>0</v>
      </c>
      <c r="S55" s="40"/>
      <c r="T55" s="43">
        <f>IF(S55,LOOKUP(S55,{1;2;3;4;5;6;7;8;9;10;11;12;13;14;15;16;17;18;19;20;21},{30;25;21;18;16;15;14;13;12;11;10;9;8;7;6;5;4;3;2;1;0}),0)</f>
        <v>0</v>
      </c>
      <c r="U55" s="40"/>
      <c r="V55" s="45">
        <f>IF(U55,LOOKUP(U55,{1;2;3;4;5;6;7;8;9;10;11;12;13;14;15;16;17;18;19;20;21},{60;50;42;36;32;30;28;26;24;22;20;18;16;14;12;10;8;6;4;2;0}),0)</f>
        <v>0</v>
      </c>
      <c r="W55" s="40"/>
      <c r="X55" s="41">
        <f>IF(W55,LOOKUP(W55,{1;2;3;4;5;6;7;8;9;10;11;12;13;14;15;16;17;18;19;20;21},{60;50;42;36;32;30;28;26;24;22;20;18;16;14;12;10;8;6;4;2;0}),0)</f>
        <v>0</v>
      </c>
      <c r="Y55" s="40"/>
      <c r="Z55" s="45">
        <f>IF(Y55,LOOKUP(Y55,{1;2;3;4;5;6;7;8;9;10;11;12;13;14;15;16;17;18;19;20;21},{60;50;42;36;32;30;28;26;24;22;20;18;16;14;12;10;8;6;4;2;0}),0)</f>
        <v>0</v>
      </c>
      <c r="AA55" s="40"/>
      <c r="AB55" s="41">
        <f>IF(AA55,LOOKUP(AA55,{1;2;3;4;5;6;7;8;9;10;11;12;13;14;15;16;17;18;19;20;21},{60;50;42;36;32;30;28;26;24;22;20;18;16;14;12;10;8;6;4;2;0}),0)</f>
        <v>0</v>
      </c>
      <c r="AC55" s="40"/>
      <c r="AD55" s="106">
        <f>IF(AC55,LOOKUP(AC55,{1;2;3;4;5;6;7;8;9;10;11;12;13;14;15;16;17;18;19;20;21},{30;25;21;18;16;15;14;13;12;11;10;9;8;7;6;5;4;3;2;1;0}),0)</f>
        <v>0</v>
      </c>
      <c r="AE55" s="40">
        <v>5</v>
      </c>
      <c r="AF55" s="488">
        <f>IF(AE55,LOOKUP(AE55,{1;2;3;4;5;6;7;8;9;10;11;12;13;14;15;16;17;18;19;20;21},{30;25;21;18;16;15;14;13;12;11;10;9;8;7;6;5;4;3;2;1;0}),0)</f>
        <v>16</v>
      </c>
      <c r="AG55" s="40"/>
      <c r="AH55" s="106">
        <f>IF(AG55,LOOKUP(AG55,{1;2;3;4;5;6;7;8;9;10;11;12;13;14;15;16;17;18;19;20;21},{30;25;21;18;16;15;14;13;12;11;10;9;8;7;6;5;4;3;2;1;0}),0)</f>
        <v>0</v>
      </c>
      <c r="AI55" s="40">
        <v>10</v>
      </c>
      <c r="AJ55" s="41">
        <f>IF(AI55,LOOKUP(AI55,{1;2;3;4;5;6;7;8;9;10;11;12;13;14;15;16;17;18;19;20;21},{30;25;21;18;16;15;14;13;12;11;10;9;8;7;6;5;4;3;2;1;0}),0)</f>
        <v>11</v>
      </c>
      <c r="AK55" s="40"/>
      <c r="AL55" s="43">
        <f>IF(AK55,LOOKUP(AK55,{1;2;3;4;5;6;7;8;9;10;11;12;13;14;15;16;17;18;19;20;21},{30;25;21;18;16;15;14;13;12;11;10;9;8;7;6;5;4;3;2;1;0}),0)</f>
        <v>0</v>
      </c>
      <c r="AM55" s="40"/>
      <c r="AN55" s="43">
        <f>IF(AM55,LOOKUP(AM55,{1;2;3;4;5;6;7;8;9;10;11;12;13;14;15;16;17;18;19;20;21},{30;25;21;18;16;15;14;13;12;11;10;9;8;7;6;5;4;3;2;1;0}),0)</f>
        <v>0</v>
      </c>
      <c r="AO55" s="40"/>
      <c r="AP55" s="43">
        <f>IF(AO55,LOOKUP(AO55,{1;2;3;4;5;6;7;8;9;10;11;12;13;14;15;16;17;18;19;20;21},{30;25;21;18;16;15;14;13;12;11;10;9;8;7;6;5;4;3;2;1;0}),0)</f>
        <v>0</v>
      </c>
      <c r="AQ55" s="40"/>
      <c r="AR55" s="47">
        <f>IF(AQ55,LOOKUP(AQ55,{1;2;3;4;5;6;7;8;9;10;11;12;13;14;15;16;17;18;19;20;21},{60;50;42;36;32;30;28;26;24;22;20;18;16;14;12;10;8;6;4;2;0}),0)</f>
        <v>0</v>
      </c>
      <c r="AS55" s="40"/>
      <c r="AT55" s="211">
        <f>IF(AS55,LOOKUP(AS55,{1;2;3;4;5;6;7;8;9;10;11;12;13;14;15;16;17;18;19;20;21},{60;50;42;36;32;30;28;26;24;22;20;18;16;14;12;10;8;6;4;2;0}),0)</f>
        <v>0</v>
      </c>
      <c r="AU55" s="240"/>
      <c r="AV55" s="241">
        <f>IF(AU55,LOOKUP(AU55,{1;2;3;4;5;6;7;8;9;10;11;12;13;14;15;16;17;18;19;20;21},{60;50;42;36;32;30;28;26;24;22;20;18;16;14;12;10;8;6;4;2;0}),0)</f>
        <v>0</v>
      </c>
      <c r="AW55" s="225"/>
      <c r="AX55" s="216">
        <f>V55+X55+Z55+AB55+AR55+AT55+AV55</f>
        <v>0</v>
      </c>
      <c r="AZ55" s="255">
        <f>RANK(BA55,$BA$6:$BA$259)</f>
        <v>41</v>
      </c>
      <c r="BA55" s="256">
        <f>(N55+P55+R55+T55+V55+X55+Z55+AB55+AD55+AF55+AH55+AJ55+AL55+AN55)- SMALL((N55,P55,R55,T55,V55,X55,Z55,AB55,AD55,AF55,AH55,AJ55,AL55,AN55),1)- SMALL((N55,P55,R55,T55,V55,X55,Z55,AB55,AD55,AF55,AH55,AJ55,AL55,AN55),2)- SMALL((N55,P55,R55,T55,V55,X55,Z55,AB55,AD55,AF55,AH55,AJ55,AL55,AN55),3)</f>
        <v>27</v>
      </c>
    </row>
    <row r="56" spans="1:53" ht="16" customHeight="1" x14ac:dyDescent="0.2">
      <c r="A56" s="141">
        <f>RANK(I56,$I$6:$I$271)</f>
        <v>51</v>
      </c>
      <c r="B56" s="154">
        <v>3530804</v>
      </c>
      <c r="C56" s="146" t="s">
        <v>121</v>
      </c>
      <c r="D56" s="49" t="s">
        <v>114</v>
      </c>
      <c r="E56" s="38" t="str">
        <f>C56&amp;D56</f>
        <v>HenryHARMEYER</v>
      </c>
      <c r="F56" s="39">
        <v>2017</v>
      </c>
      <c r="G56" s="117">
        <v>1997</v>
      </c>
      <c r="H56" s="311" t="str">
        <f>IF(ISBLANK(G56),"",IF(G56&gt;1995.9,"U23","SR"))</f>
        <v>U23</v>
      </c>
      <c r="I56" s="494">
        <f>N56+P56+R56+T56+V56+X56+Z56+AB56+AD56+AF56+AH56+AJ56+AL56+AN56+AP56+AR56+AT56+AV56</f>
        <v>26</v>
      </c>
      <c r="J56" s="159">
        <f>N56+R56+X56+AB56+AF56+AJ56+AR56</f>
        <v>26</v>
      </c>
      <c r="K56" s="130">
        <f>P56+T56+V56+Z56+AD56+AH56+AL56+AN56+AP56+AT56+AV56</f>
        <v>0</v>
      </c>
      <c r="L56" s="122"/>
      <c r="M56" s="40"/>
      <c r="N56" s="41">
        <f>IF(M56,LOOKUP(M56,{1;2;3;4;5;6;7;8;9;10;11;12;13;14;15;16;17;18;19;20;21},{30;25;21;18;16;15;14;13;12;11;10;9;8;7;6;5;4;3;2;1;0}),0)</f>
        <v>0</v>
      </c>
      <c r="O56" s="40"/>
      <c r="P56" s="43">
        <f>IF(O56,LOOKUP(O56,{1;2;3;4;5;6;7;8;9;10;11;12;13;14;15;16;17;18;19;20;21},{30;25;21;18;16;15;14;13;12;11;10;9;8;7;6;5;4;3;2;1;0}),0)</f>
        <v>0</v>
      </c>
      <c r="Q56" s="40"/>
      <c r="R56" s="41">
        <f>IF(Q56,LOOKUP(Q56,{1;2;3;4;5;6;7;8;9;10;11;12;13;14;15;16;17;18;19;20;21},{30;25;21;18;16;15;14;13;12;11;10;9;8;7;6;5;4;3;2;1;0}),0)</f>
        <v>0</v>
      </c>
      <c r="S56" s="40"/>
      <c r="T56" s="43">
        <f>IF(S56,LOOKUP(S56,{1;2;3;4;5;6;7;8;9;10;11;12;13;14;15;16;17;18;19;20;21},{30;25;21;18;16;15;14;13;12;11;10;9;8;7;6;5;4;3;2;1;0}),0)</f>
        <v>0</v>
      </c>
      <c r="U56" s="40"/>
      <c r="V56" s="45">
        <f>IF(U56,LOOKUP(U56,{1;2;3;4;5;6;7;8;9;10;11;12;13;14;15;16;17;18;19;20;21},{60;50;42;36;32;30;28;26;24;22;20;18;16;14;12;10;8;6;4;2;0}),0)</f>
        <v>0</v>
      </c>
      <c r="W56" s="40"/>
      <c r="X56" s="41">
        <f>IF(W56,LOOKUP(W56,{1;2;3;4;5;6;7;8;9;10;11;12;13;14;15;16;17;18;19;20;21},{60;50;42;36;32;30;28;26;24;22;20;18;16;14;12;10;8;6;4;2;0}),0)</f>
        <v>0</v>
      </c>
      <c r="Y56" s="40"/>
      <c r="Z56" s="45">
        <f>IF(Y56,LOOKUP(Y56,{1;2;3;4;5;6;7;8;9;10;11;12;13;14;15;16;17;18;19;20;21},{60;50;42;36;32;30;28;26;24;22;20;18;16;14;12;10;8;6;4;2;0}),0)</f>
        <v>0</v>
      </c>
      <c r="AA56" s="40">
        <v>8</v>
      </c>
      <c r="AB56" s="41">
        <f>IF(AA56,LOOKUP(AA56,{1;2;3;4;5;6;7;8;9;10;11;12;13;14;15;16;17;18;19;20;21},{60;50;42;36;32;30;28;26;24;22;20;18;16;14;12;10;8;6;4;2;0}),0)</f>
        <v>26</v>
      </c>
      <c r="AC56" s="40"/>
      <c r="AD56" s="106">
        <f>IF(AC56,LOOKUP(AC56,{1;2;3;4;5;6;7;8;9;10;11;12;13;14;15;16;17;18;19;20;21},{30;25;21;18;16;15;14;13;12;11;10;9;8;7;6;5;4;3;2;1;0}),0)</f>
        <v>0</v>
      </c>
      <c r="AE56" s="40"/>
      <c r="AF56" s="488">
        <f>IF(AE56,LOOKUP(AE56,{1;2;3;4;5;6;7;8;9;10;11;12;13;14;15;16;17;18;19;20;21},{30;25;21;18;16;15;14;13;12;11;10;9;8;7;6;5;4;3;2;1;0}),0)</f>
        <v>0</v>
      </c>
      <c r="AG56" s="40"/>
      <c r="AH56" s="106">
        <f>IF(AG56,LOOKUP(AG56,{1;2;3;4;5;6;7;8;9;10;11;12;13;14;15;16;17;18;19;20;21},{30;25;21;18;16;15;14;13;12;11;10;9;8;7;6;5;4;3;2;1;0}),0)</f>
        <v>0</v>
      </c>
      <c r="AI56" s="40"/>
      <c r="AJ56" s="41">
        <f>IF(AI56,LOOKUP(AI56,{1;2;3;4;5;6;7;8;9;10;11;12;13;14;15;16;17;18;19;20;21},{30;25;21;18;16;15;14;13;12;11;10;9;8;7;6;5;4;3;2;1;0}),0)</f>
        <v>0</v>
      </c>
      <c r="AK56" s="40"/>
      <c r="AL56" s="43">
        <f>IF(AK56,LOOKUP(AK56,{1;2;3;4;5;6;7;8;9;10;11;12;13;14;15;16;17;18;19;20;21},{30;25;21;18;16;15;14;13;12;11;10;9;8;7;6;5;4;3;2;1;0}),0)</f>
        <v>0</v>
      </c>
      <c r="AM56" s="40"/>
      <c r="AN56" s="43">
        <f>IF(AM56,LOOKUP(AM56,{1;2;3;4;5;6;7;8;9;10;11;12;13;14;15;16;17;18;19;20;21},{30;25;21;18;16;15;14;13;12;11;10;9;8;7;6;5;4;3;2;1;0}),0)</f>
        <v>0</v>
      </c>
      <c r="AO56" s="40"/>
      <c r="AP56" s="43">
        <f>IF(AO56,LOOKUP(AO56,{1;2;3;4;5;6;7;8;9;10;11;12;13;14;15;16;17;18;19;20;21},{30;25;21;18;16;15;14;13;12;11;10;9;8;7;6;5;4;3;2;1;0}),0)</f>
        <v>0</v>
      </c>
      <c r="AQ56" s="40"/>
      <c r="AR56" s="47">
        <f>IF(AQ56,LOOKUP(AQ56,{1;2;3;4;5;6;7;8;9;10;11;12;13;14;15;16;17;18;19;20;21},{60;50;42;36;32;30;28;26;24;22;20;18;16;14;12;10;8;6;4;2;0}),0)</f>
        <v>0</v>
      </c>
      <c r="AS56" s="40"/>
      <c r="AT56" s="211">
        <f>IF(AS56,LOOKUP(AS56,{1;2;3;4;5;6;7;8;9;10;11;12;13;14;15;16;17;18;19;20;21},{60;50;42;36;32;30;28;26;24;22;20;18;16;14;12;10;8;6;4;2;0}),0)</f>
        <v>0</v>
      </c>
      <c r="AU56" s="240"/>
      <c r="AV56" s="241">
        <f>IF(AU56,LOOKUP(AU56,{1;2;3;4;5;6;7;8;9;10;11;12;13;14;15;16;17;18;19;20;21},{60;50;42;36;32;30;28;26;24;22;20;18;16;14;12;10;8;6;4;2;0}),0)</f>
        <v>0</v>
      </c>
      <c r="AW56" s="225"/>
      <c r="AX56" s="216">
        <f>V56+X56+Z56+AB56+AR56+AT56+AV56</f>
        <v>26</v>
      </c>
      <c r="AZ56" s="255">
        <f>RANK(BA56,$BA$6:$BA$259)</f>
        <v>42</v>
      </c>
      <c r="BA56" s="256">
        <f>(N56+P56+R56+T56+V56+X56+Z56+AB56+AD56+AF56+AH56+AJ56+AL56+AN56)- SMALL((N56,P56,R56,T56,V56,X56,Z56,AB56,AD56,AF56,AH56,AJ56,AL56,AN56),1)- SMALL((N56,P56,R56,T56,V56,X56,Z56,AB56,AD56,AF56,AH56,AJ56,AL56,AN56),2)- SMALL((N56,P56,R56,T56,V56,X56,Z56,AB56,AD56,AF56,AH56,AJ56,AL56,AN56),3)</f>
        <v>26</v>
      </c>
    </row>
    <row r="57" spans="1:53" ht="16" customHeight="1" x14ac:dyDescent="0.2">
      <c r="A57" s="141">
        <f>RANK(I57,$I$6:$I$271)</f>
        <v>52</v>
      </c>
      <c r="B57" s="154">
        <v>3100310</v>
      </c>
      <c r="C57" s="430" t="s">
        <v>628</v>
      </c>
      <c r="D57" s="49" t="s">
        <v>629</v>
      </c>
      <c r="E57" s="38" t="str">
        <f>C57&amp;D57</f>
        <v>SebBoehmler</v>
      </c>
      <c r="F57" s="39"/>
      <c r="G57" s="440">
        <v>1993</v>
      </c>
      <c r="H57" s="311" t="str">
        <f>IF(ISBLANK(G57),"",IF(G57&gt;1995.9,"U23","SR"))</f>
        <v>SR</v>
      </c>
      <c r="I57" s="494">
        <f>N57+P57+R57+T57+V57+X57+Z57+AB57+AD57+AF57+AH57+AJ57+AL57+AN57+AP57+AR57+AT57+AV57</f>
        <v>22</v>
      </c>
      <c r="J57" s="159">
        <f>N57+R57+X57+AB57+AF57+AJ57+AR57</f>
        <v>22</v>
      </c>
      <c r="K57" s="130">
        <f>P57+T57+V57+Z57+AD57+AH57+AL57+AN57+AP57+AT57+AV57</f>
        <v>0</v>
      </c>
      <c r="L57" s="266"/>
      <c r="M57" s="40"/>
      <c r="N57" s="41">
        <f>IF(M57,LOOKUP(M57,{1;2;3;4;5;6;7;8;9;10;11;12;13;14;15;16;17;18;19;20;21},{30;25;21;18;16;15;14;13;12;11;10;9;8;7;6;5;4;3;2;1;0}),0)</f>
        <v>0</v>
      </c>
      <c r="O57" s="40"/>
      <c r="P57" s="43">
        <f>IF(O57,LOOKUP(O57,{1;2;3;4;5;6;7;8;9;10;11;12;13;14;15;16;17;18;19;20;21},{30;25;21;18;16;15;14;13;12;11;10;9;8;7;6;5;4;3;2;1;0}),0)</f>
        <v>0</v>
      </c>
      <c r="Q57" s="40">
        <v>13</v>
      </c>
      <c r="R57" s="41">
        <f>IF(Q57,LOOKUP(Q57,{1;2;3;4;5;6;7;8;9;10;11;12;13;14;15;16;17;18;19;20;21},{30;25;21;18;16;15;14;13;12;11;10;9;8;7;6;5;4;3;2;1;0}),0)</f>
        <v>8</v>
      </c>
      <c r="S57" s="40"/>
      <c r="T57" s="43">
        <f>IF(S57,LOOKUP(S57,{1;2;3;4;5;6;7;8;9;10;11;12;13;14;15;16;17;18;19;20;21},{30;25;21;18;16;15;14;13;12;11;10;9;8;7;6;5;4;3;2;1;0}),0)</f>
        <v>0</v>
      </c>
      <c r="U57" s="40"/>
      <c r="V57" s="45">
        <f>IF(U57,LOOKUP(U57,{1;2;3;4;5;6;7;8;9;10;11;12;13;14;15;16;17;18;19;20;21},{60;50;42;36;32;30;28;26;24;22;20;18;16;14;12;10;8;6;4;2;0}),0)</f>
        <v>0</v>
      </c>
      <c r="W57" s="40"/>
      <c r="X57" s="41">
        <f>IF(W57,LOOKUP(W57,{1;2;3;4;5;6;7;8;9;10;11;12;13;14;15;16;17;18;19;20;21},{60;50;42;36;32;30;28;26;24;22;20;18;16;14;12;10;8;6;4;2;0}),0)</f>
        <v>0</v>
      </c>
      <c r="Y57" s="40"/>
      <c r="Z57" s="45">
        <f>IF(Y57,LOOKUP(Y57,{1;2;3;4;5;6;7;8;9;10;11;12;13;14;15;16;17;18;19;20;21},{60;50;42;36;32;30;28;26;24;22;20;18;16;14;12;10;8;6;4;2;0}),0)</f>
        <v>0</v>
      </c>
      <c r="AA57" s="40">
        <v>14</v>
      </c>
      <c r="AB57" s="41">
        <f>IF(AA57,LOOKUP(AA57,{1;2;3;4;5;6;7;8;9;10;11;12;13;14;15;16;17;18;19;20;21},{60;50;42;36;32;30;28;26;24;22;20;18;16;14;12;10;8;6;4;2;0}),0)</f>
        <v>14</v>
      </c>
      <c r="AC57" s="40"/>
      <c r="AD57" s="106">
        <f>IF(AC57,LOOKUP(AC57,{1;2;3;4;5;6;7;8;9;10;11;12;13;14;15;16;17;18;19;20;21},{30;25;21;18;16;15;14;13;12;11;10;9;8;7;6;5;4;3;2;1;0}),0)</f>
        <v>0</v>
      </c>
      <c r="AE57" s="40"/>
      <c r="AF57" s="488">
        <f>IF(AE57,LOOKUP(AE57,{1;2;3;4;5;6;7;8;9;10;11;12;13;14;15;16;17;18;19;20;21},{30;25;21;18;16;15;14;13;12;11;10;9;8;7;6;5;4;3;2;1;0}),0)</f>
        <v>0</v>
      </c>
      <c r="AG57" s="40"/>
      <c r="AH57" s="106">
        <f>IF(AG57,LOOKUP(AG57,{1;2;3;4;5;6;7;8;9;10;11;12;13;14;15;16;17;18;19;20;21},{30;25;21;18;16;15;14;13;12;11;10;9;8;7;6;5;4;3;2;1;0}),0)</f>
        <v>0</v>
      </c>
      <c r="AI57" s="40"/>
      <c r="AJ57" s="41">
        <f>IF(AI57,LOOKUP(AI57,{1;2;3;4;5;6;7;8;9;10;11;12;13;14;15;16;17;18;19;20;21},{30;25;21;18;16;15;14;13;12;11;10;9;8;7;6;5;4;3;2;1;0}),0)</f>
        <v>0</v>
      </c>
      <c r="AK57" s="40"/>
      <c r="AL57" s="43">
        <f>IF(AK57,LOOKUP(AK57,{1;2;3;4;5;6;7;8;9;10;11;12;13;14;15;16;17;18;19;20;21},{30;25;21;18;16;15;14;13;12;11;10;9;8;7;6;5;4;3;2;1;0}),0)</f>
        <v>0</v>
      </c>
      <c r="AM57" s="40"/>
      <c r="AN57" s="43">
        <f>IF(AM57,LOOKUP(AM57,{1;2;3;4;5;6;7;8;9;10;11;12;13;14;15;16;17;18;19;20;21},{30;25;21;18;16;15;14;13;12;11;10;9;8;7;6;5;4;3;2;1;0}),0)</f>
        <v>0</v>
      </c>
      <c r="AO57" s="40"/>
      <c r="AP57" s="43">
        <f>IF(AO57,LOOKUP(AO57,{1;2;3;4;5;6;7;8;9;10;11;12;13;14;15;16;17;18;19;20;21},{30;25;21;18;16;15;14;13;12;11;10;9;8;7;6;5;4;3;2;1;0}),0)</f>
        <v>0</v>
      </c>
      <c r="AQ57" s="40"/>
      <c r="AR57" s="47">
        <f>IF(AQ57,LOOKUP(AQ57,{1;2;3;4;5;6;7;8;9;10;11;12;13;14;15;16;17;18;19;20;21},{60;50;42;36;32;30;28;26;24;22;20;18;16;14;12;10;8;6;4;2;0}),0)</f>
        <v>0</v>
      </c>
      <c r="AS57" s="40"/>
      <c r="AT57" s="211">
        <f>IF(AS57,LOOKUP(AS57,{1;2;3;4;5;6;7;8;9;10;11;12;13;14;15;16;17;18;19;20;21},{60;50;42;36;32;30;28;26;24;22;20;18;16;14;12;10;8;6;4;2;0}),0)</f>
        <v>0</v>
      </c>
      <c r="AU57" s="240"/>
      <c r="AV57" s="241">
        <f>IF(AU57,LOOKUP(AU57,{1;2;3;4;5;6;7;8;9;10;11;12;13;14;15;16;17;18;19;20;21},{60;50;42;36;32;30;28;26;24;22;20;18;16;14;12;10;8;6;4;2;0}),0)</f>
        <v>0</v>
      </c>
      <c r="AW57" s="225"/>
      <c r="AX57" s="216">
        <f>V57+X57+Z57+AB57+AR57+AT57+AV57</f>
        <v>14</v>
      </c>
      <c r="AZ57" s="255">
        <f>RANK(BA57,$BA$6:$BA$259)</f>
        <v>45</v>
      </c>
      <c r="BA57" s="256">
        <f>(N57+P57+R57+T57+V57+X57+Z57+AB57+AD57+AF57+AH57+AJ57+AL57+AN57)- SMALL((N57,P57,R57,T57,V57,X57,Z57,AB57,AD57,AF57,AH57,AJ57,AL57,AN57),1)- SMALL((N57,P57,R57,T57,V57,X57,Z57,AB57,AD57,AF57,AH57,AJ57,AL57,AN57),2)- SMALL((N57,P57,R57,T57,V57,X57,Z57,AB57,AD57,AF57,AH57,AJ57,AL57,AN57),3)</f>
        <v>22</v>
      </c>
    </row>
    <row r="58" spans="1:53" ht="16" customHeight="1" x14ac:dyDescent="0.2">
      <c r="A58" s="141">
        <f>RANK(I58,$I$6:$I$271)</f>
        <v>53</v>
      </c>
      <c r="B58" s="154">
        <v>3422762</v>
      </c>
      <c r="C58" s="430" t="s">
        <v>610</v>
      </c>
      <c r="D58" s="49" t="s">
        <v>301</v>
      </c>
      <c r="E58" s="38" t="str">
        <f>C58&amp;D58</f>
        <v>OlaJORDHEIM</v>
      </c>
      <c r="F58" s="39"/>
      <c r="G58" s="441">
        <v>1996</v>
      </c>
      <c r="H58" s="311" t="str">
        <f>IF(ISBLANK(G58),"",IF(G58&gt;1995.9,"U23","SR"))</f>
        <v>U23</v>
      </c>
      <c r="I58" s="494">
        <f>N58+P58+R58+T58+V58+X58+Z58+AB58+AD58+AF58+AH58+AJ58+AL58+AN58+AP58+AR58+AT58+AV58</f>
        <v>19</v>
      </c>
      <c r="J58" s="159">
        <f>N58+R58+X58+AB58+AF58+AJ58+AR58</f>
        <v>0</v>
      </c>
      <c r="K58" s="130">
        <f>P58+T58+V58+Z58+AD58+AH58+AL58+AN58+AP58+AT58+AV58</f>
        <v>19</v>
      </c>
      <c r="L58" s="266"/>
      <c r="M58" s="40"/>
      <c r="N58" s="41">
        <f>IF(M58,LOOKUP(M58,{1;2;3;4;5;6;7;8;9;10;11;12;13;14;15;16;17;18;19;20;21},{30;25;21;18;16;15;14;13;12;11;10;9;8;7;6;5;4;3;2;1;0}),0)</f>
        <v>0</v>
      </c>
      <c r="O58" s="40">
        <v>16</v>
      </c>
      <c r="P58" s="43">
        <f>IF(O58,LOOKUP(O58,{1;2;3;4;5;6;7;8;9;10;11;12;13;14;15;16;17;18;19;20;21},{30;25;21;18;16;15;14;13;12;11;10;9;8;7;6;5;4;3;2;1;0}),0)</f>
        <v>5</v>
      </c>
      <c r="Q58" s="40"/>
      <c r="R58" s="41">
        <f>IF(Q58,LOOKUP(Q58,{1;2;3;4;5;6;7;8;9;10;11;12;13;14;15;16;17;18;19;20;21},{30;25;21;18;16;15;14;13;12;11;10;9;8;7;6;5;4;3;2;1;0}),0)</f>
        <v>0</v>
      </c>
      <c r="S58" s="40"/>
      <c r="T58" s="43">
        <f>IF(S58,LOOKUP(S58,{1;2;3;4;5;6;7;8;9;10;11;12;13;14;15;16;17;18;19;20;21},{30;25;21;18;16;15;14;13;12;11;10;9;8;7;6;5;4;3;2;1;0}),0)</f>
        <v>0</v>
      </c>
      <c r="U58" s="40">
        <v>14</v>
      </c>
      <c r="V58" s="45">
        <f>IF(U58,LOOKUP(U58,{1;2;3;4;5;6;7;8;9;10;11;12;13;14;15;16;17;18;19;20;21},{60;50;42;36;32;30;28;26;24;22;20;18;16;14;12;10;8;6;4;2;0}),0)</f>
        <v>14</v>
      </c>
      <c r="W58" s="40"/>
      <c r="X58" s="41">
        <f>IF(W58,LOOKUP(W58,{1;2;3;4;5;6;7;8;9;10;11;12;13;14;15;16;17;18;19;20;21},{60;50;42;36;32;30;28;26;24;22;20;18;16;14;12;10;8;6;4;2;0}),0)</f>
        <v>0</v>
      </c>
      <c r="Y58" s="40"/>
      <c r="Z58" s="45">
        <f>IF(Y58,LOOKUP(Y58,{1;2;3;4;5;6;7;8;9;10;11;12;13;14;15;16;17;18;19;20;21},{60;50;42;36;32;30;28;26;24;22;20;18;16;14;12;10;8;6;4;2;0}),0)</f>
        <v>0</v>
      </c>
      <c r="AA58" s="40"/>
      <c r="AB58" s="41">
        <f>IF(AA58,LOOKUP(AA58,{1;2;3;4;5;6;7;8;9;10;11;12;13;14;15;16;17;18;19;20;21},{60;50;42;36;32;30;28;26;24;22;20;18;16;14;12;10;8;6;4;2;0}),0)</f>
        <v>0</v>
      </c>
      <c r="AC58" s="40"/>
      <c r="AD58" s="106">
        <f>IF(AC58,LOOKUP(AC58,{1;2;3;4;5;6;7;8;9;10;11;12;13;14;15;16;17;18;19;20;21},{30;25;21;18;16;15;14;13;12;11;10;9;8;7;6;5;4;3;2;1;0}),0)</f>
        <v>0</v>
      </c>
      <c r="AE58" s="40"/>
      <c r="AF58" s="488">
        <f>IF(AE58,LOOKUP(AE58,{1;2;3;4;5;6;7;8;9;10;11;12;13;14;15;16;17;18;19;20;21},{30;25;21;18;16;15;14;13;12;11;10;9;8;7;6;5;4;3;2;1;0}),0)</f>
        <v>0</v>
      </c>
      <c r="AG58" s="40"/>
      <c r="AH58" s="106">
        <f>IF(AG58,LOOKUP(AG58,{1;2;3;4;5;6;7;8;9;10;11;12;13;14;15;16;17;18;19;20;21},{30;25;21;18;16;15;14;13;12;11;10;9;8;7;6;5;4;3;2;1;0}),0)</f>
        <v>0</v>
      </c>
      <c r="AI58" s="40"/>
      <c r="AJ58" s="41">
        <f>IF(AI58,LOOKUP(AI58,{1;2;3;4;5;6;7;8;9;10;11;12;13;14;15;16;17;18;19;20;21},{30;25;21;18;16;15;14;13;12;11;10;9;8;7;6;5;4;3;2;1;0}),0)</f>
        <v>0</v>
      </c>
      <c r="AK58" s="40"/>
      <c r="AL58" s="43">
        <f>IF(AK58,LOOKUP(AK58,{1;2;3;4;5;6;7;8;9;10;11;12;13;14;15;16;17;18;19;20;21},{30;25;21;18;16;15;14;13;12;11;10;9;8;7;6;5;4;3;2;1;0}),0)</f>
        <v>0</v>
      </c>
      <c r="AM58" s="40"/>
      <c r="AN58" s="43">
        <f>IF(AM58,LOOKUP(AM58,{1;2;3;4;5;6;7;8;9;10;11;12;13;14;15;16;17;18;19;20;21},{30;25;21;18;16;15;14;13;12;11;10;9;8;7;6;5;4;3;2;1;0}),0)</f>
        <v>0</v>
      </c>
      <c r="AO58" s="40"/>
      <c r="AP58" s="43">
        <f>IF(AO58,LOOKUP(AO58,{1;2;3;4;5;6;7;8;9;10;11;12;13;14;15;16;17;18;19;20;21},{30;25;21;18;16;15;14;13;12;11;10;9;8;7;6;5;4;3;2;1;0}),0)</f>
        <v>0</v>
      </c>
      <c r="AQ58" s="40"/>
      <c r="AR58" s="47">
        <f>IF(AQ58,LOOKUP(AQ58,{1;2;3;4;5;6;7;8;9;10;11;12;13;14;15;16;17;18;19;20;21},{60;50;42;36;32;30;28;26;24;22;20;18;16;14;12;10;8;6;4;2;0}),0)</f>
        <v>0</v>
      </c>
      <c r="AS58" s="40"/>
      <c r="AT58" s="211">
        <f>IF(AS58,LOOKUP(AS58,{1;2;3;4;5;6;7;8;9;10;11;12;13;14;15;16;17;18;19;20;21},{60;50;42;36;32;30;28;26;24;22;20;18;16;14;12;10;8;6;4;2;0}),0)</f>
        <v>0</v>
      </c>
      <c r="AU58" s="240"/>
      <c r="AV58" s="241">
        <f>IF(AU58,LOOKUP(AU58,{1;2;3;4;5;6;7;8;9;10;11;12;13;14;15;16;17;18;19;20;21},{60;50;42;36;32;30;28;26;24;22;20;18;16;14;12;10;8;6;4;2;0}),0)</f>
        <v>0</v>
      </c>
      <c r="AW58" s="225"/>
      <c r="AX58" s="216">
        <f>V58+X58+Z58+AB58+AR58+AT58+AV58</f>
        <v>14</v>
      </c>
      <c r="AZ58" s="255">
        <f>RANK(BA58,$BA$6:$BA$259)</f>
        <v>46</v>
      </c>
      <c r="BA58" s="256">
        <f>(N58+P58+R58+T58+V58+X58+Z58+AB58+AD58+AF58+AH58+AJ58+AL58+AN58)- SMALL((N58,P58,R58,T58,V58,X58,Z58,AB58,AD58,AF58,AH58,AJ58,AL58,AN58),1)- SMALL((N58,P58,R58,T58,V58,X58,Z58,AB58,AD58,AF58,AH58,AJ58,AL58,AN58),2)- SMALL((N58,P58,R58,T58,V58,X58,Z58,AB58,AD58,AF58,AH58,AJ58,AL58,AN58),3)</f>
        <v>19</v>
      </c>
    </row>
    <row r="59" spans="1:53" ht="16" customHeight="1" x14ac:dyDescent="0.2">
      <c r="A59" s="141">
        <f>RANK(I59,$I$6:$I$271)</f>
        <v>53</v>
      </c>
      <c r="B59" s="154">
        <v>3510423</v>
      </c>
      <c r="C59" s="146" t="s">
        <v>647</v>
      </c>
      <c r="D59" s="49" t="s">
        <v>646</v>
      </c>
      <c r="E59" s="38" t="str">
        <f>C59&amp;D59</f>
        <v>LinardKINDSCHI</v>
      </c>
      <c r="F59" s="50"/>
      <c r="G59" s="118">
        <v>1993</v>
      </c>
      <c r="H59" s="311" t="str">
        <f>IF(ISBLANK(G59),"",IF(G59&gt;1995.9,"U23","SR"))</f>
        <v>SR</v>
      </c>
      <c r="I59" s="494">
        <f>N59+P59+R59+T59+V59+X59+Z59+AB59+AD59+AF59+AH59+AJ59+AL59+AN59+AP59+AR59+AT59+AV59</f>
        <v>19</v>
      </c>
      <c r="J59" s="159">
        <f>N59+R59+X59+AB59+AF59+AJ59+AR59</f>
        <v>0</v>
      </c>
      <c r="K59" s="130">
        <f>P59+T59+V59+Z59+AD59+AH59+AL59+AN59+AP59+AT59+AV59</f>
        <v>19</v>
      </c>
      <c r="L59" s="122"/>
      <c r="M59" s="40"/>
      <c r="N59" s="41">
        <f>IF(M59,LOOKUP(M59,{1;2;3;4;5;6;7;8;9;10;11;12;13;14;15;16;17;18;19;20;21},{30;25;21;18;16;15;14;13;12;11;10;9;8;7;6;5;4;3;2;1;0}),0)</f>
        <v>0</v>
      </c>
      <c r="O59" s="40"/>
      <c r="P59" s="43">
        <f>IF(O59,LOOKUP(O59,{1;2;3;4;5;6;7;8;9;10;11;12;13;14;15;16;17;18;19;20;21},{30;25;21;18;16;15;14;13;12;11;10;9;8;7;6;5;4;3;2;1;0}),0)</f>
        <v>0</v>
      </c>
      <c r="Q59" s="40"/>
      <c r="R59" s="41">
        <f>IF(Q59,LOOKUP(Q59,{1;2;3;4;5;6;7;8;9;10;11;12;13;14;15;16;17;18;19;20;21},{30;25;21;18;16;15;14;13;12;11;10;9;8;7;6;5;4;3;2;1;0}),0)</f>
        <v>0</v>
      </c>
      <c r="S59" s="40"/>
      <c r="T59" s="43">
        <f>IF(S59,LOOKUP(S59,{1;2;3;4;5;6;7;8;9;10;11;12;13;14;15;16;17;18;19;20;21},{30;25;21;18;16;15;14;13;12;11;10;9;8;7;6;5;4;3;2;1;0}),0)</f>
        <v>0</v>
      </c>
      <c r="U59" s="40">
        <v>19</v>
      </c>
      <c r="V59" s="45">
        <f>IF(U59,LOOKUP(U59,{1;2;3;4;5;6;7;8;9;10;11;12;13;14;15;16;17;18;19;20;21},{60;50;42;36;32;30;28;26;24;22;20;18;16;14;12;10;8;6;4;2;0}),0)</f>
        <v>4</v>
      </c>
      <c r="W59" s="40"/>
      <c r="X59" s="41">
        <f>IF(W59,LOOKUP(W59,{1;2;3;4;5;6;7;8;9;10;11;12;13;14;15;16;17;18;19;20;21},{60;50;42;36;32;30;28;26;24;22;20;18;16;14;12;10;8;6;4;2;0}),0)</f>
        <v>0</v>
      </c>
      <c r="Y59" s="40"/>
      <c r="Z59" s="45">
        <f>IF(Y59,LOOKUP(Y59,{1;2;3;4;5;6;7;8;9;10;11;12;13;14;15;16;17;18;19;20;21},{60;50;42;36;32;30;28;26;24;22;20;18;16;14;12;10;8;6;4;2;0}),0)</f>
        <v>0</v>
      </c>
      <c r="AA59" s="40"/>
      <c r="AB59" s="41">
        <f>IF(AA59,LOOKUP(AA59,{1;2;3;4;5;6;7;8;9;10;11;12;13;14;15;16;17;18;19;20;21},{60;50;42;36;32;30;28;26;24;22;20;18;16;14;12;10;8;6;4;2;0}),0)</f>
        <v>0</v>
      </c>
      <c r="AC59" s="40"/>
      <c r="AD59" s="106">
        <f>IF(AC59,LOOKUP(AC59,{1;2;3;4;5;6;7;8;9;10;11;12;13;14;15;16;17;18;19;20;21},{30;25;21;18;16;15;14;13;12;11;10;9;8;7;6;5;4;3;2;1;0}),0)</f>
        <v>0</v>
      </c>
      <c r="AE59" s="40"/>
      <c r="AF59" s="488">
        <f>IF(AE59,LOOKUP(AE59,{1;2;3;4;5;6;7;8;9;10;11;12;13;14;15;16;17;18;19;20;21},{30;25;21;18;16;15;14;13;12;11;10;9;8;7;6;5;4;3;2;1;0}),0)</f>
        <v>0</v>
      </c>
      <c r="AG59" s="40"/>
      <c r="AH59" s="106">
        <f>IF(AG59,LOOKUP(AG59,{1;2;3;4;5;6;7;8;9;10;11;12;13;14;15;16;17;18;19;20;21},{30;25;21;18;16;15;14;13;12;11;10;9;8;7;6;5;4;3;2;1;0}),0)</f>
        <v>0</v>
      </c>
      <c r="AI59" s="40"/>
      <c r="AJ59" s="41">
        <f>IF(AI59,LOOKUP(AI59,{1;2;3;4;5;6;7;8;9;10;11;12;13;14;15;16;17;18;19;20;21},{30;25;21;18;16;15;14;13;12;11;10;9;8;7;6;5;4;3;2;1;0}),0)</f>
        <v>0</v>
      </c>
      <c r="AK59" s="40"/>
      <c r="AL59" s="43">
        <f>IF(AK59,LOOKUP(AK59,{1;2;3;4;5;6;7;8;9;10;11;12;13;14;15;16;17;18;19;20;21},{30;25;21;18;16;15;14;13;12;11;10;9;8;7;6;5;4;3;2;1;0}),0)</f>
        <v>0</v>
      </c>
      <c r="AM59" s="40"/>
      <c r="AN59" s="43">
        <f>IF(AM59,LOOKUP(AM59,{1;2;3;4;5;6;7;8;9;10;11;12;13;14;15;16;17;18;19;20;21},{30;25;21;18;16;15;14;13;12;11;10;9;8;7;6;5;4;3;2;1;0}),0)</f>
        <v>0</v>
      </c>
      <c r="AO59" s="40">
        <v>6</v>
      </c>
      <c r="AP59" s="43">
        <f>IF(AO59,LOOKUP(AO59,{1;2;3;4;5;6;7;8;9;10;11;12;13;14;15;16;17;18;19;20;21},{30;25;21;18;16;15;14;13;12;11;10;9;8;7;6;5;4;3;2;1;0}),0)</f>
        <v>15</v>
      </c>
      <c r="AQ59" s="40"/>
      <c r="AR59" s="47">
        <f>IF(AQ59,LOOKUP(AQ59,{1;2;3;4;5;6;7;8;9;10;11;12;13;14;15;16;17;18;19;20;21},{60;50;42;36;32;30;28;26;24;22;20;18;16;14;12;10;8;6;4;2;0}),0)</f>
        <v>0</v>
      </c>
      <c r="AS59" s="40"/>
      <c r="AT59" s="211">
        <f>IF(AS59,LOOKUP(AS59,{1;2;3;4;5;6;7;8;9;10;11;12;13;14;15;16;17;18;19;20;21},{60;50;42;36;32;30;28;26;24;22;20;18;16;14;12;10;8;6;4;2;0}),0)</f>
        <v>0</v>
      </c>
      <c r="AU59" s="240"/>
      <c r="AV59" s="241">
        <f>IF(AU59,LOOKUP(AU59,{1;2;3;4;5;6;7;8;9;10;11;12;13;14;15;16;17;18;19;20;21},{60;50;42;36;32;30;28;26;24;22;20;18;16;14;12;10;8;6;4;2;0}),0)</f>
        <v>0</v>
      </c>
      <c r="AW59" s="225"/>
      <c r="AX59" s="216">
        <f>V59+X59+Z59+AB59+AR59+AT59+AV59</f>
        <v>4</v>
      </c>
      <c r="AZ59" s="255"/>
      <c r="BA59" s="256"/>
    </row>
    <row r="60" spans="1:53" ht="16" customHeight="1" x14ac:dyDescent="0.2">
      <c r="A60" s="141">
        <f>RANK(I60,$I$6:$I$271)</f>
        <v>53</v>
      </c>
      <c r="B60" s="154">
        <v>3530782</v>
      </c>
      <c r="C60" s="430" t="s">
        <v>151</v>
      </c>
      <c r="D60" s="49" t="s">
        <v>152</v>
      </c>
      <c r="E60" s="38" t="str">
        <f>C60&amp;D60</f>
        <v>MaxLACHANCE</v>
      </c>
      <c r="F60" s="39">
        <v>2017</v>
      </c>
      <c r="G60" s="440">
        <v>1996</v>
      </c>
      <c r="H60" s="311" t="str">
        <f>IF(ISBLANK(G60),"",IF(G60&gt;1995.9,"U23","SR"))</f>
        <v>U23</v>
      </c>
      <c r="I60" s="494">
        <f>N60+P60+R60+T60+V60+X60+Z60+AB60+AD60+AF60+AH60+AJ60+AL60+AN60+AP60+AR60+AT60+AV60</f>
        <v>19</v>
      </c>
      <c r="J60" s="159">
        <f>N60+R60+X60+AB60+AF60+AJ60+AR60</f>
        <v>2</v>
      </c>
      <c r="K60" s="130">
        <f>P60+T60+V60+Z60+AD60+AH60+AL60+AN60+AP60+AT60+AV60</f>
        <v>17</v>
      </c>
      <c r="L60" s="266"/>
      <c r="M60" s="40"/>
      <c r="N60" s="41">
        <f>IF(M60,LOOKUP(M60,{1;2;3;4;5;6;7;8;9;10;11;12;13;14;15;16;17;18;19;20;21},{30;25;21;18;16;15;14;13;12;11;10;9;8;7;6;5;4;3;2;1;0}),0)</f>
        <v>0</v>
      </c>
      <c r="O60" s="40">
        <v>14</v>
      </c>
      <c r="P60" s="43">
        <f>IF(O60,LOOKUP(O60,{1;2;3;4;5;6;7;8;9;10;11;12;13;14;15;16;17;18;19;20;21},{30;25;21;18;16;15;14;13;12;11;10;9;8;7;6;5;4;3;2;1;0}),0)</f>
        <v>7</v>
      </c>
      <c r="Q60" s="40"/>
      <c r="R60" s="41">
        <f>IF(Q60,LOOKUP(Q60,{1;2;3;4;5;6;7;8;9;10;11;12;13;14;15;16;17;18;19;20;21},{30;25;21;18;16;15;14;13;12;11;10;9;8;7;6;5;4;3;2;1;0}),0)</f>
        <v>0</v>
      </c>
      <c r="S60" s="40"/>
      <c r="T60" s="43">
        <f>IF(S60,LOOKUP(S60,{1;2;3;4;5;6;7;8;9;10;11;12;13;14;15;16;17;18;19;20;21},{30;25;21;18;16;15;14;13;12;11;10;9;8;7;6;5;4;3;2;1;0}),0)</f>
        <v>0</v>
      </c>
      <c r="U60" s="40"/>
      <c r="V60" s="45">
        <f>IF(U60,LOOKUP(U60,{1;2;3;4;5;6;7;8;9;10;11;12;13;14;15;16;17;18;19;20;21},{60;50;42;36;32;30;28;26;24;22;20;18;16;14;12;10;8;6;4;2;0}),0)</f>
        <v>0</v>
      </c>
      <c r="W60" s="40"/>
      <c r="X60" s="41">
        <f>IF(W60,LOOKUP(W60,{1;2;3;4;5;6;7;8;9;10;11;12;13;14;15;16;17;18;19;20;21},{60;50;42;36;32;30;28;26;24;22;20;18;16;14;12;10;8;6;4;2;0}),0)</f>
        <v>0</v>
      </c>
      <c r="Y60" s="40"/>
      <c r="Z60" s="45">
        <f>IF(Y60,LOOKUP(Y60,{1;2;3;4;5;6;7;8;9;10;11;12;13;14;15;16;17;18;19;20;21},{60;50;42;36;32;30;28;26;24;22;20;18;16;14;12;10;8;6;4;2;0}),0)</f>
        <v>0</v>
      </c>
      <c r="AA60" s="40"/>
      <c r="AB60" s="41">
        <f>IF(AA60,LOOKUP(AA60,{1;2;3;4;5;6;7;8;9;10;11;12;13;14;15;16;17;18;19;20;21},{60;50;42;36;32;30;28;26;24;22;20;18;16;14;12;10;8;6;4;2;0}),0)</f>
        <v>0</v>
      </c>
      <c r="AC60" s="40">
        <v>14</v>
      </c>
      <c r="AD60" s="106">
        <f>IF(AC60,LOOKUP(AC60,{1;2;3;4;5;6;7;8;9;10;11;12;13;14;15;16;17;18;19;20;21},{30;25;21;18;16;15;14;13;12;11;10;9;8;7;6;5;4;3;2;1;0}),0)</f>
        <v>7</v>
      </c>
      <c r="AE60" s="40"/>
      <c r="AF60" s="488">
        <f>IF(AE60,LOOKUP(AE60,{1;2;3;4;5;6;7;8;9;10;11;12;13;14;15;16;17;18;19;20;21},{30;25;21;18;16;15;14;13;12;11;10;9;8;7;6;5;4;3;2;1;0}),0)</f>
        <v>0</v>
      </c>
      <c r="AG60" s="40">
        <v>18</v>
      </c>
      <c r="AH60" s="106">
        <f>IF(AG60,LOOKUP(AG60,{1;2;3;4;5;6;7;8;9;10;11;12;13;14;15;16;17;18;19;20;21},{30;25;21;18;16;15;14;13;12;11;10;9;8;7;6;5;4;3;2;1;0}),0)</f>
        <v>3</v>
      </c>
      <c r="AI60" s="40">
        <v>19</v>
      </c>
      <c r="AJ60" s="41">
        <f>IF(AI60,LOOKUP(AI60,{1;2;3;4;5;6;7;8;9;10;11;12;13;14;15;16;17;18;19;20;21},{30;25;21;18;16;15;14;13;12;11;10;9;8;7;6;5;4;3;2;1;0}),0)</f>
        <v>2</v>
      </c>
      <c r="AK60" s="40"/>
      <c r="AL60" s="43">
        <f>IF(AK60,LOOKUP(AK60,{1;2;3;4;5;6;7;8;9;10;11;12;13;14;15;16;17;18;19;20;21},{30;25;21;18;16;15;14;13;12;11;10;9;8;7;6;5;4;3;2;1;0}),0)</f>
        <v>0</v>
      </c>
      <c r="AM60" s="40"/>
      <c r="AN60" s="43">
        <f>IF(AM60,LOOKUP(AM60,{1;2;3;4;5;6;7;8;9;10;11;12;13;14;15;16;17;18;19;20;21},{30;25;21;18;16;15;14;13;12;11;10;9;8;7;6;5;4;3;2;1;0}),0)</f>
        <v>0</v>
      </c>
      <c r="AO60" s="40"/>
      <c r="AP60" s="43">
        <f>IF(AO60,LOOKUP(AO60,{1;2;3;4;5;6;7;8;9;10;11;12;13;14;15;16;17;18;19;20;21},{30;25;21;18;16;15;14;13;12;11;10;9;8;7;6;5;4;3;2;1;0}),0)</f>
        <v>0</v>
      </c>
      <c r="AQ60" s="40"/>
      <c r="AR60" s="47">
        <f>IF(AQ60,LOOKUP(AQ60,{1;2;3;4;5;6;7;8;9;10;11;12;13;14;15;16;17;18;19;20;21},{60;50;42;36;32;30;28;26;24;22;20;18;16;14;12;10;8;6;4;2;0}),0)</f>
        <v>0</v>
      </c>
      <c r="AS60" s="40"/>
      <c r="AT60" s="211">
        <f>IF(AS60,LOOKUP(AS60,{1;2;3;4;5;6;7;8;9;10;11;12;13;14;15;16;17;18;19;20;21},{60;50;42;36;32;30;28;26;24;22;20;18;16;14;12;10;8;6;4;2;0}),0)</f>
        <v>0</v>
      </c>
      <c r="AU60" s="240"/>
      <c r="AV60" s="241">
        <f>IF(AU60,LOOKUP(AU60,{1;2;3;4;5;6;7;8;9;10;11;12;13;14;15;16;17;18;19;20;21},{60;50;42;36;32;30;28;26;24;22;20;18;16;14;12;10;8;6;4;2;0}),0)</f>
        <v>0</v>
      </c>
      <c r="AW60" s="225"/>
      <c r="AX60" s="216">
        <f>V60+X60+Z60+AB60+AR60+AT60+AV60</f>
        <v>0</v>
      </c>
      <c r="AZ60" s="255">
        <f>RANK(BA60,$BA$6:$BA$259)</f>
        <v>46</v>
      </c>
      <c r="BA60" s="256">
        <f>(N60+P60+R60+T60+V60+X60+Z60+AB60+AD60+AF60+AH60+AJ60+AL60+AN60)- SMALL((N60,P60,R60,T60,V60,X60,Z60,AB60,AD60,AF60,AH60,AJ60,AL60,AN60),1)- SMALL((N60,P60,R60,T60,V60,X60,Z60,AB60,AD60,AF60,AH60,AJ60,AL60,AN60),2)- SMALL((N60,P60,R60,T60,V60,X60,Z60,AB60,AD60,AF60,AH60,AJ60,AL60,AN60),3)</f>
        <v>19</v>
      </c>
    </row>
    <row r="61" spans="1:53" ht="16" customHeight="1" x14ac:dyDescent="0.2">
      <c r="A61" s="141">
        <f>RANK(I61,$I$6:$I$271)</f>
        <v>56</v>
      </c>
      <c r="B61" s="154">
        <v>3422275</v>
      </c>
      <c r="C61" s="145" t="s">
        <v>603</v>
      </c>
      <c r="D61" s="37" t="s">
        <v>604</v>
      </c>
      <c r="E61" s="38" t="str">
        <f>C61&amp;D61</f>
        <v>SondreBOLLUM</v>
      </c>
      <c r="F61" s="39"/>
      <c r="G61" s="117">
        <v>1995</v>
      </c>
      <c r="H61" s="311" t="str">
        <f>IF(ISBLANK(G61),"",IF(G61&gt;1995.9,"U23","SR"))</f>
        <v>SR</v>
      </c>
      <c r="I61" s="494">
        <f>N61+P61+R61+T61+V61+X61+Z61+AB61+AD61+AF61+AH61+AJ61+AL61+AN61+AP61+AR61+AT61+AV61</f>
        <v>18</v>
      </c>
      <c r="J61" s="159">
        <f>N61+R61+X61+AB61+AF61+AJ61+AR61</f>
        <v>3</v>
      </c>
      <c r="K61" s="130">
        <f>P61+T61+V61+Z61+AD61+AH61+AL61+AN61+AP61+AT61+AV61</f>
        <v>15</v>
      </c>
      <c r="L61" s="122"/>
      <c r="M61" s="42">
        <v>18</v>
      </c>
      <c r="N61" s="41">
        <f>IF(M61,LOOKUP(M61,{1;2;3;4;5;6;7;8;9;10;11;12;13;14;15;16;17;18;19;20;21},{30;25;21;18;16;15;14;13;12;11;10;9;8;7;6;5;4;3;2;1;0}),0)</f>
        <v>3</v>
      </c>
      <c r="O61" s="42">
        <v>8</v>
      </c>
      <c r="P61" s="43">
        <f>IF(O61,LOOKUP(O61,{1;2;3;4;5;6;7;8;9;10;11;12;13;14;15;16;17;18;19;20;21},{30;25;21;18;16;15;14;13;12;11;10;9;8;7;6;5;4;3;2;1;0}),0)</f>
        <v>13</v>
      </c>
      <c r="Q61" s="42"/>
      <c r="R61" s="41">
        <f>IF(Q61,LOOKUP(Q61,{1;2;3;4;5;6;7;8;9;10;11;12;13;14;15;16;17;18;19;20;21},{30;25;21;18;16;15;14;13;12;11;10;9;8;7;6;5;4;3;2;1;0}),0)</f>
        <v>0</v>
      </c>
      <c r="S61" s="42"/>
      <c r="T61" s="43">
        <f>IF(S61,LOOKUP(S61,{1;2;3;4;5;6;7;8;9;10;11;12;13;14;15;16;17;18;19;20;21},{30;25;21;18;16;15;14;13;12;11;10;9;8;7;6;5;4;3;2;1;0}),0)</f>
        <v>0</v>
      </c>
      <c r="U61" s="42">
        <v>20</v>
      </c>
      <c r="V61" s="45">
        <f>IF(U61,LOOKUP(U61,{1;2;3;4;5;6;7;8;9;10;11;12;13;14;15;16;17;18;19;20;21},{60;50;42;36;32;30;28;26;24;22;20;18;16;14;12;10;8;6;4;2;0}),0)</f>
        <v>2</v>
      </c>
      <c r="W61" s="42"/>
      <c r="X61" s="41">
        <f>IF(W61,LOOKUP(W61,{1;2;3;4;5;6;7;8;9;10;11;12;13;14;15;16;17;18;19;20;21},{60;50;42;36;32;30;28;26;24;22;20;18;16;14;12;10;8;6;4;2;0}),0)</f>
        <v>0</v>
      </c>
      <c r="Y61" s="42"/>
      <c r="Z61" s="45">
        <f>IF(Y61,LOOKUP(Y61,{1;2;3;4;5;6;7;8;9;10;11;12;13;14;15;16;17;18;19;20;21},{60;50;42;36;32;30;28;26;24;22;20;18;16;14;12;10;8;6;4;2;0}),0)</f>
        <v>0</v>
      </c>
      <c r="AA61" s="42"/>
      <c r="AB61" s="41">
        <f>IF(AA61,LOOKUP(AA61,{1;2;3;4;5;6;7;8;9;10;11;12;13;14;15;16;17;18;19;20;21},{60;50;42;36;32;30;28;26;24;22;20;18;16;14;12;10;8;6;4;2;0}),0)</f>
        <v>0</v>
      </c>
      <c r="AC61" s="42"/>
      <c r="AD61" s="106">
        <f>IF(AC61,LOOKUP(AC61,{1;2;3;4;5;6;7;8;9;10;11;12;13;14;15;16;17;18;19;20;21},{30;25;21;18;16;15;14;13;12;11;10;9;8;7;6;5;4;3;2;1;0}),0)</f>
        <v>0</v>
      </c>
      <c r="AE61" s="42"/>
      <c r="AF61" s="488">
        <f>IF(AE61,LOOKUP(AE61,{1;2;3;4;5;6;7;8;9;10;11;12;13;14;15;16;17;18;19;20;21},{30;25;21;18;16;15;14;13;12;11;10;9;8;7;6;5;4;3;2;1;0}),0)</f>
        <v>0</v>
      </c>
      <c r="AG61" s="42"/>
      <c r="AH61" s="106">
        <f>IF(AG61,LOOKUP(AG61,{1;2;3;4;5;6;7;8;9;10;11;12;13;14;15;16;17;18;19;20;21},{30;25;21;18;16;15;14;13;12;11;10;9;8;7;6;5;4;3;2;1;0}),0)</f>
        <v>0</v>
      </c>
      <c r="AI61" s="42"/>
      <c r="AJ61" s="41">
        <f>IF(AI61,LOOKUP(AI61,{1;2;3;4;5;6;7;8;9;10;11;12;13;14;15;16;17;18;19;20;21},{30;25;21;18;16;15;14;13;12;11;10;9;8;7;6;5;4;3;2;1;0}),0)</f>
        <v>0</v>
      </c>
      <c r="AK61" s="42"/>
      <c r="AL61" s="43">
        <f>IF(AK61,LOOKUP(AK61,{1;2;3;4;5;6;7;8;9;10;11;12;13;14;15;16;17;18;19;20;21},{30;25;21;18;16;15;14;13;12;11;10;9;8;7;6;5;4;3;2;1;0}),0)</f>
        <v>0</v>
      </c>
      <c r="AM61" s="42"/>
      <c r="AN61" s="43">
        <f>IF(AM61,LOOKUP(AM61,{1;2;3;4;5;6;7;8;9;10;11;12;13;14;15;16;17;18;19;20;21},{30;25;21;18;16;15;14;13;12;11;10;9;8;7;6;5;4;3;2;1;0}),0)</f>
        <v>0</v>
      </c>
      <c r="AO61" s="42"/>
      <c r="AP61" s="43">
        <f>IF(AO61,LOOKUP(AO61,{1;2;3;4;5;6;7;8;9;10;11;12;13;14;15;16;17;18;19;20;21},{30;25;21;18;16;15;14;13;12;11;10;9;8;7;6;5;4;3;2;1;0}),0)</f>
        <v>0</v>
      </c>
      <c r="AQ61" s="42"/>
      <c r="AR61" s="47">
        <f>IF(AQ61,LOOKUP(AQ61,{1;2;3;4;5;6;7;8;9;10;11;12;13;14;15;16;17;18;19;20;21},{60;50;42;36;32;30;28;26;24;22;20;18;16;14;12;10;8;6;4;2;0}),0)</f>
        <v>0</v>
      </c>
      <c r="AS61" s="42"/>
      <c r="AT61" s="211">
        <f>IF(AS61,LOOKUP(AS61,{1;2;3;4;5;6;7;8;9;10;11;12;13;14;15;16;17;18;19;20;21},{60;50;42;36;32;30;28;26;24;22;20;18;16;14;12;10;8;6;4;2;0}),0)</f>
        <v>0</v>
      </c>
      <c r="AU61" s="242"/>
      <c r="AV61" s="241">
        <f>IF(AU61,LOOKUP(AU61,{1;2;3;4;5;6;7;8;9;10;11;12;13;14;15;16;17;18;19;20;21},{60;50;42;36;32;30;28;26;24;22;20;18;16;14;12;10;8;6;4;2;0}),0)</f>
        <v>0</v>
      </c>
      <c r="AW61" s="225"/>
      <c r="AX61" s="216">
        <f>V61+X61+Z61+AB61+AR61+AT61+AV61</f>
        <v>2</v>
      </c>
      <c r="AZ61" s="255">
        <f>RANK(BA61,$BA$6:$BA$259)</f>
        <v>49</v>
      </c>
      <c r="BA61" s="256">
        <f>(N61+P61+R61+T61+V61+X61+Z61+AB61+AD61+AF61+AH61+AJ61+AL61+AN61)- SMALL((N61,P61,R61,T61,V61,X61,Z61,AB61,AD61,AF61,AH61,AJ61,AL61,AN61),1)- SMALL((N61,P61,R61,T61,V61,X61,Z61,AB61,AD61,AF61,AH61,AJ61,AL61,AN61),2)- SMALL((N61,P61,R61,T61,V61,X61,Z61,AB61,AD61,AF61,AH61,AJ61,AL61,AN61),3)</f>
        <v>18</v>
      </c>
    </row>
    <row r="62" spans="1:53" ht="16" customHeight="1" x14ac:dyDescent="0.2">
      <c r="A62" s="141">
        <f>RANK(I62,$I$6:$I$271)</f>
        <v>56</v>
      </c>
      <c r="B62" s="154">
        <v>3100416</v>
      </c>
      <c r="C62" s="145" t="s">
        <v>145</v>
      </c>
      <c r="D62" s="37" t="s">
        <v>642</v>
      </c>
      <c r="E62" s="38" t="str">
        <f>C62&amp;D62</f>
        <v>SamuelHENDRY</v>
      </c>
      <c r="F62" s="39"/>
      <c r="G62" s="117">
        <v>1999</v>
      </c>
      <c r="H62" s="311" t="str">
        <f>IF(ISBLANK(G62),"",IF(G62&gt;1995.9,"U23","SR"))</f>
        <v>U23</v>
      </c>
      <c r="I62" s="494">
        <f>N62+P62+R62+T62+V62+X62+Z62+AB62+AD62+AF62+AH62+AJ62+AL62+AN62+AP62+AR62+AT62+AV62</f>
        <v>18</v>
      </c>
      <c r="J62" s="159">
        <f>N62+R62+X62+AB62+AF62+AJ62+AR62</f>
        <v>0</v>
      </c>
      <c r="K62" s="130">
        <f>P62+T62+V62+Z62+AD62+AH62+AL62+AN62+AP62+AT62+AV62</f>
        <v>18</v>
      </c>
      <c r="L62" s="122"/>
      <c r="M62" s="40"/>
      <c r="N62" s="41">
        <f>IF(M62,LOOKUP(M62,{1;2;3;4;5;6;7;8;9;10;11;12;13;14;15;16;17;18;19;20;21},{30;25;21;18;16;15;14;13;12;11;10;9;8;7;6;5;4;3;2;1;0}),0)</f>
        <v>0</v>
      </c>
      <c r="O62" s="40"/>
      <c r="P62" s="43">
        <f>IF(O62,LOOKUP(O62,{1;2;3;4;5;6;7;8;9;10;11;12;13;14;15;16;17;18;19;20;21},{30;25;21;18;16;15;14;13;12;11;10;9;8;7;6;5;4;3;2;1;0}),0)</f>
        <v>0</v>
      </c>
      <c r="Q62" s="40"/>
      <c r="R62" s="41">
        <f>IF(Q62,LOOKUP(Q62,{1;2;3;4;5;6;7;8;9;10;11;12;13;14;15;16;17;18;19;20;21},{30;25;21;18;16;15;14;13;12;11;10;9;8;7;6;5;4;3;2;1;0}),0)</f>
        <v>0</v>
      </c>
      <c r="S62" s="40">
        <v>4</v>
      </c>
      <c r="T62" s="43">
        <f>IF(S62,LOOKUP(S62,{1;2;3;4;5;6;7;8;9;10;11;12;13;14;15;16;17;18;19;20;21},{30;25;21;18;16;15;14;13;12;11;10;9;8;7;6;5;4;3;2;1;0}),0)</f>
        <v>18</v>
      </c>
      <c r="U62" s="40"/>
      <c r="V62" s="45">
        <f>IF(U62,LOOKUP(U62,{1;2;3;4;5;6;7;8;9;10;11;12;13;14;15;16;17;18;19;20;21},{60;50;42;36;32;30;28;26;24;22;20;18;16;14;12;10;8;6;4;2;0}),0)</f>
        <v>0</v>
      </c>
      <c r="W62" s="40"/>
      <c r="X62" s="41">
        <f>IF(W62,LOOKUP(W62,{1;2;3;4;5;6;7;8;9;10;11;12;13;14;15;16;17;18;19;20;21},{60;50;42;36;32;30;28;26;24;22;20;18;16;14;12;10;8;6;4;2;0}),0)</f>
        <v>0</v>
      </c>
      <c r="Y62" s="40"/>
      <c r="Z62" s="45">
        <f>IF(Y62,LOOKUP(Y62,{1;2;3;4;5;6;7;8;9;10;11;12;13;14;15;16;17;18;19;20;21},{60;50;42;36;32;30;28;26;24;22;20;18;16;14;12;10;8;6;4;2;0}),0)</f>
        <v>0</v>
      </c>
      <c r="AA62" s="40"/>
      <c r="AB62" s="41">
        <f>IF(AA62,LOOKUP(AA62,{1;2;3;4;5;6;7;8;9;10;11;12;13;14;15;16;17;18;19;20;21},{60;50;42;36;32;30;28;26;24;22;20;18;16;14;12;10;8;6;4;2;0}),0)</f>
        <v>0</v>
      </c>
      <c r="AC62" s="40"/>
      <c r="AD62" s="106">
        <f>IF(AC62,LOOKUP(AC62,{1;2;3;4;5;6;7;8;9;10;11;12;13;14;15;16;17;18;19;20;21},{30;25;21;18;16;15;14;13;12;11;10;9;8;7;6;5;4;3;2;1;0}),0)</f>
        <v>0</v>
      </c>
      <c r="AE62" s="40"/>
      <c r="AF62" s="488">
        <f>IF(AE62,LOOKUP(AE62,{1;2;3;4;5;6;7;8;9;10;11;12;13;14;15;16;17;18;19;20;21},{30;25;21;18;16;15;14;13;12;11;10;9;8;7;6;5;4;3;2;1;0}),0)</f>
        <v>0</v>
      </c>
      <c r="AG62" s="40"/>
      <c r="AH62" s="106">
        <f>IF(AG62,LOOKUP(AG62,{1;2;3;4;5;6;7;8;9;10;11;12;13;14;15;16;17;18;19;20;21},{30;25;21;18;16;15;14;13;12;11;10;9;8;7;6;5;4;3;2;1;0}),0)</f>
        <v>0</v>
      </c>
      <c r="AI62" s="40"/>
      <c r="AJ62" s="41">
        <f>IF(AI62,LOOKUP(AI62,{1;2;3;4;5;6;7;8;9;10;11;12;13;14;15;16;17;18;19;20;21},{30;25;21;18;16;15;14;13;12;11;10;9;8;7;6;5;4;3;2;1;0}),0)</f>
        <v>0</v>
      </c>
      <c r="AK62" s="40"/>
      <c r="AL62" s="43">
        <f>IF(AK62,LOOKUP(AK62,{1;2;3;4;5;6;7;8;9;10;11;12;13;14;15;16;17;18;19;20;21},{30;25;21;18;16;15;14;13;12;11;10;9;8;7;6;5;4;3;2;1;0}),0)</f>
        <v>0</v>
      </c>
      <c r="AM62" s="40"/>
      <c r="AN62" s="43">
        <f>IF(AM62,LOOKUP(AM62,{1;2;3;4;5;6;7;8;9;10;11;12;13;14;15;16;17;18;19;20;21},{30;25;21;18;16;15;14;13;12;11;10;9;8;7;6;5;4;3;2;1;0}),0)</f>
        <v>0</v>
      </c>
      <c r="AO62" s="40"/>
      <c r="AP62" s="43">
        <f>IF(AO62,LOOKUP(AO62,{1;2;3;4;5;6;7;8;9;10;11;12;13;14;15;16;17;18;19;20;21},{30;25;21;18;16;15;14;13;12;11;10;9;8;7;6;5;4;3;2;1;0}),0)</f>
        <v>0</v>
      </c>
      <c r="AQ62" s="40"/>
      <c r="AR62" s="47">
        <f>IF(AQ62,LOOKUP(AQ62,{1;2;3;4;5;6;7;8;9;10;11;12;13;14;15;16;17;18;19;20;21},{60;50;42;36;32;30;28;26;24;22;20;18;16;14;12;10;8;6;4;2;0}),0)</f>
        <v>0</v>
      </c>
      <c r="AS62" s="40"/>
      <c r="AT62" s="211">
        <f>IF(AS62,LOOKUP(AS62,{1;2;3;4;5;6;7;8;9;10;11;12;13;14;15;16;17;18;19;20;21},{60;50;42;36;32;30;28;26;24;22;20;18;16;14;12;10;8;6;4;2;0}),0)</f>
        <v>0</v>
      </c>
      <c r="AU62" s="240"/>
      <c r="AV62" s="241">
        <f>IF(AU62,LOOKUP(AU62,{1;2;3;4;5;6;7;8;9;10;11;12;13;14;15;16;17;18;19;20;21},{60;50;42;36;32;30;28;26;24;22;20;18;16;14;12;10;8;6;4;2;0}),0)</f>
        <v>0</v>
      </c>
      <c r="AW62" s="225"/>
      <c r="AX62" s="216">
        <f>V62+X62+Z62+AB62+AR62+AT62+AV62</f>
        <v>0</v>
      </c>
      <c r="AZ62" s="255">
        <f>RANK(BA62,$BA$6:$BA$259)</f>
        <v>49</v>
      </c>
      <c r="BA62" s="256">
        <f>(N62+P62+R62+T62+V62+X62+Z62+AB62+AD62+AF62+AH62+AJ62+AL62+AN62)- SMALL((N62,P62,R62,T62,V62,X62,Z62,AB62,AD62,AF62,AH62,AJ62,AL62,AN62),1)- SMALL((N62,P62,R62,T62,V62,X62,Z62,AB62,AD62,AF62,AH62,AJ62,AL62,AN62),2)- SMALL((N62,P62,R62,T62,V62,X62,Z62,AB62,AD62,AF62,AH62,AJ62,AL62,AN62),3)</f>
        <v>18</v>
      </c>
    </row>
    <row r="63" spans="1:53" ht="16" customHeight="1" x14ac:dyDescent="0.2">
      <c r="A63" s="141">
        <f>RANK(I63,$I$6:$I$271)</f>
        <v>56</v>
      </c>
      <c r="B63" s="154">
        <v>3100427</v>
      </c>
      <c r="C63" s="430" t="s">
        <v>673</v>
      </c>
      <c r="D63" s="49" t="s">
        <v>672</v>
      </c>
      <c r="E63" s="38" t="str">
        <f>C63&amp;D63</f>
        <v>AidanKIRKHAM</v>
      </c>
      <c r="F63" s="50"/>
      <c r="G63" s="441">
        <v>1998</v>
      </c>
      <c r="H63" s="311" t="str">
        <f>IF(ISBLANK(G63),"",IF(G63&gt;1995.9,"U23","SR"))</f>
        <v>U23</v>
      </c>
      <c r="I63" s="494">
        <f>N63+P63+R63+T63+V63+X63+Z63+AB63+AD63+AF63+AH63+AJ63+AL63+AN63+AP63+AR63+AT63+AV63</f>
        <v>18</v>
      </c>
      <c r="J63" s="159">
        <f>N63+R63+X63+AB63+AF63+AJ63+AR63</f>
        <v>2</v>
      </c>
      <c r="K63" s="130">
        <f>P63+T63+V63+Z63+AD63+AH63+AL63+AN63+AP63+AT63+AV63</f>
        <v>16</v>
      </c>
      <c r="L63" s="266"/>
      <c r="M63" s="40"/>
      <c r="N63" s="41">
        <f>IF(M63,LOOKUP(M63,{1;2;3;4;5;6;7;8;9;10;11;12;13;14;15;16;17;18;19;20;21},{30;25;21;18;16;15;14;13;12;11;10;9;8;7;6;5;4;3;2;1;0}),0)</f>
        <v>0</v>
      </c>
      <c r="O63" s="40"/>
      <c r="P63" s="43">
        <f>IF(O63,LOOKUP(O63,{1;2;3;4;5;6;7;8;9;10;11;12;13;14;15;16;17;18;19;20;21},{30;25;21;18;16;15;14;13;12;11;10;9;8;7;6;5;4;3;2;1;0}),0)</f>
        <v>0</v>
      </c>
      <c r="Q63" s="40"/>
      <c r="R63" s="41">
        <f>IF(Q63,LOOKUP(Q63,{1;2;3;4;5;6;7;8;9;10;11;12;13;14;15;16;17;18;19;20;21},{30;25;21;18;16;15;14;13;12;11;10;9;8;7;6;5;4;3;2;1;0}),0)</f>
        <v>0</v>
      </c>
      <c r="S63" s="40"/>
      <c r="T63" s="43">
        <f>IF(S63,LOOKUP(S63,{1;2;3;4;5;6;7;8;9;10;11;12;13;14;15;16;17;18;19;20;21},{30;25;21;18;16;15;14;13;12;11;10;9;8;7;6;5;4;3;2;1;0}),0)</f>
        <v>0</v>
      </c>
      <c r="U63" s="40"/>
      <c r="V63" s="45">
        <f>IF(U63,LOOKUP(U63,{1;2;3;4;5;6;7;8;9;10;11;12;13;14;15;16;17;18;19;20;21},{60;50;42;36;32;30;28;26;24;22;20;18;16;14;12;10;8;6;4;2;0}),0)</f>
        <v>0</v>
      </c>
      <c r="W63" s="40"/>
      <c r="X63" s="41">
        <f>IF(W63,LOOKUP(W63,{1;2;3;4;5;6;7;8;9;10;11;12;13;14;15;16;17;18;19;20;21},{60;50;42;36;32;30;28;26;24;22;20;18;16;14;12;10;8;6;4;2;0}),0)</f>
        <v>0</v>
      </c>
      <c r="Y63" s="40"/>
      <c r="Z63" s="45">
        <f>IF(Y63,LOOKUP(Y63,{1;2;3;4;5;6;7;8;9;10;11;12;13;14;15;16;17;18;19;20;21},{60;50;42;36;32;30;28;26;24;22;20;18;16;14;12;10;8;6;4;2;0}),0)</f>
        <v>0</v>
      </c>
      <c r="AA63" s="40"/>
      <c r="AB63" s="41">
        <f>IF(AA63,LOOKUP(AA63,{1;2;3;4;5;6;7;8;9;10;11;12;13;14;15;16;17;18;19;20;21},{60;50;42;36;32;30;28;26;24;22;20;18;16;14;12;10;8;6;4;2;0}),0)</f>
        <v>0</v>
      </c>
      <c r="AC63" s="40">
        <v>12</v>
      </c>
      <c r="AD63" s="106">
        <f>IF(AC63,LOOKUP(AC63,{1;2;3;4;5;6;7;8;9;10;11;12;13;14;15;16;17;18;19;20;21},{30;25;21;18;16;15;14;13;12;11;10;9;8;7;6;5;4;3;2;1;0}),0)</f>
        <v>9</v>
      </c>
      <c r="AE63" s="40">
        <v>19</v>
      </c>
      <c r="AF63" s="488">
        <f>IF(AE63,LOOKUP(AE63,{1;2;3;4;5;6;7;8;9;10;11;12;13;14;15;16;17;18;19;20;21},{30;25;21;18;16;15;14;13;12;11;10;9;8;7;6;5;4;3;2;1;0}),0)</f>
        <v>2</v>
      </c>
      <c r="AG63" s="40">
        <v>14</v>
      </c>
      <c r="AH63" s="106">
        <f>IF(AG63,LOOKUP(AG63,{1;2;3;4;5;6;7;8;9;10;11;12;13;14;15;16;17;18;19;20;21},{30;25;21;18;16;15;14;13;12;11;10;9;8;7;6;5;4;3;2;1;0}),0)</f>
        <v>7</v>
      </c>
      <c r="AI63" s="40"/>
      <c r="AJ63" s="41">
        <f>IF(AI63,LOOKUP(AI63,{1;2;3;4;5;6;7;8;9;10;11;12;13;14;15;16;17;18;19;20;21},{30;25;21;18;16;15;14;13;12;11;10;9;8;7;6;5;4;3;2;1;0}),0)</f>
        <v>0</v>
      </c>
      <c r="AK63" s="40"/>
      <c r="AL63" s="43">
        <f>IF(AK63,LOOKUP(AK63,{1;2;3;4;5;6;7;8;9;10;11;12;13;14;15;16;17;18;19;20;21},{30;25;21;18;16;15;14;13;12;11;10;9;8;7;6;5;4;3;2;1;0}),0)</f>
        <v>0</v>
      </c>
      <c r="AM63" s="40"/>
      <c r="AN63" s="43">
        <f>IF(AM63,LOOKUP(AM63,{1;2;3;4;5;6;7;8;9;10;11;12;13;14;15;16;17;18;19;20;21},{30;25;21;18;16;15;14;13;12;11;10;9;8;7;6;5;4;3;2;1;0}),0)</f>
        <v>0</v>
      </c>
      <c r="AO63" s="40"/>
      <c r="AP63" s="43">
        <f>IF(AO63,LOOKUP(AO63,{1;2;3;4;5;6;7;8;9;10;11;12;13;14;15;16;17;18;19;20;21},{30;25;21;18;16;15;14;13;12;11;10;9;8;7;6;5;4;3;2;1;0}),0)</f>
        <v>0</v>
      </c>
      <c r="AQ63" s="40"/>
      <c r="AR63" s="47">
        <f>IF(AQ63,LOOKUP(AQ63,{1;2;3;4;5;6;7;8;9;10;11;12;13;14;15;16;17;18;19;20;21},{60;50;42;36;32;30;28;26;24;22;20;18;16;14;12;10;8;6;4;2;0}),0)</f>
        <v>0</v>
      </c>
      <c r="AS63" s="40"/>
      <c r="AT63" s="211">
        <f>IF(AS63,LOOKUP(AS63,{1;2;3;4;5;6;7;8;9;10;11;12;13;14;15;16;17;18;19;20;21},{60;50;42;36;32;30;28;26;24;22;20;18;16;14;12;10;8;6;4;2;0}),0)</f>
        <v>0</v>
      </c>
      <c r="AU63" s="240"/>
      <c r="AV63" s="241">
        <f>IF(AU63,LOOKUP(AU63,{1;2;3;4;5;6;7;8;9;10;11;12;13;14;15;16;17;18;19;20;21},{60;50;42;36;32;30;28;26;24;22;20;18;16;14;12;10;8;6;4;2;0}),0)</f>
        <v>0</v>
      </c>
      <c r="AW63" s="225"/>
      <c r="AX63" s="216">
        <f>V63+X63+Z63+AB63+AR63+AT63+AV63</f>
        <v>0</v>
      </c>
      <c r="AZ63" s="255"/>
      <c r="BA63" s="256"/>
    </row>
    <row r="64" spans="1:53" ht="16" customHeight="1" x14ac:dyDescent="0.2">
      <c r="A64" s="141">
        <f>RANK(I64,$I$6:$I$271)</f>
        <v>59</v>
      </c>
      <c r="B64" s="154">
        <v>3100449</v>
      </c>
      <c r="C64" s="146" t="s">
        <v>687</v>
      </c>
      <c r="D64" s="49" t="s">
        <v>688</v>
      </c>
      <c r="E64" s="38" t="str">
        <f>C64&amp;D64</f>
        <v>PierreGRALL JOHNSON</v>
      </c>
      <c r="F64" s="39"/>
      <c r="G64" s="118">
        <v>1999</v>
      </c>
      <c r="H64" s="311" t="str">
        <f>IF(ISBLANK(G64),"",IF(G64&gt;1995.9,"U23","SR"))</f>
        <v>U23</v>
      </c>
      <c r="I64" s="494">
        <f>N64+P64+R64+T64+V64+X64+Z64+AB64+AD64+AF64+AH64+AJ64+AL64+AN64+AP64+AR64+AT64+AV64</f>
        <v>17</v>
      </c>
      <c r="J64" s="159">
        <f>N64+R64+X64+AB64+AF64+AJ64+AR64</f>
        <v>13</v>
      </c>
      <c r="K64" s="130">
        <f>P64+T64+V64+Z64+AD64+AH64+AL64+AN64+AP64+AT64+AV64</f>
        <v>4</v>
      </c>
      <c r="L64" s="122"/>
      <c r="M64" s="40"/>
      <c r="N64" s="41">
        <f>IF(M64,LOOKUP(M64,{1;2;3;4;5;6;7;8;9;10;11;12;13;14;15;16;17;18;19;20;21},{30;25;21;18;16;15;14;13;12;11;10;9;8;7;6;5;4;3;2;1;0}),0)</f>
        <v>0</v>
      </c>
      <c r="O64" s="40"/>
      <c r="P64" s="43">
        <f>IF(O64,LOOKUP(O64,{1;2;3;4;5;6;7;8;9;10;11;12;13;14;15;16;17;18;19;20;21},{30;25;21;18;16;15;14;13;12;11;10;9;8;7;6;5;4;3;2;1;0}),0)</f>
        <v>0</v>
      </c>
      <c r="Q64" s="40"/>
      <c r="R64" s="41">
        <f>IF(Q64,LOOKUP(Q64,{1;2;3;4;5;6;7;8;9;10;11;12;13;14;15;16;17;18;19;20;21},{30;25;21;18;16;15;14;13;12;11;10;9;8;7;6;5;4;3;2;1;0}),0)</f>
        <v>0</v>
      </c>
      <c r="S64" s="40"/>
      <c r="T64" s="43">
        <f>IF(S64,LOOKUP(S64,{1;2;3;4;5;6;7;8;9;10;11;12;13;14;15;16;17;18;19;20;21},{30;25;21;18;16;15;14;13;12;11;10;9;8;7;6;5;4;3;2;1;0}),0)</f>
        <v>0</v>
      </c>
      <c r="U64" s="40"/>
      <c r="V64" s="45">
        <f>IF(U64,LOOKUP(U64,{1;2;3;4;5;6;7;8;9;10;11;12;13;14;15;16;17;18;19;20;21},{60;50;42;36;32;30;28;26;24;22;20;18;16;14;12;10;8;6;4;2;0}),0)</f>
        <v>0</v>
      </c>
      <c r="W64" s="40"/>
      <c r="X64" s="41">
        <f>IF(W64,LOOKUP(W64,{1;2;3;4;5;6;7;8;9;10;11;12;13;14;15;16;17;18;19;20;21},{60;50;42;36;32;30;28;26;24;22;20;18;16;14;12;10;8;6;4;2;0}),0)</f>
        <v>0</v>
      </c>
      <c r="Y64" s="40"/>
      <c r="Z64" s="45">
        <f>IF(Y64,LOOKUP(Y64,{1;2;3;4;5;6;7;8;9;10;11;12;13;14;15;16;17;18;19;20;21},{60;50;42;36;32;30;28;26;24;22;20;18;16;14;12;10;8;6;4;2;0}),0)</f>
        <v>0</v>
      </c>
      <c r="AA64" s="40"/>
      <c r="AB64" s="41">
        <f>IF(AA64,LOOKUP(AA64,{1;2;3;4;5;6;7;8;9;10;11;12;13;14;15;16;17;18;19;20;21},{60;50;42;36;32;30;28;26;24;22;20;18;16;14;12;10;8;6;4;2;0}),0)</f>
        <v>0</v>
      </c>
      <c r="AC64" s="40"/>
      <c r="AD64" s="106">
        <f>IF(AC64,LOOKUP(AC64,{1;2;3;4;5;6;7;8;9;10;11;12;13;14;15;16;17;18;19;20;21},{30;25;21;18;16;15;14;13;12;11;10;9;8;7;6;5;4;3;2;1;0}),0)</f>
        <v>0</v>
      </c>
      <c r="AE64" s="40">
        <v>8</v>
      </c>
      <c r="AF64" s="488">
        <f>IF(AE64,LOOKUP(AE64,{1;2;3;4;5;6;7;8;9;10;11;12;13;14;15;16;17;18;19;20;21},{30;25;21;18;16;15;14;13;12;11;10;9;8;7;6;5;4;3;2;1;0}),0)</f>
        <v>13</v>
      </c>
      <c r="AG64" s="40">
        <v>17</v>
      </c>
      <c r="AH64" s="106">
        <f>IF(AG64,LOOKUP(AG64,{1;2;3;4;5;6;7;8;9;10;11;12;13;14;15;16;17;18;19;20;21},{30;25;21;18;16;15;14;13;12;11;10;9;8;7;6;5;4;3;2;1;0}),0)</f>
        <v>4</v>
      </c>
      <c r="AI64" s="40"/>
      <c r="AJ64" s="41">
        <f>IF(AI64,LOOKUP(AI64,{1;2;3;4;5;6;7;8;9;10;11;12;13;14;15;16;17;18;19;20;21},{30;25;21;18;16;15;14;13;12;11;10;9;8;7;6;5;4;3;2;1;0}),0)</f>
        <v>0</v>
      </c>
      <c r="AK64" s="40"/>
      <c r="AL64" s="43">
        <f>IF(AK64,LOOKUP(AK64,{1;2;3;4;5;6;7;8;9;10;11;12;13;14;15;16;17;18;19;20;21},{30;25;21;18;16;15;14;13;12;11;10;9;8;7;6;5;4;3;2;1;0}),0)</f>
        <v>0</v>
      </c>
      <c r="AM64" s="40"/>
      <c r="AN64" s="43">
        <f>IF(AM64,LOOKUP(AM64,{1;2;3;4;5;6;7;8;9;10;11;12;13;14;15;16;17;18;19;20;21},{30;25;21;18;16;15;14;13;12;11;10;9;8;7;6;5;4;3;2;1;0}),0)</f>
        <v>0</v>
      </c>
      <c r="AO64" s="40"/>
      <c r="AP64" s="43">
        <f>IF(AO64,LOOKUP(AO64,{1;2;3;4;5;6;7;8;9;10;11;12;13;14;15;16;17;18;19;20;21},{30;25;21;18;16;15;14;13;12;11;10;9;8;7;6;5;4;3;2;1;0}),0)</f>
        <v>0</v>
      </c>
      <c r="AQ64" s="40"/>
      <c r="AR64" s="47">
        <f>IF(AQ64,LOOKUP(AQ64,{1;2;3;4;5;6;7;8;9;10;11;12;13;14;15;16;17;18;19;20;21},{60;50;42;36;32;30;28;26;24;22;20;18;16;14;12;10;8;6;4;2;0}),0)</f>
        <v>0</v>
      </c>
      <c r="AS64" s="40"/>
      <c r="AT64" s="211">
        <f>IF(AS64,LOOKUP(AS64,{1;2;3;4;5;6;7;8;9;10;11;12;13;14;15;16;17;18;19;20;21},{60;50;42;36;32;30;28;26;24;22;20;18;16;14;12;10;8;6;4;2;0}),0)</f>
        <v>0</v>
      </c>
      <c r="AU64" s="240"/>
      <c r="AV64" s="241">
        <f>IF(AU64,LOOKUP(AU64,{1;2;3;4;5;6;7;8;9;10;11;12;13;14;15;16;17;18;19;20;21},{60;50;42;36;32;30;28;26;24;22;20;18;16;14;12;10;8;6;4;2;0}),0)</f>
        <v>0</v>
      </c>
      <c r="AW64" s="225"/>
      <c r="AX64" s="216">
        <f>V64+X64+Z64+AB64+AR64+AT64+AV64</f>
        <v>0</v>
      </c>
      <c r="AZ64" s="255"/>
      <c r="BA64" s="256"/>
    </row>
    <row r="65" spans="1:53" ht="16" customHeight="1" x14ac:dyDescent="0.2">
      <c r="A65" s="141">
        <f>RANK(I65,$I$6:$I$271)</f>
        <v>59</v>
      </c>
      <c r="B65" s="154">
        <v>3100316</v>
      </c>
      <c r="C65" s="146" t="s">
        <v>132</v>
      </c>
      <c r="D65" s="49" t="s">
        <v>133</v>
      </c>
      <c r="E65" s="38" t="str">
        <f>C65&amp;D65</f>
        <v>OlivierHAMEL</v>
      </c>
      <c r="F65" s="39">
        <v>2017</v>
      </c>
      <c r="G65" s="117">
        <v>1996</v>
      </c>
      <c r="H65" s="311" t="str">
        <f>IF(ISBLANK(G65),"",IF(G65&gt;1995.9,"U23","SR"))</f>
        <v>U23</v>
      </c>
      <c r="I65" s="494">
        <f>N65+P65+R65+T65+V65+X65+Z65+AB65+AD65+AF65+AH65+AJ65+AL65+AN65+AP65+AR65+AT65+AV65</f>
        <v>17</v>
      </c>
      <c r="J65" s="159">
        <f>N65+R65+X65+AB65+AF65+AJ65+AR65</f>
        <v>15</v>
      </c>
      <c r="K65" s="130">
        <f>P65+T65+V65+Z65+AD65+AH65+AL65+AN65+AP65+AT65+AV65</f>
        <v>2</v>
      </c>
      <c r="L65" s="122"/>
      <c r="M65" s="40"/>
      <c r="N65" s="41">
        <f>IF(M65,LOOKUP(M65,{1;2;3;4;5;6;7;8;9;10;11;12;13;14;15;16;17;18;19;20;21},{30;25;21;18;16;15;14;13;12;11;10;9;8;7;6;5;4;3;2;1;0}),0)</f>
        <v>0</v>
      </c>
      <c r="O65" s="40"/>
      <c r="P65" s="43">
        <f>IF(O65,LOOKUP(O65,{1;2;3;4;5;6;7;8;9;10;11;12;13;14;15;16;17;18;19;20;21},{30;25;21;18;16;15;14;13;12;11;10;9;8;7;6;5;4;3;2;1;0}),0)</f>
        <v>0</v>
      </c>
      <c r="Q65" s="40"/>
      <c r="R65" s="41">
        <f>IF(Q65,LOOKUP(Q65,{1;2;3;4;5;6;7;8;9;10;11;12;13;14;15;16;17;18;19;20;21},{30;25;21;18;16;15;14;13;12;11;10;9;8;7;6;5;4;3;2;1;0}),0)</f>
        <v>0</v>
      </c>
      <c r="S65" s="40"/>
      <c r="T65" s="43">
        <f>IF(S65,LOOKUP(S65,{1;2;3;4;5;6;7;8;9;10;11;12;13;14;15;16;17;18;19;20;21},{30;25;21;18;16;15;14;13;12;11;10;9;8;7;6;5;4;3;2;1;0}),0)</f>
        <v>0</v>
      </c>
      <c r="U65" s="40"/>
      <c r="V65" s="45">
        <f>IF(U65,LOOKUP(U65,{1;2;3;4;5;6;7;8;9;10;11;12;13;14;15;16;17;18;19;20;21},{60;50;42;36;32;30;28;26;24;22;20;18;16;14;12;10;8;6;4;2;0}),0)</f>
        <v>0</v>
      </c>
      <c r="W65" s="40"/>
      <c r="X65" s="41">
        <f>IF(W65,LOOKUP(W65,{1;2;3;4;5;6;7;8;9;10;11;12;13;14;15;16;17;18;19;20;21},{60;50;42;36;32;30;28;26;24;22;20;18;16;14;12;10;8;6;4;2;0}),0)</f>
        <v>0</v>
      </c>
      <c r="Y65" s="40"/>
      <c r="Z65" s="45">
        <f>IF(Y65,LOOKUP(Y65,{1;2;3;4;5;6;7;8;9;10;11;12;13;14;15;16;17;18;19;20;21},{60;50;42;36;32;30;28;26;24;22;20;18;16;14;12;10;8;6;4;2;0}),0)</f>
        <v>0</v>
      </c>
      <c r="AA65" s="40"/>
      <c r="AB65" s="41">
        <f>IF(AA65,LOOKUP(AA65,{1;2;3;4;5;6;7;8;9;10;11;12;13;14;15;16;17;18;19;20;21},{60;50;42;36;32;30;28;26;24;22;20;18;16;14;12;10;8;6;4;2;0}),0)</f>
        <v>0</v>
      </c>
      <c r="AC65" s="40"/>
      <c r="AD65" s="106">
        <f>IF(AC65,LOOKUP(AC65,{1;2;3;4;5;6;7;8;9;10;11;12;13;14;15;16;17;18;19;20;21},{30;25;21;18;16;15;14;13;12;11;10;9;8;7;6;5;4;3;2;1;0}),0)</f>
        <v>0</v>
      </c>
      <c r="AE65" s="40">
        <v>6</v>
      </c>
      <c r="AF65" s="488">
        <f>IF(AE65,LOOKUP(AE65,{1;2;3;4;5;6;7;8;9;10;11;12;13;14;15;16;17;18;19;20;21},{30;25;21;18;16;15;14;13;12;11;10;9;8;7;6;5;4;3;2;1;0}),0)</f>
        <v>15</v>
      </c>
      <c r="AG65" s="40">
        <v>19</v>
      </c>
      <c r="AH65" s="106">
        <f>IF(AG65,LOOKUP(AG65,{1;2;3;4;5;6;7;8;9;10;11;12;13;14;15;16;17;18;19;20;21},{30;25;21;18;16;15;14;13;12;11;10;9;8;7;6;5;4;3;2;1;0}),0)</f>
        <v>2</v>
      </c>
      <c r="AI65" s="40"/>
      <c r="AJ65" s="41">
        <f>IF(AI65,LOOKUP(AI65,{1;2;3;4;5;6;7;8;9;10;11;12;13;14;15;16;17;18;19;20;21},{30;25;21;18;16;15;14;13;12;11;10;9;8;7;6;5;4;3;2;1;0}),0)</f>
        <v>0</v>
      </c>
      <c r="AK65" s="40"/>
      <c r="AL65" s="43">
        <f>IF(AK65,LOOKUP(AK65,{1;2;3;4;5;6;7;8;9;10;11;12;13;14;15;16;17;18;19;20;21},{30;25;21;18;16;15;14;13;12;11;10;9;8;7;6;5;4;3;2;1;0}),0)</f>
        <v>0</v>
      </c>
      <c r="AM65" s="40"/>
      <c r="AN65" s="43">
        <f>IF(AM65,LOOKUP(AM65,{1;2;3;4;5;6;7;8;9;10;11;12;13;14;15;16;17;18;19;20;21},{30;25;21;18;16;15;14;13;12;11;10;9;8;7;6;5;4;3;2;1;0}),0)</f>
        <v>0</v>
      </c>
      <c r="AO65" s="40"/>
      <c r="AP65" s="43">
        <f>IF(AO65,LOOKUP(AO65,{1;2;3;4;5;6;7;8;9;10;11;12;13;14;15;16;17;18;19;20;21},{30;25;21;18;16;15;14;13;12;11;10;9;8;7;6;5;4;3;2;1;0}),0)</f>
        <v>0</v>
      </c>
      <c r="AQ65" s="40"/>
      <c r="AR65" s="47">
        <f>IF(AQ65,LOOKUP(AQ65,{1;2;3;4;5;6;7;8;9;10;11;12;13;14;15;16;17;18;19;20;21},{60;50;42;36;32;30;28;26;24;22;20;18;16;14;12;10;8;6;4;2;0}),0)</f>
        <v>0</v>
      </c>
      <c r="AS65" s="40"/>
      <c r="AT65" s="211">
        <f>IF(AS65,LOOKUP(AS65,{1;2;3;4;5;6;7;8;9;10;11;12;13;14;15;16;17;18;19;20;21},{60;50;42;36;32;30;28;26;24;22;20;18;16;14;12;10;8;6;4;2;0}),0)</f>
        <v>0</v>
      </c>
      <c r="AU65" s="240"/>
      <c r="AV65" s="241">
        <f>IF(AU65,LOOKUP(AU65,{1;2;3;4;5;6;7;8;9;10;11;12;13;14;15;16;17;18;19;20;21},{60;50;42;36;32;30;28;26;24;22;20;18;16;14;12;10;8;6;4;2;0}),0)</f>
        <v>0</v>
      </c>
      <c r="AW65" s="225"/>
      <c r="AX65" s="216">
        <f>V65+X65+Z65+AB65+AR65+AT65+AV65</f>
        <v>0</v>
      </c>
      <c r="AZ65" s="255">
        <f>RANK(BA65,$BA$6:$BA$259)</f>
        <v>51</v>
      </c>
      <c r="BA65" s="256">
        <f>(N65+P65+R65+T65+V65+X65+Z65+AB65+AD65+AF65+AH65+AJ65+AL65+AN65)- SMALL((N65,P65,R65,T65,V65,X65,Z65,AB65,AD65,AF65,AH65,AJ65,AL65,AN65),1)- SMALL((N65,P65,R65,T65,V65,X65,Z65,AB65,AD65,AF65,AH65,AJ65,AL65,AN65),2)- SMALL((N65,P65,R65,T65,V65,X65,Z65,AB65,AD65,AF65,AH65,AJ65,AL65,AN65),3)</f>
        <v>17</v>
      </c>
    </row>
    <row r="66" spans="1:53" ht="16" customHeight="1" x14ac:dyDescent="0.2">
      <c r="A66" s="141">
        <f>RANK(I66,$I$6:$I$271)</f>
        <v>61</v>
      </c>
      <c r="B66" s="154">
        <v>3530986</v>
      </c>
      <c r="C66" s="430" t="s">
        <v>606</v>
      </c>
      <c r="D66" s="49" t="s">
        <v>607</v>
      </c>
      <c r="E66" s="38" t="str">
        <f>C66&amp;D66</f>
        <v>JohnnyHAGENBUCH</v>
      </c>
      <c r="F66" s="39"/>
      <c r="G66" s="441">
        <v>2001</v>
      </c>
      <c r="H66" s="311" t="str">
        <f>IF(ISBLANK(G66),"",IF(G66&gt;1995.9,"U23","SR"))</f>
        <v>U23</v>
      </c>
      <c r="I66" s="494">
        <f>N66+P66+R66+T66+V66+X66+Z66+AB66+AD66+AF66+AH66+AJ66+AL66+AN66+AP66+AR66+AT66+AV66</f>
        <v>16</v>
      </c>
      <c r="J66" s="159">
        <f>N66+R66+X66+AB66+AF66+AJ66+AR66</f>
        <v>0</v>
      </c>
      <c r="K66" s="130">
        <f>P66+T66+V66+Z66+AD66+AH66+AL66+AN66+AP66+AT66+AV66</f>
        <v>16</v>
      </c>
      <c r="L66" s="266"/>
      <c r="M66" s="40"/>
      <c r="N66" s="41">
        <f>IF(M66,LOOKUP(M66,{1;2;3;4;5;6;7;8;9;10;11;12;13;14;15;16;17;18;19;20;21},{30;25;21;18;16;15;14;13;12;11;10;9;8;7;6;5;4;3;2;1;0}),0)</f>
        <v>0</v>
      </c>
      <c r="O66" s="40">
        <v>5</v>
      </c>
      <c r="P66" s="43">
        <f>IF(O66,LOOKUP(O66,{1;2;3;4;5;6;7;8;9;10;11;12;13;14;15;16;17;18;19;20;21},{30;25;21;18;16;15;14;13;12;11;10;9;8;7;6;5;4;3;2;1;0}),0)</f>
        <v>16</v>
      </c>
      <c r="Q66" s="40"/>
      <c r="R66" s="41">
        <f>IF(Q66,LOOKUP(Q66,{1;2;3;4;5;6;7;8;9;10;11;12;13;14;15;16;17;18;19;20;21},{30;25;21;18;16;15;14;13;12;11;10;9;8;7;6;5;4;3;2;1;0}),0)</f>
        <v>0</v>
      </c>
      <c r="S66" s="40"/>
      <c r="T66" s="43">
        <f>IF(S66,LOOKUP(S66,{1;2;3;4;5;6;7;8;9;10;11;12;13;14;15;16;17;18;19;20;21},{30;25;21;18;16;15;14;13;12;11;10;9;8;7;6;5;4;3;2;1;0}),0)</f>
        <v>0</v>
      </c>
      <c r="U66" s="40"/>
      <c r="V66" s="45">
        <f>IF(U66,LOOKUP(U66,{1;2;3;4;5;6;7;8;9;10;11;12;13;14;15;16;17;18;19;20;21},{60;50;42;36;32;30;28;26;24;22;20;18;16;14;12;10;8;6;4;2;0}),0)</f>
        <v>0</v>
      </c>
      <c r="W66" s="40"/>
      <c r="X66" s="41">
        <f>IF(W66,LOOKUP(W66,{1;2;3;4;5;6;7;8;9;10;11;12;13;14;15;16;17;18;19;20;21},{60;50;42;36;32;30;28;26;24;22;20;18;16;14;12;10;8;6;4;2;0}),0)</f>
        <v>0</v>
      </c>
      <c r="Y66" s="40"/>
      <c r="Z66" s="45">
        <f>IF(Y66,LOOKUP(Y66,{1;2;3;4;5;6;7;8;9;10;11;12;13;14;15;16;17;18;19;20;21},{60;50;42;36;32;30;28;26;24;22;20;18;16;14;12;10;8;6;4;2;0}),0)</f>
        <v>0</v>
      </c>
      <c r="AA66" s="40"/>
      <c r="AB66" s="41">
        <f>IF(AA66,LOOKUP(AA66,{1;2;3;4;5;6;7;8;9;10;11;12;13;14;15;16;17;18;19;20;21},{60;50;42;36;32;30;28;26;24;22;20;18;16;14;12;10;8;6;4;2;0}),0)</f>
        <v>0</v>
      </c>
      <c r="AC66" s="40"/>
      <c r="AD66" s="106">
        <f>IF(AC66,LOOKUP(AC66,{1;2;3;4;5;6;7;8;9;10;11;12;13;14;15;16;17;18;19;20;21},{30;25;21;18;16;15;14;13;12;11;10;9;8;7;6;5;4;3;2;1;0}),0)</f>
        <v>0</v>
      </c>
      <c r="AE66" s="40"/>
      <c r="AF66" s="488">
        <f>IF(AE66,LOOKUP(AE66,{1;2;3;4;5;6;7;8;9;10;11;12;13;14;15;16;17;18;19;20;21},{30;25;21;18;16;15;14;13;12;11;10;9;8;7;6;5;4;3;2;1;0}),0)</f>
        <v>0</v>
      </c>
      <c r="AG66" s="40"/>
      <c r="AH66" s="106">
        <f>IF(AG66,LOOKUP(AG66,{1;2;3;4;5;6;7;8;9;10;11;12;13;14;15;16;17;18;19;20;21},{30;25;21;18;16;15;14;13;12;11;10;9;8;7;6;5;4;3;2;1;0}),0)</f>
        <v>0</v>
      </c>
      <c r="AI66" s="40"/>
      <c r="AJ66" s="41">
        <f>IF(AI66,LOOKUP(AI66,{1;2;3;4;5;6;7;8;9;10;11;12;13;14;15;16;17;18;19;20;21},{30;25;21;18;16;15;14;13;12;11;10;9;8;7;6;5;4;3;2;1;0}),0)</f>
        <v>0</v>
      </c>
      <c r="AK66" s="40"/>
      <c r="AL66" s="43">
        <f>IF(AK66,LOOKUP(AK66,{1;2;3;4;5;6;7;8;9;10;11;12;13;14;15;16;17;18;19;20;21},{30;25;21;18;16;15;14;13;12;11;10;9;8;7;6;5;4;3;2;1;0}),0)</f>
        <v>0</v>
      </c>
      <c r="AM66" s="40"/>
      <c r="AN66" s="43">
        <f>IF(AM66,LOOKUP(AM66,{1;2;3;4;5;6;7;8;9;10;11;12;13;14;15;16;17;18;19;20;21},{30;25;21;18;16;15;14;13;12;11;10;9;8;7;6;5;4;3;2;1;0}),0)</f>
        <v>0</v>
      </c>
      <c r="AO66" s="40"/>
      <c r="AP66" s="43">
        <f>IF(AO66,LOOKUP(AO66,{1;2;3;4;5;6;7;8;9;10;11;12;13;14;15;16;17;18;19;20;21},{30;25;21;18;16;15;14;13;12;11;10;9;8;7;6;5;4;3;2;1;0}),0)</f>
        <v>0</v>
      </c>
      <c r="AQ66" s="40"/>
      <c r="AR66" s="47">
        <f>IF(AQ66,LOOKUP(AQ66,{1;2;3;4;5;6;7;8;9;10;11;12;13;14;15;16;17;18;19;20;21},{60;50;42;36;32;30;28;26;24;22;20;18;16;14;12;10;8;6;4;2;0}),0)</f>
        <v>0</v>
      </c>
      <c r="AS66" s="40"/>
      <c r="AT66" s="211">
        <f>IF(AS66,LOOKUP(AS66,{1;2;3;4;5;6;7;8;9;10;11;12;13;14;15;16;17;18;19;20;21},{60;50;42;36;32;30;28;26;24;22;20;18;16;14;12;10;8;6;4;2;0}),0)</f>
        <v>0</v>
      </c>
      <c r="AU66" s="240"/>
      <c r="AV66" s="241">
        <f>IF(AU66,LOOKUP(AU66,{1;2;3;4;5;6;7;8;9;10;11;12;13;14;15;16;17;18;19;20;21},{60;50;42;36;32;30;28;26;24;22;20;18;16;14;12;10;8;6;4;2;0}),0)</f>
        <v>0</v>
      </c>
      <c r="AW66" s="225"/>
      <c r="AX66" s="216">
        <f>V66+X66+Z66+AB66+AR66+AT66+AV66</f>
        <v>0</v>
      </c>
      <c r="AZ66" s="255">
        <f>RANK(BA66,$BA$6:$BA$259)</f>
        <v>52</v>
      </c>
      <c r="BA66" s="256">
        <f>(N66+P66+R66+T66+V66+X66+Z66+AB66+AD66+AF66+AH66+AJ66+AL66+AN66)- SMALL((N66,P66,R66,T66,V66,X66,Z66,AB66,AD66,AF66,AH66,AJ66,AL66,AN66),1)- SMALL((N66,P66,R66,T66,V66,X66,Z66,AB66,AD66,AF66,AH66,AJ66,AL66,AN66),2)- SMALL((N66,P66,R66,T66,V66,X66,Z66,AB66,AD66,AF66,AH66,AJ66,AL66,AN66),3)</f>
        <v>16</v>
      </c>
    </row>
    <row r="67" spans="1:53" ht="16" customHeight="1" x14ac:dyDescent="0.2">
      <c r="A67" s="141">
        <f>RANK(I67,$I$6:$I$271)</f>
        <v>62</v>
      </c>
      <c r="B67" s="154">
        <v>3530741</v>
      </c>
      <c r="C67" s="145" t="s">
        <v>125</v>
      </c>
      <c r="D67" s="37" t="s">
        <v>126</v>
      </c>
      <c r="E67" s="38" t="str">
        <f>C67&amp;D67</f>
        <v>KarstenHOKANSON</v>
      </c>
      <c r="F67" s="39">
        <v>2017</v>
      </c>
      <c r="G67" s="117">
        <v>1996</v>
      </c>
      <c r="H67" s="311" t="str">
        <f>IF(ISBLANK(G67),"",IF(G67&gt;1995.9,"U23","SR"))</f>
        <v>U23</v>
      </c>
      <c r="I67" s="494">
        <f>N67+P67+R67+T67+V67+X67+Z67+AB67+AD67+AF67+AH67+AJ67+AL67+AN67+AP67+AR67+AT67+AV67</f>
        <v>15</v>
      </c>
      <c r="J67" s="159">
        <f>N67+R67+X67+AB67+AF67+AJ67+AR67</f>
        <v>0</v>
      </c>
      <c r="K67" s="130">
        <f>P67+T67+V67+Z67+AD67+AH67+AL67+AN67+AP67+AT67+AV67</f>
        <v>15</v>
      </c>
      <c r="L67" s="122"/>
      <c r="M67" s="40"/>
      <c r="N67" s="41">
        <f>IF(M67,LOOKUP(M67,{1;2;3;4;5;6;7;8;9;10;11;12;13;14;15;16;17;18;19;20;21},{30;25;21;18;16;15;14;13;12;11;10;9;8;7;6;5;4;3;2;1;0}),0)</f>
        <v>0</v>
      </c>
      <c r="O67" s="40">
        <v>6</v>
      </c>
      <c r="P67" s="43">
        <f>IF(O67,LOOKUP(O67,{1;2;3;4;5;6;7;8;9;10;11;12;13;14;15;16;17;18;19;20;21},{30;25;21;18;16;15;14;13;12;11;10;9;8;7;6;5;4;3;2;1;0}),0)</f>
        <v>15</v>
      </c>
      <c r="Q67" s="40"/>
      <c r="R67" s="41">
        <f>IF(Q67,LOOKUP(Q67,{1;2;3;4;5;6;7;8;9;10;11;12;13;14;15;16;17;18;19;20;21},{30;25;21;18;16;15;14;13;12;11;10;9;8;7;6;5;4;3;2;1;0}),0)</f>
        <v>0</v>
      </c>
      <c r="S67" s="40"/>
      <c r="T67" s="43">
        <f>IF(S67,LOOKUP(S67,{1;2;3;4;5;6;7;8;9;10;11;12;13;14;15;16;17;18;19;20;21},{30;25;21;18;16;15;14;13;12;11;10;9;8;7;6;5;4;3;2;1;0}),0)</f>
        <v>0</v>
      </c>
      <c r="U67" s="40"/>
      <c r="V67" s="45">
        <f>IF(U67,LOOKUP(U67,{1;2;3;4;5;6;7;8;9;10;11;12;13;14;15;16;17;18;19;20;21},{60;50;42;36;32;30;28;26;24;22;20;18;16;14;12;10;8;6;4;2;0}),0)</f>
        <v>0</v>
      </c>
      <c r="W67" s="40"/>
      <c r="X67" s="41">
        <f>IF(W67,LOOKUP(W67,{1;2;3;4;5;6;7;8;9;10;11;12;13;14;15;16;17;18;19;20;21},{60;50;42;36;32;30;28;26;24;22;20;18;16;14;12;10;8;6;4;2;0}),0)</f>
        <v>0</v>
      </c>
      <c r="Y67" s="40"/>
      <c r="Z67" s="45">
        <f>IF(Y67,LOOKUP(Y67,{1;2;3;4;5;6;7;8;9;10;11;12;13;14;15;16;17;18;19;20;21},{60;50;42;36;32;30;28;26;24;22;20;18;16;14;12;10;8;6;4;2;0}),0)</f>
        <v>0</v>
      </c>
      <c r="AA67" s="40"/>
      <c r="AB67" s="41">
        <f>IF(AA67,LOOKUP(AA67,{1;2;3;4;5;6;7;8;9;10;11;12;13;14;15;16;17;18;19;20;21},{60;50;42;36;32;30;28;26;24;22;20;18;16;14;12;10;8;6;4;2;0}),0)</f>
        <v>0</v>
      </c>
      <c r="AC67" s="40"/>
      <c r="AD67" s="106">
        <f>IF(AC67,LOOKUP(AC67,{1;2;3;4;5;6;7;8;9;10;11;12;13;14;15;16;17;18;19;20;21},{30;25;21;18;16;15;14;13;12;11;10;9;8;7;6;5;4;3;2;1;0}),0)</f>
        <v>0</v>
      </c>
      <c r="AE67" s="40"/>
      <c r="AF67" s="488">
        <f>IF(AE67,LOOKUP(AE67,{1;2;3;4;5;6;7;8;9;10;11;12;13;14;15;16;17;18;19;20;21},{30;25;21;18;16;15;14;13;12;11;10;9;8;7;6;5;4;3;2;1;0}),0)</f>
        <v>0</v>
      </c>
      <c r="AG67" s="40"/>
      <c r="AH67" s="106">
        <f>IF(AG67,LOOKUP(AG67,{1;2;3;4;5;6;7;8;9;10;11;12;13;14;15;16;17;18;19;20;21},{30;25;21;18;16;15;14;13;12;11;10;9;8;7;6;5;4;3;2;1;0}),0)</f>
        <v>0</v>
      </c>
      <c r="AI67" s="40"/>
      <c r="AJ67" s="41">
        <f>IF(AI67,LOOKUP(AI67,{1;2;3;4;5;6;7;8;9;10;11;12;13;14;15;16;17;18;19;20;21},{30;25;21;18;16;15;14;13;12;11;10;9;8;7;6;5;4;3;2;1;0}),0)</f>
        <v>0</v>
      </c>
      <c r="AK67" s="40"/>
      <c r="AL67" s="43">
        <f>IF(AK67,LOOKUP(AK67,{1;2;3;4;5;6;7;8;9;10;11;12;13;14;15;16;17;18;19;20;21},{30;25;21;18;16;15;14;13;12;11;10;9;8;7;6;5;4;3;2;1;0}),0)</f>
        <v>0</v>
      </c>
      <c r="AM67" s="40"/>
      <c r="AN67" s="43">
        <f>IF(AM67,LOOKUP(AM67,{1;2;3;4;5;6;7;8;9;10;11;12;13;14;15;16;17;18;19;20;21},{30;25;21;18;16;15;14;13;12;11;10;9;8;7;6;5;4;3;2;1;0}),0)</f>
        <v>0</v>
      </c>
      <c r="AO67" s="40"/>
      <c r="AP67" s="43">
        <f>IF(AO67,LOOKUP(AO67,{1;2;3;4;5;6;7;8;9;10;11;12;13;14;15;16;17;18;19;20;21},{30;25;21;18;16;15;14;13;12;11;10;9;8;7;6;5;4;3;2;1;0}),0)</f>
        <v>0</v>
      </c>
      <c r="AQ67" s="40"/>
      <c r="AR67" s="47">
        <f>IF(AQ67,LOOKUP(AQ67,{1;2;3;4;5;6;7;8;9;10;11;12;13;14;15;16;17;18;19;20;21},{60;50;42;36;32;30;28;26;24;22;20;18;16;14;12;10;8;6;4;2;0}),0)</f>
        <v>0</v>
      </c>
      <c r="AS67" s="40"/>
      <c r="AT67" s="211">
        <f>IF(AS67,LOOKUP(AS67,{1;2;3;4;5;6;7;8;9;10;11;12;13;14;15;16;17;18;19;20;21},{60;50;42;36;32;30;28;26;24;22;20;18;16;14;12;10;8;6;4;2;0}),0)</f>
        <v>0</v>
      </c>
      <c r="AU67" s="240"/>
      <c r="AV67" s="241">
        <f>IF(AU67,LOOKUP(AU67,{1;2;3;4;5;6;7;8;9;10;11;12;13;14;15;16;17;18;19;20;21},{60;50;42;36;32;30;28;26;24;22;20;18;16;14;12;10;8;6;4;2;0}),0)</f>
        <v>0</v>
      </c>
      <c r="AW67" s="225"/>
      <c r="AX67" s="216">
        <f>V67+X67+Z67+AB67+AR67+AT67+AV67</f>
        <v>0</v>
      </c>
      <c r="AZ67" s="255">
        <f>RANK(BA67,$BA$6:$BA$259)</f>
        <v>54</v>
      </c>
      <c r="BA67" s="256">
        <f>(N67+P67+R67+T67+V67+X67+Z67+AB67+AD67+AF67+AH67+AJ67+AL67+AN67)- SMALL((N67,P67,R67,T67,V67,X67,Z67,AB67,AD67,AF67,AH67,AJ67,AL67,AN67),1)- SMALL((N67,P67,R67,T67,V67,X67,Z67,AB67,AD67,AF67,AH67,AJ67,AL67,AN67),2)- SMALL((N67,P67,R67,T67,V67,X67,Z67,AB67,AD67,AF67,AH67,AJ67,AL67,AN67),3)</f>
        <v>15</v>
      </c>
    </row>
    <row r="68" spans="1:53" ht="16" customHeight="1" x14ac:dyDescent="0.2">
      <c r="A68" s="141">
        <f>RANK(I68,$I$6:$I$271)</f>
        <v>62</v>
      </c>
      <c r="B68" s="154">
        <v>3530952</v>
      </c>
      <c r="C68" s="430" t="s">
        <v>50</v>
      </c>
      <c r="D68" s="49" t="s">
        <v>233</v>
      </c>
      <c r="E68" s="38" t="str">
        <f>C68&amp;D68</f>
        <v>ScottSCHULZ</v>
      </c>
      <c r="F68" s="39"/>
      <c r="G68" s="440">
        <v>2000</v>
      </c>
      <c r="H68" s="311" t="str">
        <f>IF(ISBLANK(G68),"",IF(G68&gt;1995.9,"U23","SR"))</f>
        <v>U23</v>
      </c>
      <c r="I68" s="494">
        <f>N68+P68+R68+T68+V68+X68+Z68+AB68+AD68+AF68+AH68+AJ68+AL68+AN68+AP68+AR68+AT68+AV68</f>
        <v>15</v>
      </c>
      <c r="J68" s="159">
        <f>N68+R68+X68+AB68+AF68+AJ68+AR68</f>
        <v>6</v>
      </c>
      <c r="K68" s="130">
        <f>P68+T68+V68+Z68+AD68+AH68+AL68+AN68+AP68+AT68+AV68</f>
        <v>9</v>
      </c>
      <c r="L68" s="266"/>
      <c r="M68" s="40"/>
      <c r="N68" s="41">
        <f>IF(M68,LOOKUP(M68,{1;2;3;4;5;6;7;8;9;10;11;12;13;14;15;16;17;18;19;20;21},{30;25;21;18;16;15;14;13;12;11;10;9;8;7;6;5;4;3;2;1;0}),0)</f>
        <v>0</v>
      </c>
      <c r="O68" s="40"/>
      <c r="P68" s="43">
        <f>IF(O68,LOOKUP(O68,{1;2;3;4;5;6;7;8;9;10;11;12;13;14;15;16;17;18;19;20;21},{30;25;21;18;16;15;14;13;12;11;10;9;8;7;6;5;4;3;2;1;0}),0)</f>
        <v>0</v>
      </c>
      <c r="Q68" s="40"/>
      <c r="R68" s="41">
        <f>IF(Q68,LOOKUP(Q68,{1;2;3;4;5;6;7;8;9;10;11;12;13;14;15;16;17;18;19;20;21},{30;25;21;18;16;15;14;13;12;11;10;9;8;7;6;5;4;3;2;1;0}),0)</f>
        <v>0</v>
      </c>
      <c r="S68" s="40"/>
      <c r="T68" s="43">
        <f>IF(S68,LOOKUP(S68,{1;2;3;4;5;6;7;8;9;10;11;12;13;14;15;16;17;18;19;20;21},{30;25;21;18;16;15;14;13;12;11;10;9;8;7;6;5;4;3;2;1;0}),0)</f>
        <v>0</v>
      </c>
      <c r="U68" s="40"/>
      <c r="V68" s="45">
        <f>IF(U68,LOOKUP(U68,{1;2;3;4;5;6;7;8;9;10;11;12;13;14;15;16;17;18;19;20;21},{60;50;42;36;32;30;28;26;24;22;20;18;16;14;12;10;8;6;4;2;0}),0)</f>
        <v>0</v>
      </c>
      <c r="W68" s="40"/>
      <c r="X68" s="41">
        <f>IF(W68,LOOKUP(W68,{1;2;3;4;5;6;7;8;9;10;11;12;13;14;15;16;17;18;19;20;21},{60;50;42;36;32;30;28;26;24;22;20;18;16;14;12;10;8;6;4;2;0}),0)</f>
        <v>0</v>
      </c>
      <c r="Y68" s="40"/>
      <c r="Z68" s="45">
        <f>IF(Y68,LOOKUP(Y68,{1;2;3;4;5;6;7;8;9;10;11;12;13;14;15;16;17;18;19;20;21},{60;50;42;36;32;30;28;26;24;22;20;18;16;14;12;10;8;6;4;2;0}),0)</f>
        <v>0</v>
      </c>
      <c r="AA68" s="40"/>
      <c r="AB68" s="41">
        <f>IF(AA68,LOOKUP(AA68,{1;2;3;4;5;6;7;8;9;10;11;12;13;14;15;16;17;18;19;20;21},{60;50;42;36;32;30;28;26;24;22;20;18;16;14;12;10;8;6;4;2;0}),0)</f>
        <v>0</v>
      </c>
      <c r="AC68" s="40">
        <v>17</v>
      </c>
      <c r="AD68" s="106">
        <f>IF(AC68,LOOKUP(AC68,{1;2;3;4;5;6;7;8;9;10;11;12;13;14;15;16;17;18;19;20;21},{30;25;21;18;16;15;14;13;12;11;10;9;8;7;6;5;4;3;2;1;0}),0)</f>
        <v>4</v>
      </c>
      <c r="AE68" s="40">
        <v>15</v>
      </c>
      <c r="AF68" s="488">
        <f>IF(AE68,LOOKUP(AE68,{1;2;3;4;5;6;7;8;9;10;11;12;13;14;15;16;17;18;19;20;21},{30;25;21;18;16;15;14;13;12;11;10;9;8;7;6;5;4;3;2;1;0}),0)</f>
        <v>6</v>
      </c>
      <c r="AG68" s="40">
        <v>16</v>
      </c>
      <c r="AH68" s="106">
        <f>IF(AG68,LOOKUP(AG68,{1;2;3;4;5;6;7;8;9;10;11;12;13;14;15;16;17;18;19;20;21},{30;25;21;18;16;15;14;13;12;11;10;9;8;7;6;5;4;3;2;1;0}),0)</f>
        <v>5</v>
      </c>
      <c r="AI68" s="40"/>
      <c r="AJ68" s="41">
        <f>IF(AI68,LOOKUP(AI68,{1;2;3;4;5;6;7;8;9;10;11;12;13;14;15;16;17;18;19;20;21},{30;25;21;18;16;15;14;13;12;11;10;9;8;7;6;5;4;3;2;1;0}),0)</f>
        <v>0</v>
      </c>
      <c r="AK68" s="40"/>
      <c r="AL68" s="43">
        <f>IF(AK68,LOOKUP(AK68,{1;2;3;4;5;6;7;8;9;10;11;12;13;14;15;16;17;18;19;20;21},{30;25;21;18;16;15;14;13;12;11;10;9;8;7;6;5;4;3;2;1;0}),0)</f>
        <v>0</v>
      </c>
      <c r="AM68" s="40"/>
      <c r="AN68" s="43">
        <f>IF(AM68,LOOKUP(AM68,{1;2;3;4;5;6;7;8;9;10;11;12;13;14;15;16;17;18;19;20;21},{30;25;21;18;16;15;14;13;12;11;10;9;8;7;6;5;4;3;2;1;0}),0)</f>
        <v>0</v>
      </c>
      <c r="AO68" s="40"/>
      <c r="AP68" s="43">
        <f>IF(AO68,LOOKUP(AO68,{1;2;3;4;5;6;7;8;9;10;11;12;13;14;15;16;17;18;19;20;21},{30;25;21;18;16;15;14;13;12;11;10;9;8;7;6;5;4;3;2;1;0}),0)</f>
        <v>0</v>
      </c>
      <c r="AQ68" s="40"/>
      <c r="AR68" s="47">
        <f>IF(AQ68,LOOKUP(AQ68,{1;2;3;4;5;6;7;8;9;10;11;12;13;14;15;16;17;18;19;20;21},{60;50;42;36;32;30;28;26;24;22;20;18;16;14;12;10;8;6;4;2;0}),0)</f>
        <v>0</v>
      </c>
      <c r="AS68" s="40"/>
      <c r="AT68" s="211">
        <f>IF(AS68,LOOKUP(AS68,{1;2;3;4;5;6;7;8;9;10;11;12;13;14;15;16;17;18;19;20;21},{60;50;42;36;32;30;28;26;24;22;20;18;16;14;12;10;8;6;4;2;0}),0)</f>
        <v>0</v>
      </c>
      <c r="AU68" s="240"/>
      <c r="AV68" s="241">
        <f>IF(AU68,LOOKUP(AU68,{1;2;3;4;5;6;7;8;9;10;11;12;13;14;15;16;17;18;19;20;21},{60;50;42;36;32;30;28;26;24;22;20;18;16;14;12;10;8;6;4;2;0}),0)</f>
        <v>0</v>
      </c>
      <c r="AW68" s="225"/>
      <c r="AX68" s="216">
        <f>V68+X68+Z68+AB68+AR68+AT68+AV68</f>
        <v>0</v>
      </c>
      <c r="AZ68" s="255"/>
      <c r="BA68" s="256"/>
    </row>
    <row r="69" spans="1:53" ht="16" customHeight="1" x14ac:dyDescent="0.2">
      <c r="A69" s="141">
        <f>RANK(I69,$I$6:$I$271)</f>
        <v>64</v>
      </c>
      <c r="B69" s="154">
        <v>3100399</v>
      </c>
      <c r="C69" s="146" t="s">
        <v>190</v>
      </c>
      <c r="D69" s="49" t="s">
        <v>191</v>
      </c>
      <c r="E69" s="38" t="str">
        <f>C69&amp;D69</f>
        <v>EtienneHEBERT</v>
      </c>
      <c r="F69" s="39">
        <v>2017</v>
      </c>
      <c r="G69" s="117">
        <v>1998</v>
      </c>
      <c r="H69" s="311" t="str">
        <f>IF(ISBLANK(G69),"",IF(G69&gt;1995.9,"U23","SR"))</f>
        <v>U23</v>
      </c>
      <c r="I69" s="494">
        <f>N69+P69+R69+T69+V69+X69+Z69+AB69+AD69+AF69+AH69+AJ69+AL69+AN69+AP69+AR69+AT69+AV69</f>
        <v>14</v>
      </c>
      <c r="J69" s="159">
        <f>N69+R69+X69+AB69+AF69+AJ69+AR69</f>
        <v>10</v>
      </c>
      <c r="K69" s="130">
        <f>P69+T69+V69+Z69+AD69+AH69+AL69+AN69+AP69+AT69+AV69</f>
        <v>4</v>
      </c>
      <c r="L69" s="122"/>
      <c r="M69" s="40"/>
      <c r="N69" s="41">
        <f>IF(M69,LOOKUP(M69,{1;2;3;4;5;6;7;8;9;10;11;12;13;14;15;16;17;18;19;20;21},{30;25;21;18;16;15;14;13;12;11;10;9;8;7;6;5;4;3;2;1;0}),0)</f>
        <v>0</v>
      </c>
      <c r="O69" s="40"/>
      <c r="P69" s="43">
        <f>IF(O69,LOOKUP(O69,{1;2;3;4;5;6;7;8;9;10;11;12;13;14;15;16;17;18;19;20;21},{30;25;21;18;16;15;14;13;12;11;10;9;8;7;6;5;4;3;2;1;0}),0)</f>
        <v>0</v>
      </c>
      <c r="Q69" s="40"/>
      <c r="R69" s="41">
        <f>IF(Q69,LOOKUP(Q69,{1;2;3;4;5;6;7;8;9;10;11;12;13;14;15;16;17;18;19;20;21},{30;25;21;18;16;15;14;13;12;11;10;9;8;7;6;5;4;3;2;1;0}),0)</f>
        <v>0</v>
      </c>
      <c r="S69" s="40"/>
      <c r="T69" s="43">
        <f>IF(S69,LOOKUP(S69,{1;2;3;4;5;6;7;8;9;10;11;12;13;14;15;16;17;18;19;20;21},{30;25;21;18;16;15;14;13;12;11;10;9;8;7;6;5;4;3;2;1;0}),0)</f>
        <v>0</v>
      </c>
      <c r="U69" s="40"/>
      <c r="V69" s="45">
        <f>IF(U69,LOOKUP(U69,{1;2;3;4;5;6;7;8;9;10;11;12;13;14;15;16;17;18;19;20;21},{60;50;42;36;32;30;28;26;24;22;20;18;16;14;12;10;8;6;4;2;0}),0)</f>
        <v>0</v>
      </c>
      <c r="W69" s="40"/>
      <c r="X69" s="41">
        <f>IF(W69,LOOKUP(W69,{1;2;3;4;5;6;7;8;9;10;11;12;13;14;15;16;17;18;19;20;21},{60;50;42;36;32;30;28;26;24;22;20;18;16;14;12;10;8;6;4;2;0}),0)</f>
        <v>0</v>
      </c>
      <c r="Y69" s="40"/>
      <c r="Z69" s="45">
        <f>IF(Y69,LOOKUP(Y69,{1;2;3;4;5;6;7;8;9;10;11;12;13;14;15;16;17;18;19;20;21},{60;50;42;36;32;30;28;26;24;22;20;18;16;14;12;10;8;6;4;2;0}),0)</f>
        <v>0</v>
      </c>
      <c r="AA69" s="40"/>
      <c r="AB69" s="41">
        <f>IF(AA69,LOOKUP(AA69,{1;2;3;4;5;6;7;8;9;10;11;12;13;14;15;16;17;18;19;20;21},{60;50;42;36;32;30;28;26;24;22;20;18;16;14;12;10;8;6;4;2;0}),0)</f>
        <v>0</v>
      </c>
      <c r="AC69" s="40">
        <v>18</v>
      </c>
      <c r="AD69" s="106">
        <f>IF(AC69,LOOKUP(AC69,{1;2;3;4;5;6;7;8;9;10;11;12;13;14;15;16;17;18;19;20;21},{30;25;21;18;16;15;14;13;12;11;10;9;8;7;6;5;4;3;2;1;0}),0)</f>
        <v>3</v>
      </c>
      <c r="AE69" s="40">
        <v>11</v>
      </c>
      <c r="AF69" s="488">
        <f>IF(AE69,LOOKUP(AE69,{1;2;3;4;5;6;7;8;9;10;11;12;13;14;15;16;17;18;19;20;21},{30;25;21;18;16;15;14;13;12;11;10;9;8;7;6;5;4;3;2;1;0}),0)</f>
        <v>10</v>
      </c>
      <c r="AG69" s="40">
        <v>20</v>
      </c>
      <c r="AH69" s="106">
        <f>IF(AG69,LOOKUP(AG69,{1;2;3;4;5;6;7;8;9;10;11;12;13;14;15;16;17;18;19;20;21},{30;25;21;18;16;15;14;13;12;11;10;9;8;7;6;5;4;3;2;1;0}),0)</f>
        <v>1</v>
      </c>
      <c r="AI69" s="40"/>
      <c r="AJ69" s="41">
        <f>IF(AI69,LOOKUP(AI69,{1;2;3;4;5;6;7;8;9;10;11;12;13;14;15;16;17;18;19;20;21},{30;25;21;18;16;15;14;13;12;11;10;9;8;7;6;5;4;3;2;1;0}),0)</f>
        <v>0</v>
      </c>
      <c r="AK69" s="40"/>
      <c r="AL69" s="43">
        <f>IF(AK69,LOOKUP(AK69,{1;2;3;4;5;6;7;8;9;10;11;12;13;14;15;16;17;18;19;20;21},{30;25;21;18;16;15;14;13;12;11;10;9;8;7;6;5;4;3;2;1;0}),0)</f>
        <v>0</v>
      </c>
      <c r="AM69" s="40"/>
      <c r="AN69" s="43">
        <f>IF(AM69,LOOKUP(AM69,{1;2;3;4;5;6;7;8;9;10;11;12;13;14;15;16;17;18;19;20;21},{30;25;21;18;16;15;14;13;12;11;10;9;8;7;6;5;4;3;2;1;0}),0)</f>
        <v>0</v>
      </c>
      <c r="AO69" s="40"/>
      <c r="AP69" s="43">
        <f>IF(AO69,LOOKUP(AO69,{1;2;3;4;5;6;7;8;9;10;11;12;13;14;15;16;17;18;19;20;21},{30;25;21;18;16;15;14;13;12;11;10;9;8;7;6;5;4;3;2;1;0}),0)</f>
        <v>0</v>
      </c>
      <c r="AQ69" s="40"/>
      <c r="AR69" s="47">
        <f>IF(AQ69,LOOKUP(AQ69,{1;2;3;4;5;6;7;8;9;10;11;12;13;14;15;16;17;18;19;20;21},{60;50;42;36;32;30;28;26;24;22;20;18;16;14;12;10;8;6;4;2;0}),0)</f>
        <v>0</v>
      </c>
      <c r="AS69" s="40"/>
      <c r="AT69" s="211">
        <f>IF(AS69,LOOKUP(AS69,{1;2;3;4;5;6;7;8;9;10;11;12;13;14;15;16;17;18;19;20;21},{60;50;42;36;32;30;28;26;24;22;20;18;16;14;12;10;8;6;4;2;0}),0)</f>
        <v>0</v>
      </c>
      <c r="AU69" s="240"/>
      <c r="AV69" s="241">
        <f>IF(AU69,LOOKUP(AU69,{1;2;3;4;5;6;7;8;9;10;11;12;13;14;15;16;17;18;19;20;21},{60;50;42;36;32;30;28;26;24;22;20;18;16;14;12;10;8;6;4;2;0}),0)</f>
        <v>0</v>
      </c>
      <c r="AW69" s="225"/>
      <c r="AX69" s="216">
        <f>V69+X69+Z69+AB69+AR69+AT69+AV69</f>
        <v>0</v>
      </c>
      <c r="AZ69" s="255">
        <f>RANK(BA69,$BA$6:$BA$259)</f>
        <v>55</v>
      </c>
      <c r="BA69" s="256">
        <f>(N69+P69+R69+T69+V69+X69+Z69+AB69+AD69+AF69+AH69+AJ69+AL69+AN69)- SMALL((N69,P69,R69,T69,V69,X69,Z69,AB69,AD69,AF69,AH69,AJ69,AL69,AN69),1)- SMALL((N69,P69,R69,T69,V69,X69,Z69,AB69,AD69,AF69,AH69,AJ69,AL69,AN69),2)- SMALL((N69,P69,R69,T69,V69,X69,Z69,AB69,AD69,AF69,AH69,AJ69,AL69,AN69),3)</f>
        <v>14</v>
      </c>
    </row>
    <row r="70" spans="1:53" ht="16" customHeight="1" x14ac:dyDescent="0.2">
      <c r="A70" s="141">
        <f>RANK(I70,$I$6:$I$271)</f>
        <v>64</v>
      </c>
      <c r="B70" s="154">
        <v>3530911</v>
      </c>
      <c r="C70" s="146" t="s">
        <v>164</v>
      </c>
      <c r="D70" s="49" t="s">
        <v>605</v>
      </c>
      <c r="E70" s="38" t="str">
        <f>C70&amp;D70</f>
        <v>LukeJAGER</v>
      </c>
      <c r="F70" s="39"/>
      <c r="G70" s="118">
        <v>2000</v>
      </c>
      <c r="H70" s="311" t="str">
        <f>IF(ISBLANK(G70),"",IF(G70&gt;1995.9,"U23","SR"))</f>
        <v>U23</v>
      </c>
      <c r="I70" s="494">
        <f>N70+P70+R70+T70+V70+X70+Z70+AB70+AD70+AF70+AH70+AJ70+AL70+AN70+AP70+AR70+AT70+AV70</f>
        <v>14</v>
      </c>
      <c r="J70" s="159">
        <f>N70+R70+X70+AB70+AF70+AJ70+AR70</f>
        <v>4</v>
      </c>
      <c r="K70" s="130">
        <f>P70+T70+V70+Z70+AD70+AH70+AL70+AN70+AP70+AT70+AV70</f>
        <v>10</v>
      </c>
      <c r="L70" s="122"/>
      <c r="M70" s="40">
        <v>19</v>
      </c>
      <c r="N70" s="41">
        <f>IF(M70,LOOKUP(M70,{1;2;3;4;5;6;7;8;9;10;11;12;13;14;15;16;17;18;19;20;21},{30;25;21;18;16;15;14;13;12;11;10;9;8;7;6;5;4;3;2;1;0}),0)</f>
        <v>2</v>
      </c>
      <c r="O70" s="40">
        <v>18</v>
      </c>
      <c r="P70" s="43">
        <f>IF(O70,LOOKUP(O70,{1;2;3;4;5;6;7;8;9;10;11;12;13;14;15;16;17;18;19;20;21},{30;25;21;18;16;15;14;13;12;11;10;9;8;7;6;5;4;3;2;1;0}),0)</f>
        <v>3</v>
      </c>
      <c r="Q70" s="40"/>
      <c r="R70" s="41">
        <f>IF(Q70,LOOKUP(Q70,{1;2;3;4;5;6;7;8;9;10;11;12;13;14;15;16;17;18;19;20;21},{30;25;21;18;16;15;14;13;12;11;10;9;8;7;6;5;4;3;2;1;0}),0)</f>
        <v>0</v>
      </c>
      <c r="S70" s="40">
        <v>14</v>
      </c>
      <c r="T70" s="43">
        <f>IF(S70,LOOKUP(S70,{1;2;3;4;5;6;7;8;9;10;11;12;13;14;15;16;17;18;19;20;21},{30;25;21;18;16;15;14;13;12;11;10;9;8;7;6;5;4;3;2;1;0}),0)</f>
        <v>7</v>
      </c>
      <c r="U70" s="40"/>
      <c r="V70" s="45">
        <f>IF(U70,LOOKUP(U70,{1;2;3;4;5;6;7;8;9;10;11;12;13;14;15;16;17;18;19;20;21},{60;50;42;36;32;30;28;26;24;22;20;18;16;14;12;10;8;6;4;2;0}),0)</f>
        <v>0</v>
      </c>
      <c r="W70" s="40"/>
      <c r="X70" s="41">
        <f>IF(W70,LOOKUP(W70,{1;2;3;4;5;6;7;8;9;10;11;12;13;14;15;16;17;18;19;20;21},{60;50;42;36;32;30;28;26;24;22;20;18;16;14;12;10;8;6;4;2;0}),0)</f>
        <v>0</v>
      </c>
      <c r="Y70" s="40"/>
      <c r="Z70" s="45">
        <f>IF(Y70,LOOKUP(Y70,{1;2;3;4;5;6;7;8;9;10;11;12;13;14;15;16;17;18;19;20;21},{60;50;42;36;32;30;28;26;24;22;20;18;16;14;12;10;8;6;4;2;0}),0)</f>
        <v>0</v>
      </c>
      <c r="AA70" s="40"/>
      <c r="AB70" s="41">
        <f>IF(AA70,LOOKUP(AA70,{1;2;3;4;5;6;7;8;9;10;11;12;13;14;15;16;17;18;19;20;21},{60;50;42;36;32;30;28;26;24;22;20;18;16;14;12;10;8;6;4;2;0}),0)</f>
        <v>0</v>
      </c>
      <c r="AC70" s="40"/>
      <c r="AD70" s="106">
        <f>IF(AC70,LOOKUP(AC70,{1;2;3;4;5;6;7;8;9;10;11;12;13;14;15;16;17;18;19;20;21},{30;25;21;18;16;15;14;13;12;11;10;9;8;7;6;5;4;3;2;1;0}),0)</f>
        <v>0</v>
      </c>
      <c r="AE70" s="40"/>
      <c r="AF70" s="488">
        <f>IF(AE70,LOOKUP(AE70,{1;2;3;4;5;6;7;8;9;10;11;12;13;14;15;16;17;18;19;20;21},{30;25;21;18;16;15;14;13;12;11;10;9;8;7;6;5;4;3;2;1;0}),0)</f>
        <v>0</v>
      </c>
      <c r="AG70" s="40"/>
      <c r="AH70" s="106">
        <f>IF(AG70,LOOKUP(AG70,{1;2;3;4;5;6;7;8;9;10;11;12;13;14;15;16;17;18;19;20;21},{30;25;21;18;16;15;14;13;12;11;10;9;8;7;6;5;4;3;2;1;0}),0)</f>
        <v>0</v>
      </c>
      <c r="AI70" s="40"/>
      <c r="AJ70" s="41">
        <f>IF(AI70,LOOKUP(AI70,{1;2;3;4;5;6;7;8;9;10;11;12;13;14;15;16;17;18;19;20;21},{30;25;21;18;16;15;14;13;12;11;10;9;8;7;6;5;4;3;2;1;0}),0)</f>
        <v>0</v>
      </c>
      <c r="AK70" s="40"/>
      <c r="AL70" s="43">
        <f>IF(AK70,LOOKUP(AK70,{1;2;3;4;5;6;7;8;9;10;11;12;13;14;15;16;17;18;19;20;21},{30;25;21;18;16;15;14;13;12;11;10;9;8;7;6;5;4;3;2;1;0}),0)</f>
        <v>0</v>
      </c>
      <c r="AM70" s="40"/>
      <c r="AN70" s="43">
        <f>IF(AM70,LOOKUP(AM70,{1;2;3;4;5;6;7;8;9;10;11;12;13;14;15;16;17;18;19;20;21},{30;25;21;18;16;15;14;13;12;11;10;9;8;7;6;5;4;3;2;1;0}),0)</f>
        <v>0</v>
      </c>
      <c r="AO70" s="40"/>
      <c r="AP70" s="43">
        <f>IF(AO70,LOOKUP(AO70,{1;2;3;4;5;6;7;8;9;10;11;12;13;14;15;16;17;18;19;20;21},{30;25;21;18;16;15;14;13;12;11;10;9;8;7;6;5;4;3;2;1;0}),0)</f>
        <v>0</v>
      </c>
      <c r="AQ70" s="40">
        <v>20</v>
      </c>
      <c r="AR70" s="47">
        <f>IF(AQ70,LOOKUP(AQ70,{1;2;3;4;5;6;7;8;9;10;11;12;13;14;15;16;17;18;19;20;21},{60;50;42;36;32;30;28;26;24;22;20;18;16;14;12;10;8;6;4;2;0}),0)</f>
        <v>2</v>
      </c>
      <c r="AS70" s="40"/>
      <c r="AT70" s="211">
        <f>IF(AS70,LOOKUP(AS70,{1;2;3;4;5;6;7;8;9;10;11;12;13;14;15;16;17;18;19;20;21},{60;50;42;36;32;30;28;26;24;22;20;18;16;14;12;10;8;6;4;2;0}),0)</f>
        <v>0</v>
      </c>
      <c r="AU70" s="240"/>
      <c r="AV70" s="241">
        <f>IF(AU70,LOOKUP(AU70,{1;2;3;4;5;6;7;8;9;10;11;12;13;14;15;16;17;18;19;20;21},{60;50;42;36;32;30;28;26;24;22;20;18;16;14;12;10;8;6;4;2;0}),0)</f>
        <v>0</v>
      </c>
      <c r="AW70" s="225"/>
      <c r="AX70" s="216">
        <f>V70+X70+Z70+AB70+AR70+AT70+AV70</f>
        <v>2</v>
      </c>
      <c r="AZ70" s="255">
        <f>RANK(BA70,$BA$6:$BA$259)</f>
        <v>58</v>
      </c>
      <c r="BA70" s="256">
        <f>(N70+P70+R70+T70+V70+X70+Z70+AB70+AD70+AF70+AH70+AJ70+AL70+AN70)- SMALL((N70,P70,R70,T70,V70,X70,Z70,AB70,AD70,AF70,AH70,AJ70,AL70,AN70),1)- SMALL((N70,P70,R70,T70,V70,X70,Z70,AB70,AD70,AF70,AH70,AJ70,AL70,AN70),2)- SMALL((N70,P70,R70,T70,V70,X70,Z70,AB70,AD70,AF70,AH70,AJ70,AL70,AN70),3)</f>
        <v>12</v>
      </c>
    </row>
    <row r="71" spans="1:53" ht="16" customHeight="1" x14ac:dyDescent="0.2">
      <c r="A71" s="141">
        <f>RANK(I71,$I$6:$I$271)</f>
        <v>64</v>
      </c>
      <c r="B71" s="154">
        <v>3423130</v>
      </c>
      <c r="C71" s="145" t="s">
        <v>609</v>
      </c>
      <c r="D71" s="37" t="s">
        <v>608</v>
      </c>
      <c r="E71" s="38" t="str">
        <f>C71&amp;D71</f>
        <v>Bjoern GeorgRIKSAASEN</v>
      </c>
      <c r="F71" s="39"/>
      <c r="G71" s="118">
        <v>1997</v>
      </c>
      <c r="H71" s="311" t="str">
        <f>IF(ISBLANK(G71),"",IF(G71&gt;1995.9,"U23","SR"))</f>
        <v>U23</v>
      </c>
      <c r="I71" s="494">
        <f>N71+P71+R71+T71+V71+X71+Z71+AB71+AD71+AF71+AH71+AJ71+AL71+AN71+AP71+AR71+AT71+AV71</f>
        <v>14</v>
      </c>
      <c r="J71" s="159">
        <f>N71+R71+X71+AB71+AF71+AJ71+AR71</f>
        <v>0</v>
      </c>
      <c r="K71" s="130">
        <f>P71+T71+V71+Z71+AD71+AH71+AL71+AN71+AP71+AT71+AV71</f>
        <v>14</v>
      </c>
      <c r="L71" s="122"/>
      <c r="M71" s="40"/>
      <c r="N71" s="41">
        <f>IF(M71,LOOKUP(M71,{1;2;3;4;5;6;7;8;9;10;11;12;13;14;15;16;17;18;19;20;21},{30;25;21;18;16;15;14;13;12;11;10;9;8;7;6;5;4;3;2;1;0}),0)</f>
        <v>0</v>
      </c>
      <c r="O71" s="40">
        <v>7</v>
      </c>
      <c r="P71" s="43">
        <f>IF(O71,LOOKUP(O71,{1;2;3;4;5;6;7;8;9;10;11;12;13;14;15;16;17;18;19;20;21},{30;25;21;18;16;15;14;13;12;11;10;9;8;7;6;5;4;3;2;1;0}),0)</f>
        <v>14</v>
      </c>
      <c r="Q71" s="40"/>
      <c r="R71" s="41">
        <f>IF(Q71,LOOKUP(Q71,{1;2;3;4;5;6;7;8;9;10;11;12;13;14;15;16;17;18;19;20;21},{30;25;21;18;16;15;14;13;12;11;10;9;8;7;6;5;4;3;2;1;0}),0)</f>
        <v>0</v>
      </c>
      <c r="S71" s="40"/>
      <c r="T71" s="43">
        <f>IF(S71,LOOKUP(S71,{1;2;3;4;5;6;7;8;9;10;11;12;13;14;15;16;17;18;19;20;21},{30;25;21;18;16;15;14;13;12;11;10;9;8;7;6;5;4;3;2;1;0}),0)</f>
        <v>0</v>
      </c>
      <c r="U71" s="40"/>
      <c r="V71" s="45">
        <f>IF(U71,LOOKUP(U71,{1;2;3;4;5;6;7;8;9;10;11;12;13;14;15;16;17;18;19;20;21},{60;50;42;36;32;30;28;26;24;22;20;18;16;14;12;10;8;6;4;2;0}),0)</f>
        <v>0</v>
      </c>
      <c r="W71" s="40"/>
      <c r="X71" s="41">
        <f>IF(W71,LOOKUP(W71,{1;2;3;4;5;6;7;8;9;10;11;12;13;14;15;16;17;18;19;20;21},{60;50;42;36;32;30;28;26;24;22;20;18;16;14;12;10;8;6;4;2;0}),0)</f>
        <v>0</v>
      </c>
      <c r="Y71" s="40"/>
      <c r="Z71" s="45">
        <f>IF(Y71,LOOKUP(Y71,{1;2;3;4;5;6;7;8;9;10;11;12;13;14;15;16;17;18;19;20;21},{60;50;42;36;32;30;28;26;24;22;20;18;16;14;12;10;8;6;4;2;0}),0)</f>
        <v>0</v>
      </c>
      <c r="AA71" s="40"/>
      <c r="AB71" s="41">
        <f>IF(AA71,LOOKUP(AA71,{1;2;3;4;5;6;7;8;9;10;11;12;13;14;15;16;17;18;19;20;21},{60;50;42;36;32;30;28;26;24;22;20;18;16;14;12;10;8;6;4;2;0}),0)</f>
        <v>0</v>
      </c>
      <c r="AC71" s="40"/>
      <c r="AD71" s="106">
        <f>IF(AC71,LOOKUP(AC71,{1;2;3;4;5;6;7;8;9;10;11;12;13;14;15;16;17;18;19;20;21},{30;25;21;18;16;15;14;13;12;11;10;9;8;7;6;5;4;3;2;1;0}),0)</f>
        <v>0</v>
      </c>
      <c r="AE71" s="40"/>
      <c r="AF71" s="488">
        <f>IF(AE71,LOOKUP(AE71,{1;2;3;4;5;6;7;8;9;10;11;12;13;14;15;16;17;18;19;20;21},{30;25;21;18;16;15;14;13;12;11;10;9;8;7;6;5;4;3;2;1;0}),0)</f>
        <v>0</v>
      </c>
      <c r="AG71" s="40"/>
      <c r="AH71" s="106">
        <f>IF(AG71,LOOKUP(AG71,{1;2;3;4;5;6;7;8;9;10;11;12;13;14;15;16;17;18;19;20;21},{30;25;21;18;16;15;14;13;12;11;10;9;8;7;6;5;4;3;2;1;0}),0)</f>
        <v>0</v>
      </c>
      <c r="AI71" s="40"/>
      <c r="AJ71" s="41">
        <f>IF(AI71,LOOKUP(AI71,{1;2;3;4;5;6;7;8;9;10;11;12;13;14;15;16;17;18;19;20;21},{30;25;21;18;16;15;14;13;12;11;10;9;8;7;6;5;4;3;2;1;0}),0)</f>
        <v>0</v>
      </c>
      <c r="AK71" s="40"/>
      <c r="AL71" s="43">
        <f>IF(AK71,LOOKUP(AK71,{1;2;3;4;5;6;7;8;9;10;11;12;13;14;15;16;17;18;19;20;21},{30;25;21;18;16;15;14;13;12;11;10;9;8;7;6;5;4;3;2;1;0}),0)</f>
        <v>0</v>
      </c>
      <c r="AM71" s="40"/>
      <c r="AN71" s="43">
        <f>IF(AM71,LOOKUP(AM71,{1;2;3;4;5;6;7;8;9;10;11;12;13;14;15;16;17;18;19;20;21},{30;25;21;18;16;15;14;13;12;11;10;9;8;7;6;5;4;3;2;1;0}),0)</f>
        <v>0</v>
      </c>
      <c r="AO71" s="40"/>
      <c r="AP71" s="43">
        <f>IF(AO71,LOOKUP(AO71,{1;2;3;4;5;6;7;8;9;10;11;12;13;14;15;16;17;18;19;20;21},{30;25;21;18;16;15;14;13;12;11;10;9;8;7;6;5;4;3;2;1;0}),0)</f>
        <v>0</v>
      </c>
      <c r="AQ71" s="40"/>
      <c r="AR71" s="47">
        <f>IF(AQ71,LOOKUP(AQ71,{1;2;3;4;5;6;7;8;9;10;11;12;13;14;15;16;17;18;19;20;21},{60;50;42;36;32;30;28;26;24;22;20;18;16;14;12;10;8;6;4;2;0}),0)</f>
        <v>0</v>
      </c>
      <c r="AS71" s="40"/>
      <c r="AT71" s="211">
        <f>IF(AS71,LOOKUP(AS71,{1;2;3;4;5;6;7;8;9;10;11;12;13;14;15;16;17;18;19;20;21},{60;50;42;36;32;30;28;26;24;22;20;18;16;14;12;10;8;6;4;2;0}),0)</f>
        <v>0</v>
      </c>
      <c r="AU71" s="240"/>
      <c r="AV71" s="241">
        <f>IF(AU71,LOOKUP(AU71,{1;2;3;4;5;6;7;8;9;10;11;12;13;14;15;16;17;18;19;20;21},{60;50;42;36;32;30;28;26;24;22;20;18;16;14;12;10;8;6;4;2;0}),0)</f>
        <v>0</v>
      </c>
      <c r="AW71" s="225"/>
      <c r="AX71" s="216">
        <f>V71+X71+Z71+AB71+AR71+AT71+AV71</f>
        <v>0</v>
      </c>
      <c r="AZ71" s="255">
        <f>RANK(BA71,$BA$6:$BA$259)</f>
        <v>55</v>
      </c>
      <c r="BA71" s="256">
        <f>(N71+P71+R71+T71+V71+X71+Z71+AB71+AD71+AF71+AH71+AJ71+AL71+AN71)- SMALL((N71,P71,R71,T71,V71,X71,Z71,AB71,AD71,AF71,AH71,AJ71,AL71,AN71),1)- SMALL((N71,P71,R71,T71,V71,X71,Z71,AB71,AD71,AF71,AH71,AJ71,AL71,AN71),2)- SMALL((N71,P71,R71,T71,V71,X71,Z71,AB71,AD71,AF71,AH71,AJ71,AL71,AN71),3)</f>
        <v>14</v>
      </c>
    </row>
    <row r="72" spans="1:53" ht="16" customHeight="1" x14ac:dyDescent="0.2">
      <c r="A72" s="141">
        <f>RANK(I72,$I$6:$I$271)</f>
        <v>64</v>
      </c>
      <c r="B72" s="154">
        <v>3530910</v>
      </c>
      <c r="C72" s="146" t="s">
        <v>230</v>
      </c>
      <c r="D72" s="49" t="s">
        <v>231</v>
      </c>
      <c r="E72" s="38" t="str">
        <f>C72&amp;D72</f>
        <v>JamesSCHOONMAKER</v>
      </c>
      <c r="F72" s="39">
        <v>2017</v>
      </c>
      <c r="G72" s="117">
        <v>2000</v>
      </c>
      <c r="H72" s="311" t="str">
        <f>IF(ISBLANK(G72),"",IF(G72&gt;1995.9,"U23","SR"))</f>
        <v>U23</v>
      </c>
      <c r="I72" s="494">
        <f>N72+P72+R72+T72+V72+X72+Z72+AB72+AD72+AF72+AH72+AJ72+AL72+AN72+AP72+AR72+AT72+AV72</f>
        <v>14</v>
      </c>
      <c r="J72" s="159">
        <f>N72+R72+X72+AB72+AF72+AJ72+AR72</f>
        <v>14</v>
      </c>
      <c r="K72" s="130">
        <f>P72+T72+V72+Z72+AD72+AH72+AL72+AN72+AP72+AT72+AV72</f>
        <v>0</v>
      </c>
      <c r="L72" s="122"/>
      <c r="M72" s="40"/>
      <c r="N72" s="41">
        <f>IF(M72,LOOKUP(M72,{1;2;3;4;5;6;7;8;9;10;11;12;13;14;15;16;17;18;19;20;21},{30;25;21;18;16;15;14;13;12;11;10;9;8;7;6;5;4;3;2;1;0}),0)</f>
        <v>0</v>
      </c>
      <c r="O72" s="40"/>
      <c r="P72" s="43">
        <f>IF(O72,LOOKUP(O72,{1;2;3;4;5;6;7;8;9;10;11;12;13;14;15;16;17;18;19;20;21},{30;25;21;18;16;15;14;13;12;11;10;9;8;7;6;5;4;3;2;1;0}),0)</f>
        <v>0</v>
      </c>
      <c r="Q72" s="40"/>
      <c r="R72" s="41">
        <f>IF(Q72,LOOKUP(Q72,{1;2;3;4;5;6;7;8;9;10;11;12;13;14;15;16;17;18;19;20;21},{30;25;21;18;16;15;14;13;12;11;10;9;8;7;6;5;4;3;2;1;0}),0)</f>
        <v>0</v>
      </c>
      <c r="S72" s="40"/>
      <c r="T72" s="43">
        <f>IF(S72,LOOKUP(S72,{1;2;3;4;5;6;7;8;9;10;11;12;13;14;15;16;17;18;19;20;21},{30;25;21;18;16;15;14;13;12;11;10;9;8;7;6;5;4;3;2;1;0}),0)</f>
        <v>0</v>
      </c>
      <c r="U72" s="40"/>
      <c r="V72" s="45">
        <f>IF(U72,LOOKUP(U72,{1;2;3;4;5;6;7;8;9;10;11;12;13;14;15;16;17;18;19;20;21},{60;50;42;36;32;30;28;26;24;22;20;18;16;14;12;10;8;6;4;2;0}),0)</f>
        <v>0</v>
      </c>
      <c r="W72" s="40">
        <v>14</v>
      </c>
      <c r="X72" s="41">
        <f>IF(W72,LOOKUP(W72,{1;2;3;4;5;6;7;8;9;10;11;12;13;14;15;16;17;18;19;20;21},{60;50;42;36;32;30;28;26;24;22;20;18;16;14;12;10;8;6;4;2;0}),0)</f>
        <v>14</v>
      </c>
      <c r="Y72" s="40"/>
      <c r="Z72" s="45">
        <f>IF(Y72,LOOKUP(Y72,{1;2;3;4;5;6;7;8;9;10;11;12;13;14;15;16;17;18;19;20;21},{60;50;42;36;32;30;28;26;24;22;20;18;16;14;12;10;8;6;4;2;0}),0)</f>
        <v>0</v>
      </c>
      <c r="AA72" s="40"/>
      <c r="AB72" s="41">
        <f>IF(AA72,LOOKUP(AA72,{1;2;3;4;5;6;7;8;9;10;11;12;13;14;15;16;17;18;19;20;21},{60;50;42;36;32;30;28;26;24;22;20;18;16;14;12;10;8;6;4;2;0}),0)</f>
        <v>0</v>
      </c>
      <c r="AC72" s="40"/>
      <c r="AD72" s="106">
        <f>IF(AC72,LOOKUP(AC72,{1;2;3;4;5;6;7;8;9;10;11;12;13;14;15;16;17;18;19;20;21},{30;25;21;18;16;15;14;13;12;11;10;9;8;7;6;5;4;3;2;1;0}),0)</f>
        <v>0</v>
      </c>
      <c r="AE72" s="40"/>
      <c r="AF72" s="488">
        <f>IF(AE72,LOOKUP(AE72,{1;2;3;4;5;6;7;8;9;10;11;12;13;14;15;16;17;18;19;20;21},{30;25;21;18;16;15;14;13;12;11;10;9;8;7;6;5;4;3;2;1;0}),0)</f>
        <v>0</v>
      </c>
      <c r="AG72" s="40"/>
      <c r="AH72" s="106">
        <f>IF(AG72,LOOKUP(AG72,{1;2;3;4;5;6;7;8;9;10;11;12;13;14;15;16;17;18;19;20;21},{30;25;21;18;16;15;14;13;12;11;10;9;8;7;6;5;4;3;2;1;0}),0)</f>
        <v>0</v>
      </c>
      <c r="AI72" s="40"/>
      <c r="AJ72" s="41">
        <f>IF(AI72,LOOKUP(AI72,{1;2;3;4;5;6;7;8;9;10;11;12;13;14;15;16;17;18;19;20;21},{30;25;21;18;16;15;14;13;12;11;10;9;8;7;6;5;4;3;2;1;0}),0)</f>
        <v>0</v>
      </c>
      <c r="AK72" s="40"/>
      <c r="AL72" s="43">
        <f>IF(AK72,LOOKUP(AK72,{1;2;3;4;5;6;7;8;9;10;11;12;13;14;15;16;17;18;19;20;21},{30;25;21;18;16;15;14;13;12;11;10;9;8;7;6;5;4;3;2;1;0}),0)</f>
        <v>0</v>
      </c>
      <c r="AM72" s="40"/>
      <c r="AN72" s="43">
        <f>IF(AM72,LOOKUP(AM72,{1;2;3;4;5;6;7;8;9;10;11;12;13;14;15;16;17;18;19;20;21},{30;25;21;18;16;15;14;13;12;11;10;9;8;7;6;5;4;3;2;1;0}),0)</f>
        <v>0</v>
      </c>
      <c r="AO72" s="40"/>
      <c r="AP72" s="43">
        <f>IF(AO72,LOOKUP(AO72,{1;2;3;4;5;6;7;8;9;10;11;12;13;14;15;16;17;18;19;20;21},{30;25;21;18;16;15;14;13;12;11;10;9;8;7;6;5;4;3;2;1;0}),0)</f>
        <v>0</v>
      </c>
      <c r="AQ72" s="40"/>
      <c r="AR72" s="47">
        <f>IF(AQ72,LOOKUP(AQ72,{1;2;3;4;5;6;7;8;9;10;11;12;13;14;15;16;17;18;19;20;21},{60;50;42;36;32;30;28;26;24;22;20;18;16;14;12;10;8;6;4;2;0}),0)</f>
        <v>0</v>
      </c>
      <c r="AS72" s="40"/>
      <c r="AT72" s="211">
        <f>IF(AS72,LOOKUP(AS72,{1;2;3;4;5;6;7;8;9;10;11;12;13;14;15;16;17;18;19;20;21},{60;50;42;36;32;30;28;26;24;22;20;18;16;14;12;10;8;6;4;2;0}),0)</f>
        <v>0</v>
      </c>
      <c r="AU72" s="240"/>
      <c r="AV72" s="241">
        <f>IF(AU72,LOOKUP(AU72,{1;2;3;4;5;6;7;8;9;10;11;12;13;14;15;16;17;18;19;20;21},{60;50;42;36;32;30;28;26;24;22;20;18;16;14;12;10;8;6;4;2;0}),0)</f>
        <v>0</v>
      </c>
      <c r="AW72" s="225"/>
      <c r="AX72" s="216">
        <f>V72+X72+Z72+AB72+AR72+AT72+AV72</f>
        <v>14</v>
      </c>
      <c r="AZ72" s="255">
        <f>RANK(BA72,$BA$6:$BA$259)</f>
        <v>55</v>
      </c>
      <c r="BA72" s="256">
        <f>(N72+P72+R72+T72+V72+X72+Z72+AB72+AD72+AF72+AH72+AJ72+AL72+AN72)- SMALL((N72,P72,R72,T72,V72,X72,Z72,AB72,AD72,AF72,AH72,AJ72,AL72,AN72),1)- SMALL((N72,P72,R72,T72,V72,X72,Z72,AB72,AD72,AF72,AH72,AJ72,AL72,AN72),2)- SMALL((N72,P72,R72,T72,V72,X72,Z72,AB72,AD72,AF72,AH72,AJ72,AL72,AN72),3)</f>
        <v>14</v>
      </c>
    </row>
    <row r="73" spans="1:53" ht="16" customHeight="1" x14ac:dyDescent="0.2">
      <c r="A73" s="141">
        <f>RANK(I73,$I$6:$I$271)</f>
        <v>68</v>
      </c>
      <c r="B73" s="154">
        <v>3530836</v>
      </c>
      <c r="C73" s="146" t="s">
        <v>154</v>
      </c>
      <c r="D73" s="49" t="s">
        <v>155</v>
      </c>
      <c r="E73" s="38" t="str">
        <f>C73&amp;D73</f>
        <v>BradenBECKER</v>
      </c>
      <c r="F73" s="39">
        <v>2017</v>
      </c>
      <c r="G73" s="117">
        <v>1996</v>
      </c>
      <c r="H73" s="311" t="str">
        <f>IF(ISBLANK(G73),"",IF(G73&gt;1995.9,"U23","SR"))</f>
        <v>U23</v>
      </c>
      <c r="I73" s="494">
        <f>N73+P73+R73+T73+V73+X73+Z73+AB73+AD73+AF73+AH73+AJ73+AL73+AN73+AP73+AR73+AT73+AV73</f>
        <v>12</v>
      </c>
      <c r="J73" s="159">
        <f>N73+R73+X73+AB73+AF73+AJ73+AR73</f>
        <v>0</v>
      </c>
      <c r="K73" s="130">
        <f>P73+T73+V73+Z73+AD73+AH73+AL73+AN73+AP73+AT73+AV73</f>
        <v>12</v>
      </c>
      <c r="L73" s="122"/>
      <c r="M73" s="40"/>
      <c r="N73" s="41">
        <f>IF(M73,LOOKUP(M73,{1;2;3;4;5;6;7;8;9;10;11;12;13;14;15;16;17;18;19;20;21},{30;25;21;18;16;15;14;13;12;11;10;9;8;7;6;5;4;3;2;1;0}),0)</f>
        <v>0</v>
      </c>
      <c r="O73" s="40"/>
      <c r="P73" s="43">
        <f>IF(O73,LOOKUP(O73,{1;2;3;4;5;6;7;8;9;10;11;12;13;14;15;16;17;18;19;20;21},{30;25;21;18;16;15;14;13;12;11;10;9;8;7;6;5;4;3;2;1;0}),0)</f>
        <v>0</v>
      </c>
      <c r="Q73" s="40"/>
      <c r="R73" s="41">
        <f>IF(Q73,LOOKUP(Q73,{1;2;3;4;5;6;7;8;9;10;11;12;13;14;15;16;17;18;19;20;21},{30;25;21;18;16;15;14;13;12;11;10;9;8;7;6;5;4;3;2;1;0}),0)</f>
        <v>0</v>
      </c>
      <c r="S73" s="40"/>
      <c r="T73" s="43">
        <f>IF(S73,LOOKUP(S73,{1;2;3;4;5;6;7;8;9;10;11;12;13;14;15;16;17;18;19;20;21},{30;25;21;18;16;15;14;13;12;11;10;9;8;7;6;5;4;3;2;1;0}),0)</f>
        <v>0</v>
      </c>
      <c r="U73" s="40"/>
      <c r="V73" s="45">
        <f>IF(U73,LOOKUP(U73,{1;2;3;4;5;6;7;8;9;10;11;12;13;14;15;16;17;18;19;20;21},{60;50;42;36;32;30;28;26;24;22;20;18;16;14;12;10;8;6;4;2;0}),0)</f>
        <v>0</v>
      </c>
      <c r="W73" s="40"/>
      <c r="X73" s="41">
        <f>IF(W73,LOOKUP(W73,{1;2;3;4;5;6;7;8;9;10;11;12;13;14;15;16;17;18;19;20;21},{60;50;42;36;32;30;28;26;24;22;20;18;16;14;12;10;8;6;4;2;0}),0)</f>
        <v>0</v>
      </c>
      <c r="Y73" s="40">
        <v>15</v>
      </c>
      <c r="Z73" s="45">
        <f>IF(Y73,LOOKUP(Y73,{1;2;3;4;5;6;7;8;9;10;11;12;13;14;15;16;17;18;19;20;21},{60;50;42;36;32;30;28;26;24;22;20;18;16;14;12;10;8;6;4;2;0}),0)</f>
        <v>12</v>
      </c>
      <c r="AA73" s="40"/>
      <c r="AB73" s="41">
        <f>IF(AA73,LOOKUP(AA73,{1;2;3;4;5;6;7;8;9;10;11;12;13;14;15;16;17;18;19;20;21},{60;50;42;36;32;30;28;26;24;22;20;18;16;14;12;10;8;6;4;2;0}),0)</f>
        <v>0</v>
      </c>
      <c r="AC73" s="40"/>
      <c r="AD73" s="106">
        <f>IF(AC73,LOOKUP(AC73,{1;2;3;4;5;6;7;8;9;10;11;12;13;14;15;16;17;18;19;20;21},{30;25;21;18;16;15;14;13;12;11;10;9;8;7;6;5;4;3;2;1;0}),0)</f>
        <v>0</v>
      </c>
      <c r="AE73" s="40"/>
      <c r="AF73" s="488">
        <f>IF(AE73,LOOKUP(AE73,{1;2;3;4;5;6;7;8;9;10;11;12;13;14;15;16;17;18;19;20;21},{30;25;21;18;16;15;14;13;12;11;10;9;8;7;6;5;4;3;2;1;0}),0)</f>
        <v>0</v>
      </c>
      <c r="AG73" s="40"/>
      <c r="AH73" s="106">
        <f>IF(AG73,LOOKUP(AG73,{1;2;3;4;5;6;7;8;9;10;11;12;13;14;15;16;17;18;19;20;21},{30;25;21;18;16;15;14;13;12;11;10;9;8;7;6;5;4;3;2;1;0}),0)</f>
        <v>0</v>
      </c>
      <c r="AI73" s="40"/>
      <c r="AJ73" s="41">
        <f>IF(AI73,LOOKUP(AI73,{1;2;3;4;5;6;7;8;9;10;11;12;13;14;15;16;17;18;19;20;21},{30;25;21;18;16;15;14;13;12;11;10;9;8;7;6;5;4;3;2;1;0}),0)</f>
        <v>0</v>
      </c>
      <c r="AK73" s="40"/>
      <c r="AL73" s="43">
        <f>IF(AK73,LOOKUP(AK73,{1;2;3;4;5;6;7;8;9;10;11;12;13;14;15;16;17;18;19;20;21},{30;25;21;18;16;15;14;13;12;11;10;9;8;7;6;5;4;3;2;1;0}),0)</f>
        <v>0</v>
      </c>
      <c r="AM73" s="40"/>
      <c r="AN73" s="43">
        <f>IF(AM73,LOOKUP(AM73,{1;2;3;4;5;6;7;8;9;10;11;12;13;14;15;16;17;18;19;20;21},{30;25;21;18;16;15;14;13;12;11;10;9;8;7;6;5;4;3;2;1;0}),0)</f>
        <v>0</v>
      </c>
      <c r="AO73" s="40"/>
      <c r="AP73" s="43">
        <f>IF(AO73,LOOKUP(AO73,{1;2;3;4;5;6;7;8;9;10;11;12;13;14;15;16;17;18;19;20;21},{30;25;21;18;16;15;14;13;12;11;10;9;8;7;6;5;4;3;2;1;0}),0)</f>
        <v>0</v>
      </c>
      <c r="AQ73" s="40"/>
      <c r="AR73" s="47">
        <f>IF(AQ73,LOOKUP(AQ73,{1;2;3;4;5;6;7;8;9;10;11;12;13;14;15;16;17;18;19;20;21},{60;50;42;36;32;30;28;26;24;22;20;18;16;14;12;10;8;6;4;2;0}),0)</f>
        <v>0</v>
      </c>
      <c r="AS73" s="40"/>
      <c r="AT73" s="211">
        <f>IF(AS73,LOOKUP(AS73,{1;2;3;4;5;6;7;8;9;10;11;12;13;14;15;16;17;18;19;20;21},{60;50;42;36;32;30;28;26;24;22;20;18;16;14;12;10;8;6;4;2;0}),0)</f>
        <v>0</v>
      </c>
      <c r="AU73" s="240"/>
      <c r="AV73" s="241">
        <f>IF(AU73,LOOKUP(AU73,{1;2;3;4;5;6;7;8;9;10;11;12;13;14;15;16;17;18;19;20;21},{60;50;42;36;32;30;28;26;24;22;20;18;16;14;12;10;8;6;4;2;0}),0)</f>
        <v>0</v>
      </c>
      <c r="AW73" s="225"/>
      <c r="AX73" s="216">
        <f>V73+X73+Z73+AB73+AR73+AT73+AV73</f>
        <v>12</v>
      </c>
      <c r="AZ73" s="255">
        <f>RANK(BA73,$BA$6:$BA$259)</f>
        <v>58</v>
      </c>
      <c r="BA73" s="256">
        <f>(N73+P73+R73+T73+V73+X73+Z73+AB73+AD73+AF73+AH73+AJ73+AL73+AN73)- SMALL((N73,P73,R73,T73,V73,X73,Z73,AB73,AD73,AF73,AH73,AJ73,AL73,AN73),1)- SMALL((N73,P73,R73,T73,V73,X73,Z73,AB73,AD73,AF73,AH73,AJ73,AL73,AN73),2)- SMALL((N73,P73,R73,T73,V73,X73,Z73,AB73,AD73,AF73,AH73,AJ73,AL73,AN73),3)</f>
        <v>12</v>
      </c>
    </row>
    <row r="74" spans="1:53" ht="16" customHeight="1" x14ac:dyDescent="0.2">
      <c r="A74" s="141">
        <f>RANK(I74,$I$6:$I$271)</f>
        <v>68</v>
      </c>
      <c r="B74" s="154">
        <v>3530718</v>
      </c>
      <c r="C74" s="146" t="s">
        <v>47</v>
      </c>
      <c r="D74" s="49" t="s">
        <v>101</v>
      </c>
      <c r="E74" s="38" t="str">
        <f>C74&amp;D74</f>
        <v>LoganDIEKMANN</v>
      </c>
      <c r="F74" s="39">
        <v>2017</v>
      </c>
      <c r="G74" s="117">
        <v>1993</v>
      </c>
      <c r="H74" s="311" t="str">
        <f>IF(ISBLANK(G74),"",IF(G74&gt;1995.9,"U23","SR"))</f>
        <v>SR</v>
      </c>
      <c r="I74" s="494">
        <f>N74+P74+R74+T74+V74+X74+Z74+AB74+AD74+AF74+AH74+AJ74+AL74+AN74+AP74+AR74+AT74+AV74</f>
        <v>12</v>
      </c>
      <c r="J74" s="159">
        <f>N74+R74+X74+AB74+AF74+AJ74+AR74</f>
        <v>12</v>
      </c>
      <c r="K74" s="130">
        <f>P74+T74+V74+Z74+AD74+AH74+AL74+AN74+AP74+AT74+AV74</f>
        <v>0</v>
      </c>
      <c r="L74" s="122"/>
      <c r="M74" s="40">
        <v>9</v>
      </c>
      <c r="N74" s="41">
        <f>IF(M74,LOOKUP(M74,{1;2;3;4;5;6;7;8;9;10;11;12;13;14;15;16;17;18;19;20;21},{30;25;21;18;16;15;14;13;12;11;10;9;8;7;6;5;4;3;2;1;0}),0)</f>
        <v>12</v>
      </c>
      <c r="O74" s="40"/>
      <c r="P74" s="43">
        <f>IF(O74,LOOKUP(O74,{1;2;3;4;5;6;7;8;9;10;11;12;13;14;15;16;17;18;19;20;21},{30;25;21;18;16;15;14;13;12;11;10;9;8;7;6;5;4;3;2;1;0}),0)</f>
        <v>0</v>
      </c>
      <c r="Q74" s="40"/>
      <c r="R74" s="41">
        <f>IF(Q74,LOOKUP(Q74,{1;2;3;4;5;6;7;8;9;10;11;12;13;14;15;16;17;18;19;20;21},{30;25;21;18;16;15;14;13;12;11;10;9;8;7;6;5;4;3;2;1;0}),0)</f>
        <v>0</v>
      </c>
      <c r="S74" s="40"/>
      <c r="T74" s="43">
        <f>IF(S74,LOOKUP(S74,{1;2;3;4;5;6;7;8;9;10;11;12;13;14;15;16;17;18;19;20;21},{30;25;21;18;16;15;14;13;12;11;10;9;8;7;6;5;4;3;2;1;0}),0)</f>
        <v>0</v>
      </c>
      <c r="U74" s="40"/>
      <c r="V74" s="45">
        <f>IF(U74,LOOKUP(U74,{1;2;3;4;5;6;7;8;9;10;11;12;13;14;15;16;17;18;19;20;21},{60;50;42;36;32;30;28;26;24;22;20;18;16;14;12;10;8;6;4;2;0}),0)</f>
        <v>0</v>
      </c>
      <c r="W74" s="40"/>
      <c r="X74" s="41">
        <f>IF(W74,LOOKUP(W74,{1;2;3;4;5;6;7;8;9;10;11;12;13;14;15;16;17;18;19;20;21},{60;50;42;36;32;30;28;26;24;22;20;18;16;14;12;10;8;6;4;2;0}),0)</f>
        <v>0</v>
      </c>
      <c r="Y74" s="40"/>
      <c r="Z74" s="45">
        <f>IF(Y74,LOOKUP(Y74,{1;2;3;4;5;6;7;8;9;10;11;12;13;14;15;16;17;18;19;20;21},{60;50;42;36;32;30;28;26;24;22;20;18;16;14;12;10;8;6;4;2;0}),0)</f>
        <v>0</v>
      </c>
      <c r="AA74" s="40"/>
      <c r="AB74" s="41">
        <f>IF(AA74,LOOKUP(AA74,{1;2;3;4;5;6;7;8;9;10;11;12;13;14;15;16;17;18;19;20;21},{60;50;42;36;32;30;28;26;24;22;20;18;16;14;12;10;8;6;4;2;0}),0)</f>
        <v>0</v>
      </c>
      <c r="AC74" s="40"/>
      <c r="AD74" s="106">
        <f>IF(AC74,LOOKUP(AC74,{1;2;3;4;5;6;7;8;9;10;11;12;13;14;15;16;17;18;19;20;21},{30;25;21;18;16;15;14;13;12;11;10;9;8;7;6;5;4;3;2;1;0}),0)</f>
        <v>0</v>
      </c>
      <c r="AE74" s="40"/>
      <c r="AF74" s="488">
        <f>IF(AE74,LOOKUP(AE74,{1;2;3;4;5;6;7;8;9;10;11;12;13;14;15;16;17;18;19;20;21},{30;25;21;18;16;15;14;13;12;11;10;9;8;7;6;5;4;3;2;1;0}),0)</f>
        <v>0</v>
      </c>
      <c r="AG74" s="40"/>
      <c r="AH74" s="106">
        <f>IF(AG74,LOOKUP(AG74,{1;2;3;4;5;6;7;8;9;10;11;12;13;14;15;16;17;18;19;20;21},{30;25;21;18;16;15;14;13;12;11;10;9;8;7;6;5;4;3;2;1;0}),0)</f>
        <v>0</v>
      </c>
      <c r="AI74" s="40"/>
      <c r="AJ74" s="41">
        <f>IF(AI74,LOOKUP(AI74,{1;2;3;4;5;6;7;8;9;10;11;12;13;14;15;16;17;18;19;20;21},{30;25;21;18;16;15;14;13;12;11;10;9;8;7;6;5;4;3;2;1;0}),0)</f>
        <v>0</v>
      </c>
      <c r="AK74" s="40"/>
      <c r="AL74" s="43">
        <f>IF(AK74,LOOKUP(AK74,{1;2;3;4;5;6;7;8;9;10;11;12;13;14;15;16;17;18;19;20;21},{30;25;21;18;16;15;14;13;12;11;10;9;8;7;6;5;4;3;2;1;0}),0)</f>
        <v>0</v>
      </c>
      <c r="AM74" s="40"/>
      <c r="AN74" s="43">
        <f>IF(AM74,LOOKUP(AM74,{1;2;3;4;5;6;7;8;9;10;11;12;13;14;15;16;17;18;19;20;21},{30;25;21;18;16;15;14;13;12;11;10;9;8;7;6;5;4;3;2;1;0}),0)</f>
        <v>0</v>
      </c>
      <c r="AO74" s="40"/>
      <c r="AP74" s="43">
        <f>IF(AO74,LOOKUP(AO74,{1;2;3;4;5;6;7;8;9;10;11;12;13;14;15;16;17;18;19;20;21},{30;25;21;18;16;15;14;13;12;11;10;9;8;7;6;5;4;3;2;1;0}),0)</f>
        <v>0</v>
      </c>
      <c r="AQ74" s="40"/>
      <c r="AR74" s="47">
        <f>IF(AQ74,LOOKUP(AQ74,{1;2;3;4;5;6;7;8;9;10;11;12;13;14;15;16;17;18;19;20;21},{60;50;42;36;32;30;28;26;24;22;20;18;16;14;12;10;8;6;4;2;0}),0)</f>
        <v>0</v>
      </c>
      <c r="AS74" s="40"/>
      <c r="AT74" s="211">
        <f>IF(AS74,LOOKUP(AS74,{1;2;3;4;5;6;7;8;9;10;11;12;13;14;15;16;17;18;19;20;21},{60;50;42;36;32;30;28;26;24;22;20;18;16;14;12;10;8;6;4;2;0}),0)</f>
        <v>0</v>
      </c>
      <c r="AU74" s="240"/>
      <c r="AV74" s="241">
        <f>IF(AU74,LOOKUP(AU74,{1;2;3;4;5;6;7;8;9;10;11;12;13;14;15;16;17;18;19;20;21},{60;50;42;36;32;30;28;26;24;22;20;18;16;14;12;10;8;6;4;2;0}),0)</f>
        <v>0</v>
      </c>
      <c r="AW74" s="225"/>
      <c r="AX74" s="216">
        <f>V74+X74+Z74+AB74+AR74+AT74+AV74</f>
        <v>0</v>
      </c>
      <c r="AZ74" s="255">
        <f>RANK(BA74,$BA$6:$BA$259)</f>
        <v>58</v>
      </c>
      <c r="BA74" s="256">
        <f>(N74+P74+R74+T74+V74+X74+Z74+AB74+AD74+AF74+AH74+AJ74+AL74+AN74)- SMALL((N74,P74,R74,T74,V74,X74,Z74,AB74,AD74,AF74,AH74,AJ74,AL74,AN74),1)- SMALL((N74,P74,R74,T74,V74,X74,Z74,AB74,AD74,AF74,AH74,AJ74,AL74,AN74),2)- SMALL((N74,P74,R74,T74,V74,X74,Z74,AB74,AD74,AF74,AH74,AJ74,AL74,AN74),3)</f>
        <v>12</v>
      </c>
    </row>
    <row r="75" spans="1:53" ht="16" customHeight="1" x14ac:dyDescent="0.2">
      <c r="A75" s="141">
        <f>RANK(I75,$I$6:$I$271)</f>
        <v>70</v>
      </c>
      <c r="B75" s="154">
        <v>3530550</v>
      </c>
      <c r="C75" s="430" t="s">
        <v>41</v>
      </c>
      <c r="D75" s="49" t="s">
        <v>42</v>
      </c>
      <c r="E75" s="38" t="str">
        <f>C75&amp;D75</f>
        <v>RoganBROWN</v>
      </c>
      <c r="F75" s="39">
        <v>2017</v>
      </c>
      <c r="G75" s="440">
        <v>1991</v>
      </c>
      <c r="H75" s="311" t="str">
        <f>IF(ISBLANK(G75),"",IF(G75&gt;1995.9,"U23","SR"))</f>
        <v>SR</v>
      </c>
      <c r="I75" s="494">
        <f>N75+P75+R75+T75+V75+X75+Z75+AB75+AD75+AF75+AH75+AJ75+AL75+AN75+AP75+AR75+AT75+AV75</f>
        <v>11</v>
      </c>
      <c r="J75" s="159">
        <f>N75+R75+X75+AB75+AF75+AJ75+AR75</f>
        <v>0</v>
      </c>
      <c r="K75" s="130">
        <f>P75+T75+V75+Z75+AD75+AH75+AL75+AN75+AP75+AT75+AV75</f>
        <v>11</v>
      </c>
      <c r="L75" s="266"/>
      <c r="M75" s="42"/>
      <c r="N75" s="41">
        <f>IF(M75,LOOKUP(M75,{1;2;3;4;5;6;7;8;9;10;11;12;13;14;15;16;17;18;19;20;21},{30;25;21;18;16;15;14;13;12;11;10;9;8;7;6;5;4;3;2;1;0}),0)</f>
        <v>0</v>
      </c>
      <c r="O75" s="42"/>
      <c r="P75" s="43">
        <f>IF(O75,LOOKUP(O75,{1;2;3;4;5;6;7;8;9;10;11;12;13;14;15;16;17;18;19;20;21},{30;25;21;18;16;15;14;13;12;11;10;9;8;7;6;5;4;3;2;1;0}),0)</f>
        <v>0</v>
      </c>
      <c r="Q75" s="42"/>
      <c r="R75" s="41">
        <f>IF(Q75,LOOKUP(Q75,{1;2;3;4;5;6;7;8;9;10;11;12;13;14;15;16;17;18;19;20;21},{30;25;21;18;16;15;14;13;12;11;10;9;8;7;6;5;4;3;2;1;0}),0)</f>
        <v>0</v>
      </c>
      <c r="S75" s="42"/>
      <c r="T75" s="43">
        <f>IF(S75,LOOKUP(S75,{1;2;3;4;5;6;7;8;9;10;11;12;13;14;15;16;17;18;19;20;21},{30;25;21;18;16;15;14;13;12;11;10;9;8;7;6;5;4;3;2;1;0}),0)</f>
        <v>0</v>
      </c>
      <c r="U75" s="42"/>
      <c r="V75" s="45">
        <f>IF(U75,LOOKUP(U75,{1;2;3;4;5;6;7;8;9;10;11;12;13;14;15;16;17;18;19;20;21},{60;50;42;36;32;30;28;26;24;22;20;18;16;14;12;10;8;6;4;2;0}),0)</f>
        <v>0</v>
      </c>
      <c r="W75" s="42"/>
      <c r="X75" s="41">
        <f>IF(W75,LOOKUP(W75,{1;2;3;4;5;6;7;8;9;10;11;12;13;14;15;16;17;18;19;20;21},{60;50;42;36;32;30;28;26;24;22;20;18;16;14;12;10;8;6;4;2;0}),0)</f>
        <v>0</v>
      </c>
      <c r="Y75" s="42"/>
      <c r="Z75" s="45">
        <f>IF(Y75,LOOKUP(Y75,{1;2;3;4;5;6;7;8;9;10;11;12;13;14;15;16;17;18;19;20;21},{60;50;42;36;32;30;28;26;24;22;20;18;16;14;12;10;8;6;4;2;0}),0)</f>
        <v>0</v>
      </c>
      <c r="AA75" s="42"/>
      <c r="AB75" s="41">
        <f>IF(AA75,LOOKUP(AA75,{1;2;3;4;5;6;7;8;9;10;11;12;13;14;15;16;17;18;19;20;21},{60;50;42;36;32;30;28;26;24;22;20;18;16;14;12;10;8;6;4;2;0}),0)</f>
        <v>0</v>
      </c>
      <c r="AC75" s="42"/>
      <c r="AD75" s="106">
        <f>IF(AC75,LOOKUP(AC75,{1;2;3;4;5;6;7;8;9;10;11;12;13;14;15;16;17;18;19;20;21},{30;25;21;18;16;15;14;13;12;11;10;9;8;7;6;5;4;3;2;1;0}),0)</f>
        <v>0</v>
      </c>
      <c r="AE75" s="42"/>
      <c r="AF75" s="488">
        <f>IF(AE75,LOOKUP(AE75,{1;2;3;4;5;6;7;8;9;10;11;12;13;14;15;16;17;18;19;20;21},{30;25;21;18;16;15;14;13;12;11;10;9;8;7;6;5;4;3;2;1;0}),0)</f>
        <v>0</v>
      </c>
      <c r="AG75" s="42"/>
      <c r="AH75" s="106">
        <f>IF(AG75,LOOKUP(AG75,{1;2;3;4;5;6;7;8;9;10;11;12;13;14;15;16;17;18;19;20;21},{30;25;21;18;16;15;14;13;12;11;10;9;8;7;6;5;4;3;2;1;0}),0)</f>
        <v>0</v>
      </c>
      <c r="AI75" s="42"/>
      <c r="AJ75" s="41">
        <f>IF(AI75,LOOKUP(AI75,{1;2;3;4;5;6;7;8;9;10;11;12;13;14;15;16;17;18;19;20;21},{30;25;21;18;16;15;14;13;12;11;10;9;8;7;6;5;4;3;2;1;0}),0)</f>
        <v>0</v>
      </c>
      <c r="AK75" s="42"/>
      <c r="AL75" s="43">
        <f>IF(AK75,LOOKUP(AK75,{1;2;3;4;5;6;7;8;9;10;11;12;13;14;15;16;17;18;19;20;21},{30;25;21;18;16;15;14;13;12;11;10;9;8;7;6;5;4;3;2;1;0}),0)</f>
        <v>0</v>
      </c>
      <c r="AM75" s="42"/>
      <c r="AN75" s="43">
        <f>IF(AM75,LOOKUP(AM75,{1;2;3;4;5;6;7;8;9;10;11;12;13;14;15;16;17;18;19;20;21},{30;25;21;18;16;15;14;13;12;11;10;9;8;7;6;5;4;3;2;1;0}),0)</f>
        <v>0</v>
      </c>
      <c r="AO75" s="42">
        <v>10</v>
      </c>
      <c r="AP75" s="43">
        <f>IF(AO75,LOOKUP(AO75,{1;2;3;4;5;6;7;8;9;10;11;12;13;14;15;16;17;18;19;20;21},{30;25;21;18;16;15;14;13;12;11;10;9;8;7;6;5;4;3;2;1;0}),0)</f>
        <v>11</v>
      </c>
      <c r="AQ75" s="42"/>
      <c r="AR75" s="47">
        <f>IF(AQ75,LOOKUP(AQ75,{1;2;3;4;5;6;7;8;9;10;11;12;13;14;15;16;17;18;19;20;21},{60;50;42;36;32;30;28;26;24;22;20;18;16;14;12;10;8;6;4;2;0}),0)</f>
        <v>0</v>
      </c>
      <c r="AS75" s="42"/>
      <c r="AT75" s="211">
        <f>IF(AS75,LOOKUP(AS75,{1;2;3;4;5;6;7;8;9;10;11;12;13;14;15;16;17;18;19;20;21},{60;50;42;36;32;30;28;26;24;22;20;18;16;14;12;10;8;6;4;2;0}),0)</f>
        <v>0</v>
      </c>
      <c r="AU75" s="242"/>
      <c r="AV75" s="241">
        <f>IF(AU75,LOOKUP(AU75,{1;2;3;4;5;6;7;8;9;10;11;12;13;14;15;16;17;18;19;20;21},{60;50;42;36;32;30;28;26;24;22;20;18;16;14;12;10;8;6;4;2;0}),0)</f>
        <v>0</v>
      </c>
      <c r="AW75" s="225"/>
      <c r="AX75" s="216">
        <f>V75+X75+Z75+AB75+AR75+AT75+AV75</f>
        <v>0</v>
      </c>
      <c r="AZ75" s="255">
        <f>RANK(BA75,$BA$6:$BA$259)</f>
        <v>75</v>
      </c>
      <c r="BA75" s="256">
        <f>(N75+P75+R75+T75+V75+X75+Z75+AB75+AD75+AF75+AH75+AJ75+AL75+AN75)- SMALL((N75,P75,R75,T75,V75,X75,Z75,AB75,AD75,AF75,AH75,AJ75,AL75,AN75),1)- SMALL((N75,P75,R75,T75,V75,X75,Z75,AB75,AD75,AF75,AH75,AJ75,AL75,AN75),2)- SMALL((N75,P75,R75,T75,V75,X75,Z75,AB75,AD75,AF75,AH75,AJ75,AL75,AN75),3)</f>
        <v>0</v>
      </c>
    </row>
    <row r="76" spans="1:53" ht="16" customHeight="1" x14ac:dyDescent="0.2">
      <c r="A76" s="141">
        <f>RANK(I76,$I$6:$I$271)</f>
        <v>70</v>
      </c>
      <c r="B76" s="154">
        <v>3530966</v>
      </c>
      <c r="C76" s="146" t="s">
        <v>39</v>
      </c>
      <c r="D76" s="49" t="s">
        <v>671</v>
      </c>
      <c r="E76" s="38" t="str">
        <f>C76&amp;D76</f>
        <v>AdamGLUECK</v>
      </c>
      <c r="F76" s="39"/>
      <c r="G76" s="118">
        <v>1999</v>
      </c>
      <c r="H76" s="311" t="str">
        <f>IF(ISBLANK(G76),"",IF(G76&gt;1995.9,"U23","SR"))</f>
        <v>U23</v>
      </c>
      <c r="I76" s="494">
        <f>N76+P76+R76+T76+V76+X76+Z76+AB76+AD76+AF76+AH76+AJ76+AL76+AN76+AP76+AR76+AT76+AV76</f>
        <v>11</v>
      </c>
      <c r="J76" s="159">
        <f>N76+R76+X76+AB76+AF76+AJ76+AR76</f>
        <v>0</v>
      </c>
      <c r="K76" s="130">
        <f>P76+T76+V76+Z76+AD76+AH76+AL76+AN76+AP76+AT76+AV76</f>
        <v>11</v>
      </c>
      <c r="L76" s="122"/>
      <c r="M76" s="40"/>
      <c r="N76" s="41">
        <f>IF(M76,LOOKUP(M76,{1;2;3;4;5;6;7;8;9;10;11;12;13;14;15;16;17;18;19;20;21},{30;25;21;18;16;15;14;13;12;11;10;9;8;7;6;5;4;3;2;1;0}),0)</f>
        <v>0</v>
      </c>
      <c r="O76" s="40"/>
      <c r="P76" s="43">
        <f>IF(O76,LOOKUP(O76,{1;2;3;4;5;6;7;8;9;10;11;12;13;14;15;16;17;18;19;20;21},{30;25;21;18;16;15;14;13;12;11;10;9;8;7;6;5;4;3;2;1;0}),0)</f>
        <v>0</v>
      </c>
      <c r="Q76" s="40"/>
      <c r="R76" s="41">
        <f>IF(Q76,LOOKUP(Q76,{1;2;3;4;5;6;7;8;9;10;11;12;13;14;15;16;17;18;19;20;21},{30;25;21;18;16;15;14;13;12;11;10;9;8;7;6;5;4;3;2;1;0}),0)</f>
        <v>0</v>
      </c>
      <c r="S76" s="40"/>
      <c r="T76" s="43">
        <f>IF(S76,LOOKUP(S76,{1;2;3;4;5;6;7;8;9;10;11;12;13;14;15;16;17;18;19;20;21},{30;25;21;18;16;15;14;13;12;11;10;9;8;7;6;5;4;3;2;1;0}),0)</f>
        <v>0</v>
      </c>
      <c r="U76" s="40"/>
      <c r="V76" s="45">
        <f>IF(U76,LOOKUP(U76,{1;2;3;4;5;6;7;8;9;10;11;12;13;14;15;16;17;18;19;20;21},{60;50;42;36;32;30;28;26;24;22;20;18;16;14;12;10;8;6;4;2;0}),0)</f>
        <v>0</v>
      </c>
      <c r="W76" s="40"/>
      <c r="X76" s="41">
        <f>IF(W76,LOOKUP(W76,{1;2;3;4;5;6;7;8;9;10;11;12;13;14;15;16;17;18;19;20;21},{60;50;42;36;32;30;28;26;24;22;20;18;16;14;12;10;8;6;4;2;0}),0)</f>
        <v>0</v>
      </c>
      <c r="Y76" s="40"/>
      <c r="Z76" s="45">
        <f>IF(Y76,LOOKUP(Y76,{1;2;3;4;5;6;7;8;9;10;11;12;13;14;15;16;17;18;19;20;21},{60;50;42;36;32;30;28;26;24;22;20;18;16;14;12;10;8;6;4;2;0}),0)</f>
        <v>0</v>
      </c>
      <c r="AA76" s="40"/>
      <c r="AB76" s="41">
        <f>IF(AA76,LOOKUP(AA76,{1;2;3;4;5;6;7;8;9;10;11;12;13;14;15;16;17;18;19;20;21},{60;50;42;36;32;30;28;26;24;22;20;18;16;14;12;10;8;6;4;2;0}),0)</f>
        <v>0</v>
      </c>
      <c r="AC76" s="40">
        <v>10</v>
      </c>
      <c r="AD76" s="106">
        <f>IF(AC76,LOOKUP(AC76,{1;2;3;4;5;6;7;8;9;10;11;12;13;14;15;16;17;18;19;20;21},{30;25;21;18;16;15;14;13;12;11;10;9;8;7;6;5;4;3;2;1;0}),0)</f>
        <v>11</v>
      </c>
      <c r="AE76" s="40"/>
      <c r="AF76" s="488">
        <f>IF(AE76,LOOKUP(AE76,{1;2;3;4;5;6;7;8;9;10;11;12;13;14;15;16;17;18;19;20;21},{30;25;21;18;16;15;14;13;12;11;10;9;8;7;6;5;4;3;2;1;0}),0)</f>
        <v>0</v>
      </c>
      <c r="AG76" s="40"/>
      <c r="AH76" s="106">
        <f>IF(AG76,LOOKUP(AG76,{1;2;3;4;5;6;7;8;9;10;11;12;13;14;15;16;17;18;19;20;21},{30;25;21;18;16;15;14;13;12;11;10;9;8;7;6;5;4;3;2;1;0}),0)</f>
        <v>0</v>
      </c>
      <c r="AI76" s="40"/>
      <c r="AJ76" s="41">
        <f>IF(AI76,LOOKUP(AI76,{1;2;3;4;5;6;7;8;9;10;11;12;13;14;15;16;17;18;19;20;21},{30;25;21;18;16;15;14;13;12;11;10;9;8;7;6;5;4;3;2;1;0}),0)</f>
        <v>0</v>
      </c>
      <c r="AK76" s="40"/>
      <c r="AL76" s="43">
        <f>IF(AK76,LOOKUP(AK76,{1;2;3;4;5;6;7;8;9;10;11;12;13;14;15;16;17;18;19;20;21},{30;25;21;18;16;15;14;13;12;11;10;9;8;7;6;5;4;3;2;1;0}),0)</f>
        <v>0</v>
      </c>
      <c r="AM76" s="40"/>
      <c r="AN76" s="43">
        <f>IF(AM76,LOOKUP(AM76,{1;2;3;4;5;6;7;8;9;10;11;12;13;14;15;16;17;18;19;20;21},{30;25;21;18;16;15;14;13;12;11;10;9;8;7;6;5;4;3;2;1;0}),0)</f>
        <v>0</v>
      </c>
      <c r="AO76" s="40"/>
      <c r="AP76" s="43">
        <f>IF(AO76,LOOKUP(AO76,{1;2;3;4;5;6;7;8;9;10;11;12;13;14;15;16;17;18;19;20;21},{30;25;21;18;16;15;14;13;12;11;10;9;8;7;6;5;4;3;2;1;0}),0)</f>
        <v>0</v>
      </c>
      <c r="AQ76" s="40"/>
      <c r="AR76" s="47">
        <f>IF(AQ76,LOOKUP(AQ76,{1;2;3;4;5;6;7;8;9;10;11;12;13;14;15;16;17;18;19;20;21},{60;50;42;36;32;30;28;26;24;22;20;18;16;14;12;10;8;6;4;2;0}),0)</f>
        <v>0</v>
      </c>
      <c r="AS76" s="40"/>
      <c r="AT76" s="211">
        <f>IF(AS76,LOOKUP(AS76,{1;2;3;4;5;6;7;8;9;10;11;12;13;14;15;16;17;18;19;20;21},{60;50;42;36;32;30;28;26;24;22;20;18;16;14;12;10;8;6;4;2;0}),0)</f>
        <v>0</v>
      </c>
      <c r="AU76" s="240"/>
      <c r="AV76" s="241">
        <f>IF(AU76,LOOKUP(AU76,{1;2;3;4;5;6;7;8;9;10;11;12;13;14;15;16;17;18;19;20;21},{60;50;42;36;32;30;28;26;24;22;20;18;16;14;12;10;8;6;4;2;0}),0)</f>
        <v>0</v>
      </c>
      <c r="AW76" s="225"/>
      <c r="AX76" s="216">
        <f>V76+X76+Z76+AB76+AR76+AT76+AV76</f>
        <v>0</v>
      </c>
      <c r="AZ76" s="255"/>
      <c r="BA76" s="256"/>
    </row>
    <row r="77" spans="1:53" ht="16" customHeight="1" x14ac:dyDescent="0.2">
      <c r="A77" s="141">
        <f>RANK(I77,$I$6:$I$271)</f>
        <v>70</v>
      </c>
      <c r="B77" s="154">
        <v>3530937</v>
      </c>
      <c r="C77" s="145" t="s">
        <v>632</v>
      </c>
      <c r="D77" s="37" t="s">
        <v>631</v>
      </c>
      <c r="E77" s="38" t="str">
        <f>C77&amp;D77</f>
        <v>ConorMUNNS</v>
      </c>
      <c r="F77" s="50"/>
      <c r="G77" s="118">
        <v>2000</v>
      </c>
      <c r="H77" s="311" t="str">
        <f>IF(ISBLANK(G77),"",IF(G77&gt;1995.9,"U23","SR"))</f>
        <v>U23</v>
      </c>
      <c r="I77" s="494">
        <f>N77+P77+R77+T77+V77+X77+Z77+AB77+AD77+AF77+AH77+AJ77+AL77+AN77+AP77+AR77+AT77+AV77</f>
        <v>11</v>
      </c>
      <c r="J77" s="159">
        <f>N77+R77+X77+AB77+AF77+AJ77+AR77</f>
        <v>11</v>
      </c>
      <c r="K77" s="130">
        <f>P77+T77+V77+Z77+AD77+AH77+AL77+AN77+AP77+AT77+AV77</f>
        <v>0</v>
      </c>
      <c r="L77" s="122"/>
      <c r="M77" s="40"/>
      <c r="N77" s="41">
        <f>IF(M77,LOOKUP(M77,{1;2;3;4;5;6;7;8;9;10;11;12;13;14;15;16;17;18;19;20;21},{30;25;21;18;16;15;14;13;12;11;10;9;8;7;6;5;4;3;2;1;0}),0)</f>
        <v>0</v>
      </c>
      <c r="O77" s="40"/>
      <c r="P77" s="43">
        <f>IF(O77,LOOKUP(O77,{1;2;3;4;5;6;7;8;9;10;11;12;13;14;15;16;17;18;19;20;21},{30;25;21;18;16;15;14;13;12;11;10;9;8;7;6;5;4;3;2;1;0}),0)</f>
        <v>0</v>
      </c>
      <c r="Q77" s="40"/>
      <c r="R77" s="41">
        <f>IF(Q77,LOOKUP(Q77,{1;2;3;4;5;6;7;8;9;10;11;12;13;14;15;16;17;18;19;20;21},{30;25;21;18;16;15;14;13;12;11;10;9;8;7;6;5;4;3;2;1;0}),0)</f>
        <v>0</v>
      </c>
      <c r="S77" s="40"/>
      <c r="T77" s="43">
        <f>IF(S77,LOOKUP(S77,{1;2;3;4;5;6;7;8;9;10;11;12;13;14;15;16;17;18;19;20;21},{30;25;21;18;16;15;14;13;12;11;10;9;8;7;6;5;4;3;2;1;0}),0)</f>
        <v>0</v>
      </c>
      <c r="U77" s="40"/>
      <c r="V77" s="45">
        <f>IF(U77,LOOKUP(U77,{1;2;3;4;5;6;7;8;9;10;11;12;13;14;15;16;17;18;19;20;21},{60;50;42;36;32;30;28;26;24;22;20;18;16;14;12;10;8;6;4;2;0}),0)</f>
        <v>0</v>
      </c>
      <c r="W77" s="40"/>
      <c r="X77" s="41">
        <f>IF(W77,LOOKUP(W77,{1;2;3;4;5;6;7;8;9;10;11;12;13;14;15;16;17;18;19;20;21},{60;50;42;36;32;30;28;26;24;22;20;18;16;14;12;10;8;6;4;2;0}),0)</f>
        <v>0</v>
      </c>
      <c r="Y77" s="40"/>
      <c r="Z77" s="45">
        <f>IF(Y77,LOOKUP(Y77,{1;2;3;4;5;6;7;8;9;10;11;12;13;14;15;16;17;18;19;20;21},{60;50;42;36;32;30;28;26;24;22;20;18;16;14;12;10;8;6;4;2;0}),0)</f>
        <v>0</v>
      </c>
      <c r="AA77" s="40"/>
      <c r="AB77" s="41">
        <f>IF(AA77,LOOKUP(AA77,{1;2;3;4;5;6;7;8;9;10;11;12;13;14;15;16;17;18;19;20;21},{60;50;42;36;32;30;28;26;24;22;20;18;16;14;12;10;8;6;4;2;0}),0)</f>
        <v>0</v>
      </c>
      <c r="AC77" s="40"/>
      <c r="AD77" s="106">
        <f>IF(AC77,LOOKUP(AC77,{1;2;3;4;5;6;7;8;9;10;11;12;13;14;15;16;17;18;19;20;21},{30;25;21;18;16;15;14;13;12;11;10;9;8;7;6;5;4;3;2;1;0}),0)</f>
        <v>0</v>
      </c>
      <c r="AE77" s="40">
        <v>10</v>
      </c>
      <c r="AF77" s="488">
        <f>IF(AE77,LOOKUP(AE77,{1;2;3;4;5;6;7;8;9;10;11;12;13;14;15;16;17;18;19;20;21},{30;25;21;18;16;15;14;13;12;11;10;9;8;7;6;5;4;3;2;1;0}),0)</f>
        <v>11</v>
      </c>
      <c r="AG77" s="40"/>
      <c r="AH77" s="106">
        <f>IF(AG77,LOOKUP(AG77,{1;2;3;4;5;6;7;8;9;10;11;12;13;14;15;16;17;18;19;20;21},{30;25;21;18;16;15;14;13;12;11;10;9;8;7;6;5;4;3;2;1;0}),0)</f>
        <v>0</v>
      </c>
      <c r="AI77" s="40"/>
      <c r="AJ77" s="41">
        <f>IF(AI77,LOOKUP(AI77,{1;2;3;4;5;6;7;8;9;10;11;12;13;14;15;16;17;18;19;20;21},{30;25;21;18;16;15;14;13;12;11;10;9;8;7;6;5;4;3;2;1;0}),0)</f>
        <v>0</v>
      </c>
      <c r="AK77" s="40"/>
      <c r="AL77" s="43">
        <f>IF(AK77,LOOKUP(AK77,{1;2;3;4;5;6;7;8;9;10;11;12;13;14;15;16;17;18;19;20;21},{30;25;21;18;16;15;14;13;12;11;10;9;8;7;6;5;4;3;2;1;0}),0)</f>
        <v>0</v>
      </c>
      <c r="AM77" s="40"/>
      <c r="AN77" s="43">
        <f>IF(AM77,LOOKUP(AM77,{1;2;3;4;5;6;7;8;9;10;11;12;13;14;15;16;17;18;19;20;21},{30;25;21;18;16;15;14;13;12;11;10;9;8;7;6;5;4;3;2;1;0}),0)</f>
        <v>0</v>
      </c>
      <c r="AO77" s="40"/>
      <c r="AP77" s="43">
        <f>IF(AO77,LOOKUP(AO77,{1;2;3;4;5;6;7;8;9;10;11;12;13;14;15;16;17;18;19;20;21},{30;25;21;18;16;15;14;13;12;11;10;9;8;7;6;5;4;3;2;1;0}),0)</f>
        <v>0</v>
      </c>
      <c r="AQ77" s="40"/>
      <c r="AR77" s="47">
        <f>IF(AQ77,LOOKUP(AQ77,{1;2;3;4;5;6;7;8;9;10;11;12;13;14;15;16;17;18;19;20;21},{60;50;42;36;32;30;28;26;24;22;20;18;16;14;12;10;8;6;4;2;0}),0)</f>
        <v>0</v>
      </c>
      <c r="AS77" s="40"/>
      <c r="AT77" s="211">
        <f>IF(AS77,LOOKUP(AS77,{1;2;3;4;5;6;7;8;9;10;11;12;13;14;15;16;17;18;19;20;21},{60;50;42;36;32;30;28;26;24;22;20;18;16;14;12;10;8;6;4;2;0}),0)</f>
        <v>0</v>
      </c>
      <c r="AU77" s="240"/>
      <c r="AV77" s="241">
        <f>IF(AU77,LOOKUP(AU77,{1;2;3;4;5;6;7;8;9;10;11;12;13;14;15;16;17;18;19;20;21},{60;50;42;36;32;30;28;26;24;22;20;18;16;14;12;10;8;6;4;2;0}),0)</f>
        <v>0</v>
      </c>
      <c r="AW77" s="225"/>
      <c r="AX77" s="216">
        <f>V77+X77+Z77+AB77+AR77+AT77+AV77</f>
        <v>0</v>
      </c>
      <c r="AZ77" s="255"/>
      <c r="BA77" s="256"/>
    </row>
    <row r="78" spans="1:53" ht="16" customHeight="1" x14ac:dyDescent="0.2">
      <c r="A78" s="141">
        <f>RANK(I78,$I$6:$I$271)</f>
        <v>73</v>
      </c>
      <c r="B78" s="154">
        <v>3100266</v>
      </c>
      <c r="C78" s="146" t="s">
        <v>22</v>
      </c>
      <c r="D78" s="49" t="s">
        <v>69</v>
      </c>
      <c r="E78" s="38" t="str">
        <f>C78&amp;D78</f>
        <v>JackCARLYLE</v>
      </c>
      <c r="F78" s="39">
        <v>2017</v>
      </c>
      <c r="G78" s="117">
        <v>1993</v>
      </c>
      <c r="H78" s="311" t="str">
        <f>IF(ISBLANK(G78),"",IF(G78&gt;1995.9,"U23","SR"))</f>
        <v>SR</v>
      </c>
      <c r="I78" s="494">
        <f>N78+P78+R78+T78+V78+X78+Z78+AB78+AD78+AF78+AH78+AJ78+AL78+AN78+AP78+AR78+AT78+AV78</f>
        <v>10</v>
      </c>
      <c r="J78" s="159">
        <f>N78+R78+X78+AB78+AF78+AJ78+AR78</f>
        <v>0</v>
      </c>
      <c r="K78" s="130">
        <f>P78+T78+V78+Z78+AD78+AH78+AL78+AN78+AP78+AT78+AV78</f>
        <v>10</v>
      </c>
      <c r="L78" s="122"/>
      <c r="M78" s="40"/>
      <c r="N78" s="41">
        <f>IF(M78,LOOKUP(M78,{1;2;3;4;5;6;7;8;9;10;11;12;13;14;15;16;17;18;19;20;21},{30;25;21;18;16;15;14;13;12;11;10;9;8;7;6;5;4;3;2;1;0}),0)</f>
        <v>0</v>
      </c>
      <c r="O78" s="40"/>
      <c r="P78" s="43">
        <f>IF(O78,LOOKUP(O78,{1;2;3;4;5;6;7;8;9;10;11;12;13;14;15;16;17;18;19;20;21},{30;25;21;18;16;15;14;13;12;11;10;9;8;7;6;5;4;3;2;1;0}),0)</f>
        <v>0</v>
      </c>
      <c r="Q78" s="40"/>
      <c r="R78" s="41">
        <f>IF(Q78,LOOKUP(Q78,{1;2;3;4;5;6;7;8;9;10;11;12;13;14;15;16;17;18;19;20;21},{30;25;21;18;16;15;14;13;12;11;10;9;8;7;6;5;4;3;2;1;0}),0)</f>
        <v>0</v>
      </c>
      <c r="S78" s="40">
        <v>11</v>
      </c>
      <c r="T78" s="43">
        <f>IF(S78,LOOKUP(S78,{1;2;3;4;5;6;7;8;9;10;11;12;13;14;15;16;17;18;19;20;21},{30;25;21;18;16;15;14;13;12;11;10;9;8;7;6;5;4;3;2;1;0}),0)</f>
        <v>10</v>
      </c>
      <c r="U78" s="40"/>
      <c r="V78" s="45">
        <f>IF(U78,LOOKUP(U78,{1;2;3;4;5;6;7;8;9;10;11;12;13;14;15;16;17;18;19;20;21},{60;50;42;36;32;30;28;26;24;22;20;18;16;14;12;10;8;6;4;2;0}),0)</f>
        <v>0</v>
      </c>
      <c r="W78" s="40"/>
      <c r="X78" s="41">
        <f>IF(W78,LOOKUP(W78,{1;2;3;4;5;6;7;8;9;10;11;12;13;14;15;16;17;18;19;20;21},{60;50;42;36;32;30;28;26;24;22;20;18;16;14;12;10;8;6;4;2;0}),0)</f>
        <v>0</v>
      </c>
      <c r="Y78" s="40"/>
      <c r="Z78" s="45">
        <f>IF(Y78,LOOKUP(Y78,{1;2;3;4;5;6;7;8;9;10;11;12;13;14;15;16;17;18;19;20;21},{60;50;42;36;32;30;28;26;24;22;20;18;16;14;12;10;8;6;4;2;0}),0)</f>
        <v>0</v>
      </c>
      <c r="AA78" s="40"/>
      <c r="AB78" s="41">
        <f>IF(AA78,LOOKUP(AA78,{1;2;3;4;5;6;7;8;9;10;11;12;13;14;15;16;17;18;19;20;21},{60;50;42;36;32;30;28;26;24;22;20;18;16;14;12;10;8;6;4;2;0}),0)</f>
        <v>0</v>
      </c>
      <c r="AC78" s="40"/>
      <c r="AD78" s="106">
        <f>IF(AC78,LOOKUP(AC78,{1;2;3;4;5;6;7;8;9;10;11;12;13;14;15;16;17;18;19;20;21},{30;25;21;18;16;15;14;13;12;11;10;9;8;7;6;5;4;3;2;1;0}),0)</f>
        <v>0</v>
      </c>
      <c r="AE78" s="40"/>
      <c r="AF78" s="488">
        <f>IF(AE78,LOOKUP(AE78,{1;2;3;4;5;6;7;8;9;10;11;12;13;14;15;16;17;18;19;20;21},{30;25;21;18;16;15;14;13;12;11;10;9;8;7;6;5;4;3;2;1;0}),0)</f>
        <v>0</v>
      </c>
      <c r="AG78" s="40"/>
      <c r="AH78" s="106">
        <f>IF(AG78,LOOKUP(AG78,{1;2;3;4;5;6;7;8;9;10;11;12;13;14;15;16;17;18;19;20;21},{30;25;21;18;16;15;14;13;12;11;10;9;8;7;6;5;4;3;2;1;0}),0)</f>
        <v>0</v>
      </c>
      <c r="AI78" s="40"/>
      <c r="AJ78" s="41">
        <f>IF(AI78,LOOKUP(AI78,{1;2;3;4;5;6;7;8;9;10;11;12;13;14;15;16;17;18;19;20;21},{30;25;21;18;16;15;14;13;12;11;10;9;8;7;6;5;4;3;2;1;0}),0)</f>
        <v>0</v>
      </c>
      <c r="AK78" s="40"/>
      <c r="AL78" s="43">
        <f>IF(AK78,LOOKUP(AK78,{1;2;3;4;5;6;7;8;9;10;11;12;13;14;15;16;17;18;19;20;21},{30;25;21;18;16;15;14;13;12;11;10;9;8;7;6;5;4;3;2;1;0}),0)</f>
        <v>0</v>
      </c>
      <c r="AM78" s="40"/>
      <c r="AN78" s="43">
        <f>IF(AM78,LOOKUP(AM78,{1;2;3;4;5;6;7;8;9;10;11;12;13;14;15;16;17;18;19;20;21},{30;25;21;18;16;15;14;13;12;11;10;9;8;7;6;5;4;3;2;1;0}),0)</f>
        <v>0</v>
      </c>
      <c r="AO78" s="40"/>
      <c r="AP78" s="43">
        <f>IF(AO78,LOOKUP(AO78,{1;2;3;4;5;6;7;8;9;10;11;12;13;14;15;16;17;18;19;20;21},{30;25;21;18;16;15;14;13;12;11;10;9;8;7;6;5;4;3;2;1;0}),0)</f>
        <v>0</v>
      </c>
      <c r="AQ78" s="40"/>
      <c r="AR78" s="47">
        <f>IF(AQ78,LOOKUP(AQ78,{1;2;3;4;5;6;7;8;9;10;11;12;13;14;15;16;17;18;19;20;21},{60;50;42;36;32;30;28;26;24;22;20;18;16;14;12;10;8;6;4;2;0}),0)</f>
        <v>0</v>
      </c>
      <c r="AS78" s="40"/>
      <c r="AT78" s="211">
        <f>IF(AS78,LOOKUP(AS78,{1;2;3;4;5;6;7;8;9;10;11;12;13;14;15;16;17;18;19;20;21},{60;50;42;36;32;30;28;26;24;22;20;18;16;14;12;10;8;6;4;2;0}),0)</f>
        <v>0</v>
      </c>
      <c r="AU78" s="240"/>
      <c r="AV78" s="241">
        <f>IF(AU78,LOOKUP(AU78,{1;2;3;4;5;6;7;8;9;10;11;12;13;14;15;16;17;18;19;20;21},{60;50;42;36;32;30;28;26;24;22;20;18;16;14;12;10;8;6;4;2;0}),0)</f>
        <v>0</v>
      </c>
      <c r="AW78" s="225"/>
      <c r="AX78" s="216">
        <f>V78+X78+Z78+AB78+AR78+AT78+AV78</f>
        <v>0</v>
      </c>
      <c r="AZ78" s="255">
        <f>RANK(BA78,$BA$6:$BA$259)</f>
        <v>61</v>
      </c>
      <c r="BA78" s="256">
        <f>(N78+P78+R78+T78+V78+X78+Z78+AB78+AD78+AF78+AH78+AJ78+AL78+AN78)- SMALL((N78,P78,R78,T78,V78,X78,Z78,AB78,AD78,AF78,AH78,AJ78,AL78,AN78),1)- SMALL((N78,P78,R78,T78,V78,X78,Z78,AB78,AD78,AF78,AH78,AJ78,AL78,AN78),2)- SMALL((N78,P78,R78,T78,V78,X78,Z78,AB78,AD78,AF78,AH78,AJ78,AL78,AN78),3)</f>
        <v>10</v>
      </c>
    </row>
    <row r="79" spans="1:53" ht="16" customHeight="1" x14ac:dyDescent="0.2">
      <c r="A79" s="141">
        <f>RANK(I79,$I$6:$I$271)</f>
        <v>73</v>
      </c>
      <c r="B79" s="154">
        <v>3530038</v>
      </c>
      <c r="C79" s="146" t="s">
        <v>718</v>
      </c>
      <c r="D79" s="49" t="s">
        <v>719</v>
      </c>
      <c r="E79" s="38" t="str">
        <f>C79&amp;D79</f>
        <v>BryanCOOK</v>
      </c>
      <c r="F79" s="39"/>
      <c r="G79" s="117">
        <v>1983</v>
      </c>
      <c r="H79" s="311" t="str">
        <f>IF(ISBLANK(G79),"",IF(G79&gt;1995.9,"U23","SR"))</f>
        <v>SR</v>
      </c>
      <c r="I79" s="494">
        <f>N79+P79+R79+T79+V79+X79+Z79+AB79+AD79+AF79+AH79+AJ79+AL79+AN79+AP79+AR79+AT79+AV79</f>
        <v>10</v>
      </c>
      <c r="J79" s="159">
        <f>N79+R79+X79+AB79+AF79+AJ79+AR79</f>
        <v>0</v>
      </c>
      <c r="K79" s="130">
        <f>P79+T79+V79+Z79+AD79+AH79+AL79+AN79+AP79+AT79+AV79</f>
        <v>10</v>
      </c>
      <c r="L79" s="122"/>
      <c r="M79" s="40"/>
      <c r="N79" s="41">
        <f>IF(M79,LOOKUP(M79,{1;2;3;4;5;6;7;8;9;10;11;12;13;14;15;16;17;18;19;20;21},{30;25;21;18;16;15;14;13;12;11;10;9;8;7;6;5;4;3;2;1;0}),0)</f>
        <v>0</v>
      </c>
      <c r="O79" s="40"/>
      <c r="P79" s="43">
        <f>IF(O79,LOOKUP(O79,{1;2;3;4;5;6;7;8;9;10;11;12;13;14;15;16;17;18;19;20;21},{30;25;21;18;16;15;14;13;12;11;10;9;8;7;6;5;4;3;2;1;0}),0)</f>
        <v>0</v>
      </c>
      <c r="Q79" s="40"/>
      <c r="R79" s="41">
        <f>IF(Q79,LOOKUP(Q79,{1;2;3;4;5;6;7;8;9;10;11;12;13;14;15;16;17;18;19;20;21},{30;25;21;18;16;15;14;13;12;11;10;9;8;7;6;5;4;3;2;1;0}),0)</f>
        <v>0</v>
      </c>
      <c r="S79" s="40"/>
      <c r="T79" s="43">
        <f>IF(S79,LOOKUP(S79,{1;2;3;4;5;6;7;8;9;10;11;12;13;14;15;16;17;18;19;20;21},{30;25;21;18;16;15;14;13;12;11;10;9;8;7;6;5;4;3;2;1;0}),0)</f>
        <v>0</v>
      </c>
      <c r="U79" s="40"/>
      <c r="V79" s="45">
        <f>IF(U79,LOOKUP(U79,{1;2;3;4;5;6;7;8;9;10;11;12;13;14;15;16;17;18;19;20;21},{60;50;42;36;32;30;28;26;24;22;20;18;16;14;12;10;8;6;4;2;0}),0)</f>
        <v>0</v>
      </c>
      <c r="W79" s="40"/>
      <c r="X79" s="41">
        <f>IF(W79,LOOKUP(W79,{1;2;3;4;5;6;7;8;9;10;11;12;13;14;15;16;17;18;19;20;21},{60;50;42;36;32;30;28;26;24;22;20;18;16;14;12;10;8;6;4;2;0}),0)</f>
        <v>0</v>
      </c>
      <c r="Y79" s="40"/>
      <c r="Z79" s="45">
        <f>IF(Y79,LOOKUP(Y79,{1;2;3;4;5;6;7;8;9;10;11;12;13;14;15;16;17;18;19;20;21},{60;50;42;36;32;30;28;26;24;22;20;18;16;14;12;10;8;6;4;2;0}),0)</f>
        <v>0</v>
      </c>
      <c r="AA79" s="40"/>
      <c r="AB79" s="41">
        <f>IF(AA79,LOOKUP(AA79,{1;2;3;4;5;6;7;8;9;10;11;12;13;14;15;16;17;18;19;20;21},{60;50;42;36;32;30;28;26;24;22;20;18;16;14;12;10;8;6;4;2;0}),0)</f>
        <v>0</v>
      </c>
      <c r="AC79" s="40"/>
      <c r="AD79" s="106">
        <f>IF(AC79,LOOKUP(AC79,{1;2;3;4;5;6;7;8;9;10;11;12;13;14;15;16;17;18;19;20;21},{30;25;21;18;16;15;14;13;12;11;10;9;8;7;6;5;4;3;2;1;0}),0)</f>
        <v>0</v>
      </c>
      <c r="AE79" s="40"/>
      <c r="AF79" s="488">
        <f>IF(AE79,LOOKUP(AE79,{1;2;3;4;5;6;7;8;9;10;11;12;13;14;15;16;17;18;19;20;21},{30;25;21;18;16;15;14;13;12;11;10;9;8;7;6;5;4;3;2;1;0}),0)</f>
        <v>0</v>
      </c>
      <c r="AG79" s="40"/>
      <c r="AH79" s="106">
        <f>IF(AG79,LOOKUP(AG79,{1;2;3;4;5;6;7;8;9;10;11;12;13;14;15;16;17;18;19;20;21},{30;25;21;18;16;15;14;13;12;11;10;9;8;7;6;5;4;3;2;1;0}),0)</f>
        <v>0</v>
      </c>
      <c r="AI79" s="40"/>
      <c r="AJ79" s="41">
        <f>IF(AI79,LOOKUP(AI79,{1;2;3;4;5;6;7;8;9;10;11;12;13;14;15;16;17;18;19;20;21},{30;25;21;18;16;15;14;13;12;11;10;9;8;7;6;5;4;3;2;1;0}),0)</f>
        <v>0</v>
      </c>
      <c r="AK79" s="40"/>
      <c r="AL79" s="43">
        <f>IF(AK79,LOOKUP(AK79,{1;2;3;4;5;6;7;8;9;10;11;12;13;14;15;16;17;18;19;20;21},{30;25;21;18;16;15;14;13;12;11;10;9;8;7;6;5;4;3;2;1;0}),0)</f>
        <v>0</v>
      </c>
      <c r="AM79" s="40"/>
      <c r="AN79" s="43">
        <f>IF(AM79,LOOKUP(AM79,{1;2;3;4;5;6;7;8;9;10;11;12;13;14;15;16;17;18;19;20;21},{30;25;21;18;16;15;14;13;12;11;10;9;8;7;6;5;4;3;2;1;0}),0)</f>
        <v>0</v>
      </c>
      <c r="AO79" s="40">
        <v>11</v>
      </c>
      <c r="AP79" s="43">
        <f>IF(AO79,LOOKUP(AO79,{1;2;3;4;5;6;7;8;9;10;11;12;13;14;15;16;17;18;19;20;21},{30;25;21;18;16;15;14;13;12;11;10;9;8;7;6;5;4;3;2;1;0}),0)</f>
        <v>10</v>
      </c>
      <c r="AQ79" s="40"/>
      <c r="AR79" s="47">
        <f>IF(AQ79,LOOKUP(AQ79,{1;2;3;4;5;6;7;8;9;10;11;12;13;14;15;16;17;18;19;20;21},{60;50;42;36;32;30;28;26;24;22;20;18;16;14;12;10;8;6;4;2;0}),0)</f>
        <v>0</v>
      </c>
      <c r="AS79" s="40"/>
      <c r="AT79" s="211">
        <f>IF(AS79,LOOKUP(AS79,{1;2;3;4;5;6;7;8;9;10;11;12;13;14;15;16;17;18;19;20;21},{60;50;42;36;32;30;28;26;24;22;20;18;16;14;12;10;8;6;4;2;0}),0)</f>
        <v>0</v>
      </c>
      <c r="AU79" s="240"/>
      <c r="AV79" s="241">
        <f>IF(AU79,LOOKUP(AU79,{1;2;3;4;5;6;7;8;9;10;11;12;13;14;15;16;17;18;19;20;21},{60;50;42;36;32;30;28;26;24;22;20;18;16;14;12;10;8;6;4;2;0}),0)</f>
        <v>0</v>
      </c>
      <c r="AW79" s="225"/>
      <c r="AX79" s="216">
        <f>V79+X79+Z79+AB79+AR79+AT79+AV79</f>
        <v>0</v>
      </c>
      <c r="AZ79" s="255"/>
      <c r="BA79" s="256"/>
    </row>
    <row r="80" spans="1:53" ht="16" customHeight="1" x14ac:dyDescent="0.2">
      <c r="A80" s="141">
        <f>RANK(I80,$I$6:$I$271)</f>
        <v>73</v>
      </c>
      <c r="B80" s="154">
        <v>3422243</v>
      </c>
      <c r="C80" s="147" t="s">
        <v>533</v>
      </c>
      <c r="D80" s="115" t="s">
        <v>534</v>
      </c>
      <c r="E80" s="38" t="str">
        <f>C80&amp;D80</f>
        <v>Eivind RombergKVAALE</v>
      </c>
      <c r="F80" s="39">
        <v>2017</v>
      </c>
      <c r="G80" s="117">
        <v>1994</v>
      </c>
      <c r="H80" s="311" t="str">
        <f>IF(ISBLANK(G80),"",IF(G80&gt;1995.9,"U23","SR"))</f>
        <v>SR</v>
      </c>
      <c r="I80" s="494">
        <f>N80+P80+R80+T80+V80+X80+Z80+AB80+AD80+AF80+AH80+AJ80+AL80+AN80+AP80+AR80+AT80+AV80</f>
        <v>10</v>
      </c>
      <c r="J80" s="159">
        <f>N80+R80+X80+AB80+AF80+AJ80+AR80</f>
        <v>2</v>
      </c>
      <c r="K80" s="130">
        <f>P80+T80+V80+Z80+AD80+AH80+AL80+AN80+AP80+AT80+AV80</f>
        <v>8</v>
      </c>
      <c r="L80" s="122"/>
      <c r="M80" s="40"/>
      <c r="N80" s="41">
        <f>IF(M80,LOOKUP(M80,{1;2;3;4;5;6;7;8;9;10;11;12;13;14;15;16;17;18;19;20;21},{30;25;21;18;16;15;14;13;12;11;10;9;8;7;6;5;4;3;2;1;0}),0)</f>
        <v>0</v>
      </c>
      <c r="O80" s="40"/>
      <c r="P80" s="43">
        <f>IF(O80,LOOKUP(O80,{1;2;3;4;5;6;7;8;9;10;11;12;13;14;15;16;17;18;19;20;21},{30;25;21;18;16;15;14;13;12;11;10;9;8;7;6;5;4;3;2;1;0}),0)</f>
        <v>0</v>
      </c>
      <c r="Q80" s="40"/>
      <c r="R80" s="41">
        <f>IF(Q80,LOOKUP(Q80,{1;2;3;4;5;6;7;8;9;10;11;12;13;14;15;16;17;18;19;20;21},{30;25;21;18;16;15;14;13;12;11;10;9;8;7;6;5;4;3;2;1;0}),0)</f>
        <v>0</v>
      </c>
      <c r="S80" s="40"/>
      <c r="T80" s="43">
        <f>IF(S80,LOOKUP(S80,{1;2;3;4;5;6;7;8;9;10;11;12;13;14;15;16;17;18;19;20;21},{30;25;21;18;16;15;14;13;12;11;10;9;8;7;6;5;4;3;2;1;0}),0)</f>
        <v>0</v>
      </c>
      <c r="U80" s="40"/>
      <c r="V80" s="45">
        <f>IF(U80,LOOKUP(U80,{1;2;3;4;5;6;7;8;9;10;11;12;13;14;15;16;17;18;19;20;21},{60;50;42;36;32;30;28;26;24;22;20;18;16;14;12;10;8;6;4;2;0}),0)</f>
        <v>0</v>
      </c>
      <c r="W80" s="40">
        <v>20</v>
      </c>
      <c r="X80" s="41">
        <f>IF(W80,LOOKUP(W80,{1;2;3;4;5;6;7;8;9;10;11;12;13;14;15;16;17;18;19;20;21},{60;50;42;36;32;30;28;26;24;22;20;18;16;14;12;10;8;6;4;2;0}),0)</f>
        <v>2</v>
      </c>
      <c r="Y80" s="40">
        <v>17</v>
      </c>
      <c r="Z80" s="45">
        <f>IF(Y80,LOOKUP(Y80,{1;2;3;4;5;6;7;8;9;10;11;12;13;14;15;16;17;18;19;20;21},{60;50;42;36;32;30;28;26;24;22;20;18;16;14;12;10;8;6;4;2;0}),0)</f>
        <v>8</v>
      </c>
      <c r="AA80" s="40"/>
      <c r="AB80" s="41">
        <f>IF(AA80,LOOKUP(AA80,{1;2;3;4;5;6;7;8;9;10;11;12;13;14;15;16;17;18;19;20;21},{60;50;42;36;32;30;28;26;24;22;20;18;16;14;12;10;8;6;4;2;0}),0)</f>
        <v>0</v>
      </c>
      <c r="AC80" s="40"/>
      <c r="AD80" s="106">
        <f>IF(AC80,LOOKUP(AC80,{1;2;3;4;5;6;7;8;9;10;11;12;13;14;15;16;17;18;19;20;21},{30;25;21;18;16;15;14;13;12;11;10;9;8;7;6;5;4;3;2;1;0}),0)</f>
        <v>0</v>
      </c>
      <c r="AE80" s="40"/>
      <c r="AF80" s="488">
        <f>IF(AE80,LOOKUP(AE80,{1;2;3;4;5;6;7;8;9;10;11;12;13;14;15;16;17;18;19;20;21},{30;25;21;18;16;15;14;13;12;11;10;9;8;7;6;5;4;3;2;1;0}),0)</f>
        <v>0</v>
      </c>
      <c r="AG80" s="40"/>
      <c r="AH80" s="106">
        <f>IF(AG80,LOOKUP(AG80,{1;2;3;4;5;6;7;8;9;10;11;12;13;14;15;16;17;18;19;20;21},{30;25;21;18;16;15;14;13;12;11;10;9;8;7;6;5;4;3;2;1;0}),0)</f>
        <v>0</v>
      </c>
      <c r="AI80" s="40"/>
      <c r="AJ80" s="41">
        <f>IF(AI80,LOOKUP(AI80,{1;2;3;4;5;6;7;8;9;10;11;12;13;14;15;16;17;18;19;20;21},{30;25;21;18;16;15;14;13;12;11;10;9;8;7;6;5;4;3;2;1;0}),0)</f>
        <v>0</v>
      </c>
      <c r="AK80" s="40"/>
      <c r="AL80" s="43">
        <f>IF(AK80,LOOKUP(AK80,{1;2;3;4;5;6;7;8;9;10;11;12;13;14;15;16;17;18;19;20;21},{30;25;21;18;16;15;14;13;12;11;10;9;8;7;6;5;4;3;2;1;0}),0)</f>
        <v>0</v>
      </c>
      <c r="AM80" s="40"/>
      <c r="AN80" s="43">
        <f>IF(AM80,LOOKUP(AM80,{1;2;3;4;5;6;7;8;9;10;11;12;13;14;15;16;17;18;19;20;21},{30;25;21;18;16;15;14;13;12;11;10;9;8;7;6;5;4;3;2;1;0}),0)</f>
        <v>0</v>
      </c>
      <c r="AO80" s="40"/>
      <c r="AP80" s="43">
        <f>IF(AO80,LOOKUP(AO80,{1;2;3;4;5;6;7;8;9;10;11;12;13;14;15;16;17;18;19;20;21},{30;25;21;18;16;15;14;13;12;11;10;9;8;7;6;5;4;3;2;1;0}),0)</f>
        <v>0</v>
      </c>
      <c r="AQ80" s="40"/>
      <c r="AR80" s="47">
        <f>IF(AQ80,LOOKUP(AQ80,{1;2;3;4;5;6;7;8;9;10;11;12;13;14;15;16;17;18;19;20;21},{60;50;42;36;32;30;28;26;24;22;20;18;16;14;12;10;8;6;4;2;0}),0)</f>
        <v>0</v>
      </c>
      <c r="AS80" s="40"/>
      <c r="AT80" s="211">
        <f>IF(AS80,LOOKUP(AS80,{1;2;3;4;5;6;7;8;9;10;11;12;13;14;15;16;17;18;19;20;21},{60;50;42;36;32;30;28;26;24;22;20;18;16;14;12;10;8;6;4;2;0}),0)</f>
        <v>0</v>
      </c>
      <c r="AU80" s="240"/>
      <c r="AV80" s="241">
        <f>IF(AU80,LOOKUP(AU80,{1;2;3;4;5;6;7;8;9;10;11;12;13;14;15;16;17;18;19;20;21},{60;50;42;36;32;30;28;26;24;22;20;18;16;14;12;10;8;6;4;2;0}),0)</f>
        <v>0</v>
      </c>
      <c r="AW80" s="225"/>
      <c r="AX80" s="216">
        <f>V80+X80+Z80+AB80+AR80+AT80+AV80</f>
        <v>10</v>
      </c>
      <c r="AZ80" s="255">
        <f>RANK(BA80,$BA$6:$BA$259)</f>
        <v>61</v>
      </c>
      <c r="BA80" s="256">
        <f>(N80+P80+R80+T80+V80+X80+Z80+AB80+AD80+AF80+AH80+AJ80+AL80+AN80)- SMALL((N80,P80,R80,T80,V80,X80,Z80,AB80,AD80,AF80,AH80,AJ80,AL80,AN80),1)- SMALL((N80,P80,R80,T80,V80,X80,Z80,AB80,AD80,AF80,AH80,AJ80,AL80,AN80),2)- SMALL((N80,P80,R80,T80,V80,X80,Z80,AB80,AD80,AF80,AH80,AJ80,AL80,AN80),3)</f>
        <v>10</v>
      </c>
    </row>
    <row r="81" spans="1:53" ht="16" customHeight="1" x14ac:dyDescent="0.2">
      <c r="A81" s="141">
        <f>RANK(I81,$I$6:$I$271)</f>
        <v>76</v>
      </c>
      <c r="B81" s="154">
        <v>1016754</v>
      </c>
      <c r="C81" s="430" t="s">
        <v>720</v>
      </c>
      <c r="D81" s="49" t="s">
        <v>721</v>
      </c>
      <c r="E81" s="38" t="str">
        <f>C81&amp;D81</f>
        <v>JohnBAUER</v>
      </c>
      <c r="F81" s="39"/>
      <c r="G81" s="440">
        <v>1969</v>
      </c>
      <c r="H81" s="311" t="str">
        <f>IF(ISBLANK(G81),"",IF(G81&gt;1995.9,"U23","SR"))</f>
        <v>SR</v>
      </c>
      <c r="I81" s="494">
        <f>N81+P81+R81+T81+V81+X81+Z81+AB81+AD81+AF81+AH81+AJ81+AL81+AN81+AP81+AR81+AT81+AV81</f>
        <v>9</v>
      </c>
      <c r="J81" s="159">
        <f>N81+R81+X81+AB81+AF81+AJ81+AR81</f>
        <v>0</v>
      </c>
      <c r="K81" s="130">
        <f>P81+T81+V81+Z81+AD81+AH81+AL81+AN81+AP81+AT81+AV81</f>
        <v>9</v>
      </c>
      <c r="L81" s="266"/>
      <c r="M81" s="40"/>
      <c r="N81" s="41">
        <f>IF(M81,LOOKUP(M81,{1;2;3;4;5;6;7;8;9;10;11;12;13;14;15;16;17;18;19;20;21},{30;25;21;18;16;15;14;13;12;11;10;9;8;7;6;5;4;3;2;1;0}),0)</f>
        <v>0</v>
      </c>
      <c r="O81" s="40"/>
      <c r="P81" s="43">
        <f>IF(O81,LOOKUP(O81,{1;2;3;4;5;6;7;8;9;10;11;12;13;14;15;16;17;18;19;20;21},{30;25;21;18;16;15;14;13;12;11;10;9;8;7;6;5;4;3;2;1;0}),0)</f>
        <v>0</v>
      </c>
      <c r="Q81" s="40"/>
      <c r="R81" s="41">
        <f>IF(Q81,LOOKUP(Q81,{1;2;3;4;5;6;7;8;9;10;11;12;13;14;15;16;17;18;19;20;21},{30;25;21;18;16;15;14;13;12;11;10;9;8;7;6;5;4;3;2;1;0}),0)</f>
        <v>0</v>
      </c>
      <c r="S81" s="40"/>
      <c r="T81" s="43">
        <f>IF(S81,LOOKUP(S81,{1;2;3;4;5;6;7;8;9;10;11;12;13;14;15;16;17;18;19;20;21},{30;25;21;18;16;15;14;13;12;11;10;9;8;7;6;5;4;3;2;1;0}),0)</f>
        <v>0</v>
      </c>
      <c r="U81" s="40"/>
      <c r="V81" s="45">
        <f>IF(U81,LOOKUP(U81,{1;2;3;4;5;6;7;8;9;10;11;12;13;14;15;16;17;18;19;20;21},{60;50;42;36;32;30;28;26;24;22;20;18;16;14;12;10;8;6;4;2;0}),0)</f>
        <v>0</v>
      </c>
      <c r="W81" s="40"/>
      <c r="X81" s="41">
        <f>IF(W81,LOOKUP(W81,{1;2;3;4;5;6;7;8;9;10;11;12;13;14;15;16;17;18;19;20;21},{60;50;42;36;32;30;28;26;24;22;20;18;16;14;12;10;8;6;4;2;0}),0)</f>
        <v>0</v>
      </c>
      <c r="Y81" s="40"/>
      <c r="Z81" s="45">
        <f>IF(Y81,LOOKUP(Y81,{1;2;3;4;5;6;7;8;9;10;11;12;13;14;15;16;17;18;19;20;21},{60;50;42;36;32;30;28;26;24;22;20;18;16;14;12;10;8;6;4;2;0}),0)</f>
        <v>0</v>
      </c>
      <c r="AA81" s="40"/>
      <c r="AB81" s="41">
        <f>IF(AA81,LOOKUP(AA81,{1;2;3;4;5;6;7;8;9;10;11;12;13;14;15;16;17;18;19;20;21},{60;50;42;36;32;30;28;26;24;22;20;18;16;14;12;10;8;6;4;2;0}),0)</f>
        <v>0</v>
      </c>
      <c r="AC81" s="40"/>
      <c r="AD81" s="106">
        <f>IF(AC81,LOOKUP(AC81,{1;2;3;4;5;6;7;8;9;10;11;12;13;14;15;16;17;18;19;20;21},{30;25;21;18;16;15;14;13;12;11;10;9;8;7;6;5;4;3;2;1;0}),0)</f>
        <v>0</v>
      </c>
      <c r="AE81" s="40"/>
      <c r="AF81" s="488">
        <f>IF(AE81,LOOKUP(AE81,{1;2;3;4;5;6;7;8;9;10;11;12;13;14;15;16;17;18;19;20;21},{30;25;21;18;16;15;14;13;12;11;10;9;8;7;6;5;4;3;2;1;0}),0)</f>
        <v>0</v>
      </c>
      <c r="AG81" s="40"/>
      <c r="AH81" s="106">
        <f>IF(AG81,LOOKUP(AG81,{1;2;3;4;5;6;7;8;9;10;11;12;13;14;15;16;17;18;19;20;21},{30;25;21;18;16;15;14;13;12;11;10;9;8;7;6;5;4;3;2;1;0}),0)</f>
        <v>0</v>
      </c>
      <c r="AI81" s="40"/>
      <c r="AJ81" s="41">
        <f>IF(AI81,LOOKUP(AI81,{1;2;3;4;5;6;7;8;9;10;11;12;13;14;15;16;17;18;19;20;21},{30;25;21;18;16;15;14;13;12;11;10;9;8;7;6;5;4;3;2;1;0}),0)</f>
        <v>0</v>
      </c>
      <c r="AK81" s="40"/>
      <c r="AL81" s="43">
        <f>IF(AK81,LOOKUP(AK81,{1;2;3;4;5;6;7;8;9;10;11;12;13;14;15;16;17;18;19;20;21},{30;25;21;18;16;15;14;13;12;11;10;9;8;7;6;5;4;3;2;1;0}),0)</f>
        <v>0</v>
      </c>
      <c r="AM81" s="40"/>
      <c r="AN81" s="43">
        <f>IF(AM81,LOOKUP(AM81,{1;2;3;4;5;6;7;8;9;10;11;12;13;14;15;16;17;18;19;20;21},{30;25;21;18;16;15;14;13;12;11;10;9;8;7;6;5;4;3;2;1;0}),0)</f>
        <v>0</v>
      </c>
      <c r="AO81" s="40">
        <v>12</v>
      </c>
      <c r="AP81" s="43">
        <f>IF(AO81,LOOKUP(AO81,{1;2;3;4;5;6;7;8;9;10;11;12;13;14;15;16;17;18;19;20;21},{30;25;21;18;16;15;14;13;12;11;10;9;8;7;6;5;4;3;2;1;0}),0)</f>
        <v>9</v>
      </c>
      <c r="AQ81" s="40"/>
      <c r="AR81" s="47">
        <f>IF(AQ81,LOOKUP(AQ81,{1;2;3;4;5;6;7;8;9;10;11;12;13;14;15;16;17;18;19;20;21},{60;50;42;36;32;30;28;26;24;22;20;18;16;14;12;10;8;6;4;2;0}),0)</f>
        <v>0</v>
      </c>
      <c r="AS81" s="40"/>
      <c r="AT81" s="211">
        <f>IF(AS81,LOOKUP(AS81,{1;2;3;4;5;6;7;8;9;10;11;12;13;14;15;16;17;18;19;20;21},{60;50;42;36;32;30;28;26;24;22;20;18;16;14;12;10;8;6;4;2;0}),0)</f>
        <v>0</v>
      </c>
      <c r="AU81" s="240"/>
      <c r="AV81" s="241">
        <f>IF(AU81,LOOKUP(AU81,{1;2;3;4;5;6;7;8;9;10;11;12;13;14;15;16;17;18;19;20;21},{60;50;42;36;32;30;28;26;24;22;20;18;16;14;12;10;8;6;4;2;0}),0)</f>
        <v>0</v>
      </c>
      <c r="AW81" s="225"/>
      <c r="AX81" s="216">
        <f>V81+X81+Z81+AB81+AR81+AT81+AV81</f>
        <v>0</v>
      </c>
      <c r="AZ81" s="255"/>
      <c r="BA81" s="256"/>
    </row>
    <row r="82" spans="1:53" ht="16" customHeight="1" x14ac:dyDescent="0.2">
      <c r="A82" s="141">
        <f>RANK(I82,$I$6:$I$271)</f>
        <v>76</v>
      </c>
      <c r="B82" s="154">
        <v>3422620</v>
      </c>
      <c r="C82" s="145" t="s">
        <v>601</v>
      </c>
      <c r="D82" s="37" t="s">
        <v>602</v>
      </c>
      <c r="E82" s="38" t="str">
        <f>C82&amp;D82</f>
        <v>KorneliusGROEV</v>
      </c>
      <c r="F82" s="39"/>
      <c r="G82" s="117">
        <v>1996</v>
      </c>
      <c r="H82" s="311" t="str">
        <f>IF(ISBLANK(G82),"",IF(G82&gt;1995.9,"U23","SR"))</f>
        <v>U23</v>
      </c>
      <c r="I82" s="494">
        <f>N82+P82+R82+T82+V82+X82+Z82+AB82+AD82+AF82+AH82+AJ82+AL82+AN82+AP82+AR82+AT82+AV82</f>
        <v>9</v>
      </c>
      <c r="J82" s="159">
        <f>N82+R82+X82+AB82+AF82+AJ82+AR82</f>
        <v>9</v>
      </c>
      <c r="K82" s="130">
        <f>P82+T82+V82+Z82+AD82+AH82+AL82+AN82+AP82+AT82+AV82</f>
        <v>0</v>
      </c>
      <c r="L82" s="122"/>
      <c r="M82" s="40">
        <v>12</v>
      </c>
      <c r="N82" s="41">
        <f>IF(M82,LOOKUP(M82,{1;2;3;4;5;6;7;8;9;10;11;12;13;14;15;16;17;18;19;20;21},{30;25;21;18;16;15;14;13;12;11;10;9;8;7;6;5;4;3;2;1;0}),0)</f>
        <v>9</v>
      </c>
      <c r="O82" s="40"/>
      <c r="P82" s="43">
        <f>IF(O82,LOOKUP(O82,{1;2;3;4;5;6;7;8;9;10;11;12;13;14;15;16;17;18;19;20;21},{30;25;21;18;16;15;14;13;12;11;10;9;8;7;6;5;4;3;2;1;0}),0)</f>
        <v>0</v>
      </c>
      <c r="Q82" s="40"/>
      <c r="R82" s="41">
        <f>IF(Q82,LOOKUP(Q82,{1;2;3;4;5;6;7;8;9;10;11;12;13;14;15;16;17;18;19;20;21},{30;25;21;18;16;15;14;13;12;11;10;9;8;7;6;5;4;3;2;1;0}),0)</f>
        <v>0</v>
      </c>
      <c r="S82" s="40"/>
      <c r="T82" s="43">
        <f>IF(S82,LOOKUP(S82,{1;2;3;4;5;6;7;8;9;10;11;12;13;14;15;16;17;18;19;20;21},{30;25;21;18;16;15;14;13;12;11;10;9;8;7;6;5;4;3;2;1;0}),0)</f>
        <v>0</v>
      </c>
      <c r="U82" s="40"/>
      <c r="V82" s="45">
        <f>IF(U82,LOOKUP(U82,{1;2;3;4;5;6;7;8;9;10;11;12;13;14;15;16;17;18;19;20;21},{60;50;42;36;32;30;28;26;24;22;20;18;16;14;12;10;8;6;4;2;0}),0)</f>
        <v>0</v>
      </c>
      <c r="W82" s="40"/>
      <c r="X82" s="41">
        <f>IF(W82,LOOKUP(W82,{1;2;3;4;5;6;7;8;9;10;11;12;13;14;15;16;17;18;19;20;21},{60;50;42;36;32;30;28;26;24;22;20;18;16;14;12;10;8;6;4;2;0}),0)</f>
        <v>0</v>
      </c>
      <c r="Y82" s="40"/>
      <c r="Z82" s="45">
        <f>IF(Y82,LOOKUP(Y82,{1;2;3;4;5;6;7;8;9;10;11;12;13;14;15;16;17;18;19;20;21},{60;50;42;36;32;30;28;26;24;22;20;18;16;14;12;10;8;6;4;2;0}),0)</f>
        <v>0</v>
      </c>
      <c r="AA82" s="40"/>
      <c r="AB82" s="41">
        <f>IF(AA82,LOOKUP(AA82,{1;2;3;4;5;6;7;8;9;10;11;12;13;14;15;16;17;18;19;20;21},{60;50;42;36;32;30;28;26;24;22;20;18;16;14;12;10;8;6;4;2;0}),0)</f>
        <v>0</v>
      </c>
      <c r="AC82" s="40"/>
      <c r="AD82" s="106">
        <f>IF(AC82,LOOKUP(AC82,{1;2;3;4;5;6;7;8;9;10;11;12;13;14;15;16;17;18;19;20;21},{30;25;21;18;16;15;14;13;12;11;10;9;8;7;6;5;4;3;2;1;0}),0)</f>
        <v>0</v>
      </c>
      <c r="AE82" s="40"/>
      <c r="AF82" s="488">
        <f>IF(AE82,LOOKUP(AE82,{1;2;3;4;5;6;7;8;9;10;11;12;13;14;15;16;17;18;19;20;21},{30;25;21;18;16;15;14;13;12;11;10;9;8;7;6;5;4;3;2;1;0}),0)</f>
        <v>0</v>
      </c>
      <c r="AG82" s="40"/>
      <c r="AH82" s="106">
        <f>IF(AG82,LOOKUP(AG82,{1;2;3;4;5;6;7;8;9;10;11;12;13;14;15;16;17;18;19;20;21},{30;25;21;18;16;15;14;13;12;11;10;9;8;7;6;5;4;3;2;1;0}),0)</f>
        <v>0</v>
      </c>
      <c r="AI82" s="40"/>
      <c r="AJ82" s="41">
        <f>IF(AI82,LOOKUP(AI82,{1;2;3;4;5;6;7;8;9;10;11;12;13;14;15;16;17;18;19;20;21},{30;25;21;18;16;15;14;13;12;11;10;9;8;7;6;5;4;3;2;1;0}),0)</f>
        <v>0</v>
      </c>
      <c r="AK82" s="40"/>
      <c r="AL82" s="43">
        <f>IF(AK82,LOOKUP(AK82,{1;2;3;4;5;6;7;8;9;10;11;12;13;14;15;16;17;18;19;20;21},{30;25;21;18;16;15;14;13;12;11;10;9;8;7;6;5;4;3;2;1;0}),0)</f>
        <v>0</v>
      </c>
      <c r="AM82" s="40"/>
      <c r="AN82" s="43">
        <f>IF(AM82,LOOKUP(AM82,{1;2;3;4;5;6;7;8;9;10;11;12;13;14;15;16;17;18;19;20;21},{30;25;21;18;16;15;14;13;12;11;10;9;8;7;6;5;4;3;2;1;0}),0)</f>
        <v>0</v>
      </c>
      <c r="AO82" s="40"/>
      <c r="AP82" s="43">
        <f>IF(AO82,LOOKUP(AO82,{1;2;3;4;5;6;7;8;9;10;11;12;13;14;15;16;17;18;19;20;21},{30;25;21;18;16;15;14;13;12;11;10;9;8;7;6;5;4;3;2;1;0}),0)</f>
        <v>0</v>
      </c>
      <c r="AQ82" s="40"/>
      <c r="AR82" s="47">
        <f>IF(AQ82,LOOKUP(AQ82,{1;2;3;4;5;6;7;8;9;10;11;12;13;14;15;16;17;18;19;20;21},{60;50;42;36;32;30;28;26;24;22;20;18;16;14;12;10;8;6;4;2;0}),0)</f>
        <v>0</v>
      </c>
      <c r="AS82" s="40"/>
      <c r="AT82" s="211">
        <f>IF(AS82,LOOKUP(AS82,{1;2;3;4;5;6;7;8;9;10;11;12;13;14;15;16;17;18;19;20;21},{60;50;42;36;32;30;28;26;24;22;20;18;16;14;12;10;8;6;4;2;0}),0)</f>
        <v>0</v>
      </c>
      <c r="AU82" s="240"/>
      <c r="AV82" s="241">
        <f>IF(AU82,LOOKUP(AU82,{1;2;3;4;5;6;7;8;9;10;11;12;13;14;15;16;17;18;19;20;21},{60;50;42;36;32;30;28;26;24;22;20;18;16;14;12;10;8;6;4;2;0}),0)</f>
        <v>0</v>
      </c>
      <c r="AW82" s="225"/>
      <c r="AX82" s="216">
        <f>V82+X82+Z82+AB82+AR82+AT82+AV82</f>
        <v>0</v>
      </c>
      <c r="AZ82" s="255">
        <f>RANK(BA82,$BA$6:$BA$259)</f>
        <v>63</v>
      </c>
      <c r="BA82" s="256">
        <f>(N82+P82+R82+T82+V82+X82+Z82+AB82+AD82+AF82+AH82+AJ82+AL82+AN82)- SMALL((N82,P82,R82,T82,V82,X82,Z82,AB82,AD82,AF82,AH82,AJ82,AL82,AN82),1)- SMALL((N82,P82,R82,T82,V82,X82,Z82,AB82,AD82,AF82,AH82,AJ82,AL82,AN82),2)- SMALL((N82,P82,R82,T82,V82,X82,Z82,AB82,AD82,AF82,AH82,AJ82,AL82,AN82),3)</f>
        <v>9</v>
      </c>
    </row>
    <row r="83" spans="1:53" ht="16" customHeight="1" x14ac:dyDescent="0.2">
      <c r="A83" s="141">
        <f>RANK(I83,$I$6:$I$271)</f>
        <v>76</v>
      </c>
      <c r="B83" s="154">
        <v>3421411</v>
      </c>
      <c r="C83" s="146" t="s">
        <v>234</v>
      </c>
      <c r="D83" s="49" t="s">
        <v>235</v>
      </c>
      <c r="E83" s="38" t="str">
        <f>C83&amp;D83</f>
        <v>FredrikSCHWENCKE</v>
      </c>
      <c r="F83" s="39">
        <v>2017</v>
      </c>
      <c r="G83" s="118">
        <v>1992</v>
      </c>
      <c r="H83" s="311" t="str">
        <f>IF(ISBLANK(G83),"",IF(G83&gt;1995.9,"U23","SR"))</f>
        <v>SR</v>
      </c>
      <c r="I83" s="494">
        <f>N83+P83+R83+T83+V83+X83+Z83+AB83+AD83+AF83+AH83+AJ83+AL83+AN83+AP83+AR83+AT83+AV83</f>
        <v>9</v>
      </c>
      <c r="J83" s="159">
        <f>N83+R83+X83+AB83+AF83+AJ83+AR83</f>
        <v>0</v>
      </c>
      <c r="K83" s="130">
        <f>P83+T83+V83+Z83+AD83+AH83+AL83+AN83+AP83+AT83+AV83</f>
        <v>9</v>
      </c>
      <c r="L83" s="122"/>
      <c r="M83" s="40"/>
      <c r="N83" s="41">
        <f>IF(M83,LOOKUP(M83,{1;2;3;4;5;6;7;8;9;10;11;12;13;14;15;16;17;18;19;20;21},{30;25;21;18;16;15;14;13;12;11;10;9;8;7;6;5;4;3;2;1;0}),0)</f>
        <v>0</v>
      </c>
      <c r="O83" s="40"/>
      <c r="P83" s="43">
        <f>IF(O83,LOOKUP(O83,{1;2;3;4;5;6;7;8;9;10;11;12;13;14;15;16;17;18;19;20;21},{30;25;21;18;16;15;14;13;12;11;10;9;8;7;6;5;4;3;2;1;0}),0)</f>
        <v>0</v>
      </c>
      <c r="Q83" s="40"/>
      <c r="R83" s="41">
        <f>IF(Q83,LOOKUP(Q83,{1;2;3;4;5;6;7;8;9;10;11;12;13;14;15;16;17;18;19;20;21},{30;25;21;18;16;15;14;13;12;11;10;9;8;7;6;5;4;3;2;1;0}),0)</f>
        <v>0</v>
      </c>
      <c r="S83" s="40"/>
      <c r="T83" s="43">
        <f>IF(S83,LOOKUP(S83,{1;2;3;4;5;6;7;8;9;10;11;12;13;14;15;16;17;18;19;20;21},{30;25;21;18;16;15;14;13;12;11;10;9;8;7;6;5;4;3;2;1;0}),0)</f>
        <v>0</v>
      </c>
      <c r="U83" s="40"/>
      <c r="V83" s="45">
        <f>IF(U83,LOOKUP(U83,{1;2;3;4;5;6;7;8;9;10;11;12;13;14;15;16;17;18;19;20;21},{60;50;42;36;32;30;28;26;24;22;20;18;16;14;12;10;8;6;4;2;0}),0)</f>
        <v>0</v>
      </c>
      <c r="W83" s="40"/>
      <c r="X83" s="41">
        <f>IF(W83,LOOKUP(W83,{1;2;3;4;5;6;7;8;9;10;11;12;13;14;15;16;17;18;19;20;21},{60;50;42;36;32;30;28;26;24;22;20;18;16;14;12;10;8;6;4;2;0}),0)</f>
        <v>0</v>
      </c>
      <c r="Y83" s="40"/>
      <c r="Z83" s="45">
        <f>IF(Y83,LOOKUP(Y83,{1;2;3;4;5;6;7;8;9;10;11;12;13;14;15;16;17;18;19;20;21},{60;50;42;36;32;30;28;26;24;22;20;18;16;14;12;10;8;6;4;2;0}),0)</f>
        <v>0</v>
      </c>
      <c r="AA83" s="40"/>
      <c r="AB83" s="41">
        <f>IF(AA83,LOOKUP(AA83,{1;2;3;4;5;6;7;8;9;10;11;12;13;14;15;16;17;18;19;20;21},{60;50;42;36;32;30;28;26;24;22;20;18;16;14;12;10;8;6;4;2;0}),0)</f>
        <v>0</v>
      </c>
      <c r="AC83" s="40"/>
      <c r="AD83" s="106">
        <f>IF(AC83,LOOKUP(AC83,{1;2;3;4;5;6;7;8;9;10;11;12;13;14;15;16;17;18;19;20;21},{30;25;21;18;16;15;14;13;12;11;10;9;8;7;6;5;4;3;2;1;0}),0)</f>
        <v>0</v>
      </c>
      <c r="AE83" s="40"/>
      <c r="AF83" s="488">
        <f>IF(AE83,LOOKUP(AE83,{1;2;3;4;5;6;7;8;9;10;11;12;13;14;15;16;17;18;19;20;21},{30;25;21;18;16;15;14;13;12;11;10;9;8;7;6;5;4;3;2;1;0}),0)</f>
        <v>0</v>
      </c>
      <c r="AG83" s="40"/>
      <c r="AH83" s="106">
        <f>IF(AG83,LOOKUP(AG83,{1;2;3;4;5;6;7;8;9;10;11;12;13;14;15;16;17;18;19;20;21},{30;25;21;18;16;15;14;13;12;11;10;9;8;7;6;5;4;3;2;1;0}),0)</f>
        <v>0</v>
      </c>
      <c r="AI83" s="40"/>
      <c r="AJ83" s="41">
        <f>IF(AI83,LOOKUP(AI83,{1;2;3;4;5;6;7;8;9;10;11;12;13;14;15;16;17;18;19;20;21},{30;25;21;18;16;15;14;13;12;11;10;9;8;7;6;5;4;3;2;1;0}),0)</f>
        <v>0</v>
      </c>
      <c r="AK83" s="40">
        <v>12</v>
      </c>
      <c r="AL83" s="43">
        <f>IF(AK83,LOOKUP(AK83,{1;2;3;4;5;6;7;8;9;10;11;12;13;14;15;16;17;18;19;20;21},{30;25;21;18;16;15;14;13;12;11;10;9;8;7;6;5;4;3;2;1;0}),0)</f>
        <v>9</v>
      </c>
      <c r="AM83" s="40"/>
      <c r="AN83" s="43">
        <f>IF(AM83,LOOKUP(AM83,{1;2;3;4;5;6;7;8;9;10;11;12;13;14;15;16;17;18;19;20;21},{30;25;21;18;16;15;14;13;12;11;10;9;8;7;6;5;4;3;2;1;0}),0)</f>
        <v>0</v>
      </c>
      <c r="AO83" s="40"/>
      <c r="AP83" s="43">
        <f>IF(AO83,LOOKUP(AO83,{1;2;3;4;5;6;7;8;9;10;11;12;13;14;15;16;17;18;19;20;21},{30;25;21;18;16;15;14;13;12;11;10;9;8;7;6;5;4;3;2;1;0}),0)</f>
        <v>0</v>
      </c>
      <c r="AQ83" s="40"/>
      <c r="AR83" s="47">
        <f>IF(AQ83,LOOKUP(AQ83,{1;2;3;4;5;6;7;8;9;10;11;12;13;14;15;16;17;18;19;20;21},{60;50;42;36;32;30;28;26;24;22;20;18;16;14;12;10;8;6;4;2;0}),0)</f>
        <v>0</v>
      </c>
      <c r="AS83" s="40"/>
      <c r="AT83" s="211">
        <f>IF(AS83,LOOKUP(AS83,{1;2;3;4;5;6;7;8;9;10;11;12;13;14;15;16;17;18;19;20;21},{60;50;42;36;32;30;28;26;24;22;20;18;16;14;12;10;8;6;4;2;0}),0)</f>
        <v>0</v>
      </c>
      <c r="AU83" s="240"/>
      <c r="AV83" s="241">
        <f>IF(AU83,LOOKUP(AU83,{1;2;3;4;5;6;7;8;9;10;11;12;13;14;15;16;17;18;19;20;21},{60;50;42;36;32;30;28;26;24;22;20;18;16;14;12;10;8;6;4;2;0}),0)</f>
        <v>0</v>
      </c>
      <c r="AW83" s="225"/>
      <c r="AX83" s="216">
        <f>V83+X83+Z83+AB83+AR83+AT83+AV83</f>
        <v>0</v>
      </c>
      <c r="AZ83" s="255">
        <f>RANK(BA83,$BA$6:$BA$259)</f>
        <v>63</v>
      </c>
      <c r="BA83" s="256">
        <f>(N83+P83+R83+T83+V83+X83+Z83+AB83+AD83+AF83+AH83+AJ83+AL83+AN83)- SMALL((N83,P83,R83,T83,V83,X83,Z83,AB83,AD83,AF83,AH83,AJ83,AL83,AN83),1)- SMALL((N83,P83,R83,T83,V83,X83,Z83,AB83,AD83,AF83,AH83,AJ83,AL83,AN83),2)- SMALL((N83,P83,R83,T83,V83,X83,Z83,AB83,AD83,AF83,AH83,AJ83,AL83,AN83),3)</f>
        <v>9</v>
      </c>
    </row>
    <row r="84" spans="1:53" ht="16" customHeight="1" x14ac:dyDescent="0.2">
      <c r="A84" s="141">
        <f>RANK(I84,$I$6:$I$271)</f>
        <v>79</v>
      </c>
      <c r="B84" s="154">
        <v>3100396</v>
      </c>
      <c r="C84" s="146" t="s">
        <v>226</v>
      </c>
      <c r="D84" s="49" t="s">
        <v>638</v>
      </c>
      <c r="E84" s="38" t="str">
        <f>C84&amp;D84</f>
        <v>RemiDROLET</v>
      </c>
      <c r="F84" s="39"/>
      <c r="G84" s="117">
        <v>2000</v>
      </c>
      <c r="H84" s="311" t="str">
        <f>IF(ISBLANK(G84),"",IF(G84&gt;1995.9,"U23","SR"))</f>
        <v>U23</v>
      </c>
      <c r="I84" s="494">
        <f>N84+P84+R84+T84+V84+X84+Z84+AB84+AD84+AF84+AH84+AJ84+AL84+AN84+AP84+AR84+AT84+AV84</f>
        <v>8</v>
      </c>
      <c r="J84" s="159">
        <f>N84+R84+X84+AB84+AF84+AJ84+AR84</f>
        <v>0</v>
      </c>
      <c r="K84" s="130">
        <f>P84+T84+V84+Z84+AD84+AH84+AL84+AN84+AP84+AT84+AV84</f>
        <v>8</v>
      </c>
      <c r="L84" s="122"/>
      <c r="M84" s="40"/>
      <c r="N84" s="41">
        <f>IF(M84,LOOKUP(M84,{1;2;3;4;5;6;7;8;9;10;11;12;13;14;15;16;17;18;19;20;21},{30;25;21;18;16;15;14;13;12;11;10;9;8;7;6;5;4;3;2;1;0}),0)</f>
        <v>0</v>
      </c>
      <c r="O84" s="40"/>
      <c r="P84" s="43">
        <f>IF(O84,LOOKUP(O84,{1;2;3;4;5;6;7;8;9;10;11;12;13;14;15;16;17;18;19;20;21},{30;25;21;18;16;15;14;13;12;11;10;9;8;7;6;5;4;3;2;1;0}),0)</f>
        <v>0</v>
      </c>
      <c r="Q84" s="40"/>
      <c r="R84" s="41">
        <f>IF(Q84,LOOKUP(Q84,{1;2;3;4;5;6;7;8;9;10;11;12;13;14;15;16;17;18;19;20;21},{30;25;21;18;16;15;14;13;12;11;10;9;8;7;6;5;4;3;2;1;0}),0)</f>
        <v>0</v>
      </c>
      <c r="S84" s="40">
        <v>13</v>
      </c>
      <c r="T84" s="43">
        <f>IF(S84,LOOKUP(S84,{1;2;3;4;5;6;7;8;9;10;11;12;13;14;15;16;17;18;19;20;21},{30;25;21;18;16;15;14;13;12;11;10;9;8;7;6;5;4;3;2;1;0}),0)</f>
        <v>8</v>
      </c>
      <c r="U84" s="40"/>
      <c r="V84" s="45">
        <f>IF(U84,LOOKUP(U84,{1;2;3;4;5;6;7;8;9;10;11;12;13;14;15;16;17;18;19;20;21},{60;50;42;36;32;30;28;26;24;22;20;18;16;14;12;10;8;6;4;2;0}),0)</f>
        <v>0</v>
      </c>
      <c r="W84" s="40"/>
      <c r="X84" s="41">
        <f>IF(W84,LOOKUP(W84,{1;2;3;4;5;6;7;8;9;10;11;12;13;14;15;16;17;18;19;20;21},{60;50;42;36;32;30;28;26;24;22;20;18;16;14;12;10;8;6;4;2;0}),0)</f>
        <v>0</v>
      </c>
      <c r="Y84" s="40"/>
      <c r="Z84" s="45">
        <f>IF(Y84,LOOKUP(Y84,{1;2;3;4;5;6;7;8;9;10;11;12;13;14;15;16;17;18;19;20;21},{60;50;42;36;32;30;28;26;24;22;20;18;16;14;12;10;8;6;4;2;0}),0)</f>
        <v>0</v>
      </c>
      <c r="AA84" s="40"/>
      <c r="AB84" s="41">
        <f>IF(AA84,LOOKUP(AA84,{1;2;3;4;5;6;7;8;9;10;11;12;13;14;15;16;17;18;19;20;21},{60;50;42;36;32;30;28;26;24;22;20;18;16;14;12;10;8;6;4;2;0}),0)</f>
        <v>0</v>
      </c>
      <c r="AC84" s="40"/>
      <c r="AD84" s="106">
        <f>IF(AC84,LOOKUP(AC84,{1;2;3;4;5;6;7;8;9;10;11;12;13;14;15;16;17;18;19;20;21},{30;25;21;18;16;15;14;13;12;11;10;9;8;7;6;5;4;3;2;1;0}),0)</f>
        <v>0</v>
      </c>
      <c r="AE84" s="40"/>
      <c r="AF84" s="488">
        <f>IF(AE84,LOOKUP(AE84,{1;2;3;4;5;6;7;8;9;10;11;12;13;14;15;16;17;18;19;20;21},{30;25;21;18;16;15;14;13;12;11;10;9;8;7;6;5;4;3;2;1;0}),0)</f>
        <v>0</v>
      </c>
      <c r="AG84" s="40"/>
      <c r="AH84" s="106">
        <f>IF(AG84,LOOKUP(AG84,{1;2;3;4;5;6;7;8;9;10;11;12;13;14;15;16;17;18;19;20;21},{30;25;21;18;16;15;14;13;12;11;10;9;8;7;6;5;4;3;2;1;0}),0)</f>
        <v>0</v>
      </c>
      <c r="AI84" s="40"/>
      <c r="AJ84" s="41">
        <f>IF(AI84,LOOKUP(AI84,{1;2;3;4;5;6;7;8;9;10;11;12;13;14;15;16;17;18;19;20;21},{30;25;21;18;16;15;14;13;12;11;10;9;8;7;6;5;4;3;2;1;0}),0)</f>
        <v>0</v>
      </c>
      <c r="AK84" s="40"/>
      <c r="AL84" s="43">
        <f>IF(AK84,LOOKUP(AK84,{1;2;3;4;5;6;7;8;9;10;11;12;13;14;15;16;17;18;19;20;21},{30;25;21;18;16;15;14;13;12;11;10;9;8;7;6;5;4;3;2;1;0}),0)</f>
        <v>0</v>
      </c>
      <c r="AM84" s="40"/>
      <c r="AN84" s="43">
        <f>IF(AM84,LOOKUP(AM84,{1;2;3;4;5;6;7;8;9;10;11;12;13;14;15;16;17;18;19;20;21},{30;25;21;18;16;15;14;13;12;11;10;9;8;7;6;5;4;3;2;1;0}),0)</f>
        <v>0</v>
      </c>
      <c r="AO84" s="40"/>
      <c r="AP84" s="43">
        <f>IF(AO84,LOOKUP(AO84,{1;2;3;4;5;6;7;8;9;10;11;12;13;14;15;16;17;18;19;20;21},{30;25;21;18;16;15;14;13;12;11;10;9;8;7;6;5;4;3;2;1;0}),0)</f>
        <v>0</v>
      </c>
      <c r="AQ84" s="40"/>
      <c r="AR84" s="47">
        <f>IF(AQ84,LOOKUP(AQ84,{1;2;3;4;5;6;7;8;9;10;11;12;13;14;15;16;17;18;19;20;21},{60;50;42;36;32;30;28;26;24;22;20;18;16;14;12;10;8;6;4;2;0}),0)</f>
        <v>0</v>
      </c>
      <c r="AS84" s="40"/>
      <c r="AT84" s="211">
        <f>IF(AS84,LOOKUP(AS84,{1;2;3;4;5;6;7;8;9;10;11;12;13;14;15;16;17;18;19;20;21},{60;50;42;36;32;30;28;26;24;22;20;18;16;14;12;10;8;6;4;2;0}),0)</f>
        <v>0</v>
      </c>
      <c r="AU84" s="240"/>
      <c r="AV84" s="241">
        <f>IF(AU84,LOOKUP(AU84,{1;2;3;4;5;6;7;8;9;10;11;12;13;14;15;16;17;18;19;20;21},{60;50;42;36;32;30;28;26;24;22;20;18;16;14;12;10;8;6;4;2;0}),0)</f>
        <v>0</v>
      </c>
      <c r="AW84" s="225"/>
      <c r="AX84" s="216">
        <f>V84+X84+Z84+AB84+AR84+AT84+AV84</f>
        <v>0</v>
      </c>
      <c r="AZ84" s="255">
        <f>RANK(BA84,$BA$6:$BA$259)</f>
        <v>65</v>
      </c>
      <c r="BA84" s="256">
        <f>(N84+P84+R84+T84+V84+X84+Z84+AB84+AD84+AF84+AH84+AJ84+AL84+AN84)- SMALL((N84,P84,R84,T84,V84,X84,Z84,AB84,AD84,AF84,AH84,AJ84,AL84,AN84),1)- SMALL((N84,P84,R84,T84,V84,X84,Z84,AB84,AD84,AF84,AH84,AJ84,AL84,AN84),2)- SMALL((N84,P84,R84,T84,V84,X84,Z84,AB84,AD84,AF84,AH84,AJ84,AL84,AN84),3)</f>
        <v>8</v>
      </c>
    </row>
    <row r="85" spans="1:53" ht="16" customHeight="1" x14ac:dyDescent="0.2">
      <c r="A85" s="141">
        <f>RANK(I85,$I$6:$I$271)</f>
        <v>79</v>
      </c>
      <c r="B85" s="154">
        <v>3530904</v>
      </c>
      <c r="C85" s="148" t="s">
        <v>691</v>
      </c>
      <c r="D85" s="48" t="s">
        <v>542</v>
      </c>
      <c r="E85" s="51" t="str">
        <f>C85&amp;D85</f>
        <v>ReidGOBLE</v>
      </c>
      <c r="F85" s="519"/>
      <c r="G85" s="520">
        <v>1999</v>
      </c>
      <c r="H85" s="311" t="str">
        <f>IF(ISBLANK(G85),"",IF(G85&gt;1995.9,"U23","SR"))</f>
        <v>U23</v>
      </c>
      <c r="I85" s="494">
        <f>N85+P85+R85+T85+V85+X85+Z85+AB85+AD85+AF85+AH85+AJ85+AL85+AN85+AP85+AR85+AT85+AV85</f>
        <v>8</v>
      </c>
      <c r="J85" s="159">
        <f>N85+R85+X85+AB85+AF85+AJ85+AR85</f>
        <v>0</v>
      </c>
      <c r="K85" s="130">
        <f>P85+T85+V85+Z85+AD85+AH85+AL85+AN85+AP85+AT85+AV85</f>
        <v>8</v>
      </c>
      <c r="L85" s="122"/>
      <c r="M85" s="40"/>
      <c r="N85" s="41">
        <f>IF(M85,LOOKUP(M85,{1;2;3;4;5;6;7;8;9;10;11;12;13;14;15;16;17;18;19;20;21},{30;25;21;18;16;15;14;13;12;11;10;9;8;7;6;5;4;3;2;1;0}),0)</f>
        <v>0</v>
      </c>
      <c r="O85" s="40"/>
      <c r="P85" s="43">
        <f>IF(O85,LOOKUP(O85,{1;2;3;4;5;6;7;8;9;10;11;12;13;14;15;16;17;18;19;20;21},{30;25;21;18;16;15;14;13;12;11;10;9;8;7;6;5;4;3;2;1;0}),0)</f>
        <v>0</v>
      </c>
      <c r="Q85" s="40"/>
      <c r="R85" s="41">
        <f>IF(Q85,LOOKUP(Q85,{1;2;3;4;5;6;7;8;9;10;11;12;13;14;15;16;17;18;19;20;21},{30;25;21;18;16;15;14;13;12;11;10;9;8;7;6;5;4;3;2;1;0}),0)</f>
        <v>0</v>
      </c>
      <c r="S85" s="40"/>
      <c r="T85" s="43">
        <f>IF(S85,LOOKUP(S85,{1;2;3;4;5;6;7;8;9;10;11;12;13;14;15;16;17;18;19;20;21},{30;25;21;18;16;15;14;13;12;11;10;9;8;7;6;5;4;3;2;1;0}),0)</f>
        <v>0</v>
      </c>
      <c r="U85" s="40"/>
      <c r="V85" s="45">
        <f>IF(U85,LOOKUP(U85,{1;2;3;4;5;6;7;8;9;10;11;12;13;14;15;16;17;18;19;20;21},{60;50;42;36;32;30;28;26;24;22;20;18;16;14;12;10;8;6;4;2;0}),0)</f>
        <v>0</v>
      </c>
      <c r="W85" s="40"/>
      <c r="X85" s="41">
        <f>IF(W85,LOOKUP(W85,{1;2;3;4;5;6;7;8;9;10;11;12;13;14;15;16;17;18;19;20;21},{60;50;42;36;32;30;28;26;24;22;20;18;16;14;12;10;8;6;4;2;0}),0)</f>
        <v>0</v>
      </c>
      <c r="Y85" s="40"/>
      <c r="Z85" s="45">
        <f>IF(Y85,LOOKUP(Y85,{1;2;3;4;5;6;7;8;9;10;11;12;13;14;15;16;17;18;19;20;21},{60;50;42;36;32;30;28;26;24;22;20;18;16;14;12;10;8;6;4;2;0}),0)</f>
        <v>0</v>
      </c>
      <c r="AA85" s="40"/>
      <c r="AB85" s="41">
        <f>IF(AA85,LOOKUP(AA85,{1;2;3;4;5;6;7;8;9;10;11;12;13;14;15;16;17;18;19;20;21},{60;50;42;36;32;30;28;26;24;22;20;18;16;14;12;10;8;6;4;2;0}),0)</f>
        <v>0</v>
      </c>
      <c r="AC85" s="40"/>
      <c r="AD85" s="106">
        <f>IF(AC85,LOOKUP(AC85,{1;2;3;4;5;6;7;8;9;10;11;12;13;14;15;16;17;18;19;20;21},{30;25;21;18;16;15;14;13;12;11;10;9;8;7;6;5;4;3;2;1;0}),0)</f>
        <v>0</v>
      </c>
      <c r="AE85" s="40"/>
      <c r="AF85" s="488">
        <f>IF(AE85,LOOKUP(AE85,{1;2;3;4;5;6;7;8;9;10;11;12;13;14;15;16;17;18;19;20;21},{30;25;21;18;16;15;14;13;12;11;10;9;8;7;6;5;4;3;2;1;0}),0)</f>
        <v>0</v>
      </c>
      <c r="AG85" s="40"/>
      <c r="AH85" s="106">
        <f>IF(AG85,LOOKUP(AG85,{1;2;3;4;5;6;7;8;9;10;11;12;13;14;15;16;17;18;19;20;21},{30;25;21;18;16;15;14;13;12;11;10;9;8;7;6;5;4;3;2;1;0}),0)</f>
        <v>0</v>
      </c>
      <c r="AI85" s="40"/>
      <c r="AJ85" s="41">
        <f>IF(AI85,LOOKUP(AI85,{1;2;3;4;5;6;7;8;9;10;11;12;13;14;15;16;17;18;19;20;21},{30;25;21;18;16;15;14;13;12;11;10;9;8;7;6;5;4;3;2;1;0}),0)</f>
        <v>0</v>
      </c>
      <c r="AK85" s="40">
        <v>13</v>
      </c>
      <c r="AL85" s="43">
        <f>IF(AK85,LOOKUP(AK85,{1;2;3;4;5;6;7;8;9;10;11;12;13;14;15;16;17;18;19;20;21},{30;25;21;18;16;15;14;13;12;11;10;9;8;7;6;5;4;3;2;1;0}),0)</f>
        <v>8</v>
      </c>
      <c r="AM85" s="40"/>
      <c r="AN85" s="43">
        <f>IF(AM85,LOOKUP(AM85,{1;2;3;4;5;6;7;8;9;10;11;12;13;14;15;16;17;18;19;20;21},{30;25;21;18;16;15;14;13;12;11;10;9;8;7;6;5;4;3;2;1;0}),0)</f>
        <v>0</v>
      </c>
      <c r="AO85" s="40"/>
      <c r="AP85" s="43">
        <f>IF(AO85,LOOKUP(AO85,{1;2;3;4;5;6;7;8;9;10;11;12;13;14;15;16;17;18;19;20;21},{30;25;21;18;16;15;14;13;12;11;10;9;8;7;6;5;4;3;2;1;0}),0)</f>
        <v>0</v>
      </c>
      <c r="AQ85" s="40"/>
      <c r="AR85" s="47">
        <f>IF(AQ85,LOOKUP(AQ85,{1;2;3;4;5;6;7;8;9;10;11;12;13;14;15;16;17;18;19;20;21},{60;50;42;36;32;30;28;26;24;22;20;18;16;14;12;10;8;6;4;2;0}),0)</f>
        <v>0</v>
      </c>
      <c r="AS85" s="40"/>
      <c r="AT85" s="211">
        <f>IF(AS85,LOOKUP(AS85,{1;2;3;4;5;6;7;8;9;10;11;12;13;14;15;16;17;18;19;20;21},{60;50;42;36;32;30;28;26;24;22;20;18;16;14;12;10;8;6;4;2;0}),0)</f>
        <v>0</v>
      </c>
      <c r="AU85" s="240"/>
      <c r="AV85" s="241">
        <f>IF(AU85,LOOKUP(AU85,{1;2;3;4;5;6;7;8;9;10;11;12;13;14;15;16;17;18;19;20;21},{60;50;42;36;32;30;28;26;24;22;20;18;16;14;12;10;8;6;4;2;0}),0)</f>
        <v>0</v>
      </c>
      <c r="AW85" s="225"/>
      <c r="AX85" s="216">
        <f>V85+X85+Z85+AB85+AR85+AT85+AV85</f>
        <v>0</v>
      </c>
      <c r="AZ85" s="255"/>
      <c r="BA85" s="256"/>
    </row>
    <row r="86" spans="1:53" ht="16" customHeight="1" x14ac:dyDescent="0.2">
      <c r="A86" s="141">
        <f>RANK(I86,$I$6:$I$271)</f>
        <v>79</v>
      </c>
      <c r="B86" s="154">
        <v>3530826</v>
      </c>
      <c r="C86" s="148" t="s">
        <v>496</v>
      </c>
      <c r="D86" s="48" t="s">
        <v>205</v>
      </c>
      <c r="E86" s="51" t="str">
        <f>C86&amp;D86</f>
        <v>DawsonKNOPP</v>
      </c>
      <c r="F86" s="519">
        <v>2017</v>
      </c>
      <c r="G86" s="520">
        <v>1998</v>
      </c>
      <c r="H86" s="311" t="str">
        <f>IF(ISBLANK(G86),"",IF(G86&gt;1995.9,"U23","SR"))</f>
        <v>U23</v>
      </c>
      <c r="I86" s="494">
        <f>N86+P86+R86+T86+V86+X86+Z86+AB86+AD86+AF86+AH86+AJ86+AL86+AN86+AP86+AR86+AT86+AV86</f>
        <v>8</v>
      </c>
      <c r="J86" s="159">
        <f>N86+R86+X86+AB86+AF86+AJ86+AR86</f>
        <v>8</v>
      </c>
      <c r="K86" s="130">
        <f>P86+T86+V86+Z86+AD86+AH86+AL86+AN86+AP86+AT86+AV86</f>
        <v>0</v>
      </c>
      <c r="L86" s="122"/>
      <c r="M86" s="40"/>
      <c r="N86" s="41">
        <f>IF(M86,LOOKUP(M86,{1;2;3;4;5;6;7;8;9;10;11;12;13;14;15;16;17;18;19;20;21},{30;25;21;18;16;15;14;13;12;11;10;9;8;7;6;5;4;3;2;1;0}),0)</f>
        <v>0</v>
      </c>
      <c r="O86" s="40"/>
      <c r="P86" s="43">
        <f>IF(O86,LOOKUP(O86,{1;2;3;4;5;6;7;8;9;10;11;12;13;14;15;16;17;18;19;20;21},{30;25;21;18;16;15;14;13;12;11;10;9;8;7;6;5;4;3;2;1;0}),0)</f>
        <v>0</v>
      </c>
      <c r="Q86" s="40"/>
      <c r="R86" s="41">
        <f>IF(Q86,LOOKUP(Q86,{1;2;3;4;5;6;7;8;9;10;11;12;13;14;15;16;17;18;19;20;21},{30;25;21;18;16;15;14;13;12;11;10;9;8;7;6;5;4;3;2;1;0}),0)</f>
        <v>0</v>
      </c>
      <c r="S86" s="40"/>
      <c r="T86" s="43">
        <f>IF(S86,LOOKUP(S86,{1;2;3;4;5;6;7;8;9;10;11;12;13;14;15;16;17;18;19;20;21},{30;25;21;18;16;15;14;13;12;11;10;9;8;7;6;5;4;3;2;1;0}),0)</f>
        <v>0</v>
      </c>
      <c r="U86" s="40"/>
      <c r="V86" s="45">
        <f>IF(U86,LOOKUP(U86,{1;2;3;4;5;6;7;8;9;10;11;12;13;14;15;16;17;18;19;20;21},{60;50;42;36;32;30;28;26;24;22;20;18;16;14;12;10;8;6;4;2;0}),0)</f>
        <v>0</v>
      </c>
      <c r="W86" s="40"/>
      <c r="X86" s="41">
        <f>IF(W86,LOOKUP(W86,{1;2;3;4;5;6;7;8;9;10;11;12;13;14;15;16;17;18;19;20;21},{60;50;42;36;32;30;28;26;24;22;20;18;16;14;12;10;8;6;4;2;0}),0)</f>
        <v>0</v>
      </c>
      <c r="Y86" s="40"/>
      <c r="Z86" s="45">
        <f>IF(Y86,LOOKUP(Y86,{1;2;3;4;5;6;7;8;9;10;11;12;13;14;15;16;17;18;19;20;21},{60;50;42;36;32;30;28;26;24;22;20;18;16;14;12;10;8;6;4;2;0}),0)</f>
        <v>0</v>
      </c>
      <c r="AA86" s="40"/>
      <c r="AB86" s="41">
        <f>IF(AA86,LOOKUP(AA86,{1;2;3;4;5;6;7;8;9;10;11;12;13;14;15;16;17;18;19;20;21},{60;50;42;36;32;30;28;26;24;22;20;18;16;14;12;10;8;6;4;2;0}),0)</f>
        <v>0</v>
      </c>
      <c r="AC86" s="40"/>
      <c r="AD86" s="106">
        <f>IF(AC86,LOOKUP(AC86,{1;2;3;4;5;6;7;8;9;10;11;12;13;14;15;16;17;18;19;20;21},{30;25;21;18;16;15;14;13;12;11;10;9;8;7;6;5;4;3;2;1;0}),0)</f>
        <v>0</v>
      </c>
      <c r="AE86" s="40"/>
      <c r="AF86" s="488">
        <f>IF(AE86,LOOKUP(AE86,{1;2;3;4;5;6;7;8;9;10;11;12;13;14;15;16;17;18;19;20;21},{30;25;21;18;16;15;14;13;12;11;10;9;8;7;6;5;4;3;2;1;0}),0)</f>
        <v>0</v>
      </c>
      <c r="AG86" s="40"/>
      <c r="AH86" s="106">
        <f>IF(AG86,LOOKUP(AG86,{1;2;3;4;5;6;7;8;9;10;11;12;13;14;15;16;17;18;19;20;21},{30;25;21;18;16;15;14;13;12;11;10;9;8;7;6;5;4;3;2;1;0}),0)</f>
        <v>0</v>
      </c>
      <c r="AI86" s="40">
        <v>13</v>
      </c>
      <c r="AJ86" s="41">
        <f>IF(AI86,LOOKUP(AI86,{1;2;3;4;5;6;7;8;9;10;11;12;13;14;15;16;17;18;19;20;21},{30;25;21;18;16;15;14;13;12;11;10;9;8;7;6;5;4;3;2;1;0}),0)</f>
        <v>8</v>
      </c>
      <c r="AK86" s="40"/>
      <c r="AL86" s="43">
        <f>IF(AK86,LOOKUP(AK86,{1;2;3;4;5;6;7;8;9;10;11;12;13;14;15;16;17;18;19;20;21},{30;25;21;18;16;15;14;13;12;11;10;9;8;7;6;5;4;3;2;1;0}),0)</f>
        <v>0</v>
      </c>
      <c r="AM86" s="40"/>
      <c r="AN86" s="43">
        <f>IF(AM86,LOOKUP(AM86,{1;2;3;4;5;6;7;8;9;10;11;12;13;14;15;16;17;18;19;20;21},{30;25;21;18;16;15;14;13;12;11;10;9;8;7;6;5;4;3;2;1;0}),0)</f>
        <v>0</v>
      </c>
      <c r="AO86" s="40"/>
      <c r="AP86" s="43">
        <f>IF(AO86,LOOKUP(AO86,{1;2;3;4;5;6;7;8;9;10;11;12;13;14;15;16;17;18;19;20;21},{30;25;21;18;16;15;14;13;12;11;10;9;8;7;6;5;4;3;2;1;0}),0)</f>
        <v>0</v>
      </c>
      <c r="AQ86" s="40"/>
      <c r="AR86" s="47">
        <f>IF(AQ86,LOOKUP(AQ86,{1;2;3;4;5;6;7;8;9;10;11;12;13;14;15;16;17;18;19;20;21},{60;50;42;36;32;30;28;26;24;22;20;18;16;14;12;10;8;6;4;2;0}),0)</f>
        <v>0</v>
      </c>
      <c r="AS86" s="40"/>
      <c r="AT86" s="211">
        <f>IF(AS86,LOOKUP(AS86,{1;2;3;4;5;6;7;8;9;10;11;12;13;14;15;16;17;18;19;20;21},{60;50;42;36;32;30;28;26;24;22;20;18;16;14;12;10;8;6;4;2;0}),0)</f>
        <v>0</v>
      </c>
      <c r="AU86" s="240"/>
      <c r="AV86" s="241">
        <f>IF(AU86,LOOKUP(AU86,{1;2;3;4;5;6;7;8;9;10;11;12;13;14;15;16;17;18;19;20;21},{60;50;42;36;32;30;28;26;24;22;20;18;16;14;12;10;8;6;4;2;0}),0)</f>
        <v>0</v>
      </c>
      <c r="AW86" s="230"/>
      <c r="AX86" s="216">
        <f>V86+X86+Z86+AB86+AR86+AT86+AV86</f>
        <v>0</v>
      </c>
      <c r="AZ86" s="255">
        <f>RANK(BA86,$BA$6:$BA$259)</f>
        <v>65</v>
      </c>
      <c r="BA86" s="256">
        <f>(N86+P86+R86+T86+V86+X86+Z86+AB86+AD86+AF86+AH86+AJ86+AL86+AN86)- SMALL((N86,P86,R86,T86,V86,X86,Z86,AB86,AD86,AF86,AH86,AJ86,AL86,AN86),1)- SMALL((N86,P86,R86,T86,V86,X86,Z86,AB86,AD86,AF86,AH86,AJ86,AL86,AN86),2)- SMALL((N86,P86,R86,T86,V86,X86,Z86,AB86,AD86,AF86,AH86,AJ86,AL86,AN86),3)</f>
        <v>8</v>
      </c>
    </row>
    <row r="87" spans="1:53" ht="16" customHeight="1" x14ac:dyDescent="0.2">
      <c r="A87" s="141">
        <f>RANK(I87,$I$6:$I$271)</f>
        <v>79</v>
      </c>
      <c r="B87" s="154">
        <v>3422979</v>
      </c>
      <c r="C87" s="146" t="s">
        <v>128</v>
      </c>
      <c r="D87" s="49" t="s">
        <v>129</v>
      </c>
      <c r="E87" s="38" t="str">
        <f>C87&amp;D87</f>
        <v>BorgarNORRUD</v>
      </c>
      <c r="F87" s="39">
        <v>2017</v>
      </c>
      <c r="G87" s="118">
        <v>1997</v>
      </c>
      <c r="H87" s="311" t="str">
        <f>IF(ISBLANK(G87),"",IF(G87&gt;1995.9,"U23","SR"))</f>
        <v>U23</v>
      </c>
      <c r="I87" s="494">
        <f>N87+P87+R87+T87+V87+X87+Z87+AB87+AD87+AF87+AH87+AJ87+AL87+AN87+AP87+AR87+AT87+AV87</f>
        <v>8</v>
      </c>
      <c r="J87" s="159">
        <f>N87+R87+X87+AB87+AF87+AJ87+AR87</f>
        <v>8</v>
      </c>
      <c r="K87" s="130">
        <f>P87+T87+V87+Z87+AD87+AH87+AL87+AN87+AP87+AT87+AV87</f>
        <v>0</v>
      </c>
      <c r="L87" s="122"/>
      <c r="M87" s="40"/>
      <c r="N87" s="41">
        <f>IF(M87,LOOKUP(M87,{1;2;3;4;5;6;7;8;9;10;11;12;13;14;15;16;17;18;19;20;21},{30;25;21;18;16;15;14;13;12;11;10;9;8;7;6;5;4;3;2;1;0}),0)</f>
        <v>0</v>
      </c>
      <c r="O87" s="40"/>
      <c r="P87" s="43">
        <f>IF(O87,LOOKUP(O87,{1;2;3;4;5;6;7;8;9;10;11;12;13;14;15;16;17;18;19;20;21},{30;25;21;18;16;15;14;13;12;11;10;9;8;7;6;5;4;3;2;1;0}),0)</f>
        <v>0</v>
      </c>
      <c r="Q87" s="40"/>
      <c r="R87" s="41">
        <f>IF(Q87,LOOKUP(Q87,{1;2;3;4;5;6;7;8;9;10;11;12;13;14;15;16;17;18;19;20;21},{30;25;21;18;16;15;14;13;12;11;10;9;8;7;6;5;4;3;2;1;0}),0)</f>
        <v>0</v>
      </c>
      <c r="S87" s="40"/>
      <c r="T87" s="43">
        <f>IF(S87,LOOKUP(S87,{1;2;3;4;5;6;7;8;9;10;11;12;13;14;15;16;17;18;19;20;21},{30;25;21;18;16;15;14;13;12;11;10;9;8;7;6;5;4;3;2;1;0}),0)</f>
        <v>0</v>
      </c>
      <c r="U87" s="40"/>
      <c r="V87" s="45">
        <f>IF(U87,LOOKUP(U87,{1;2;3;4;5;6;7;8;9;10;11;12;13;14;15;16;17;18;19;20;21},{60;50;42;36;32;30;28;26;24;22;20;18;16;14;12;10;8;6;4;2;0}),0)</f>
        <v>0</v>
      </c>
      <c r="W87" s="40">
        <v>19</v>
      </c>
      <c r="X87" s="41">
        <f>IF(W87,LOOKUP(W87,{1;2;3;4;5;6;7;8;9;10;11;12;13;14;15;16;17;18;19;20;21},{60;50;42;36;32;30;28;26;24;22;20;18;16;14;12;10;8;6;4;2;0}),0)</f>
        <v>4</v>
      </c>
      <c r="Y87" s="40"/>
      <c r="Z87" s="45">
        <f>IF(Y87,LOOKUP(Y87,{1;2;3;4;5;6;7;8;9;10;11;12;13;14;15;16;17;18;19;20;21},{60;50;42;36;32;30;28;26;24;22;20;18;16;14;12;10;8;6;4;2;0}),0)</f>
        <v>0</v>
      </c>
      <c r="AA87" s="40">
        <v>19</v>
      </c>
      <c r="AB87" s="41">
        <f>IF(AA87,LOOKUP(AA87,{1;2;3;4;5;6;7;8;9;10;11;12;13;14;15;16;17;18;19;20;21},{60;50;42;36;32;30;28;26;24;22;20;18;16;14;12;10;8;6;4;2;0}),0)</f>
        <v>4</v>
      </c>
      <c r="AC87" s="40"/>
      <c r="AD87" s="106">
        <f>IF(AC87,LOOKUP(AC87,{1;2;3;4;5;6;7;8;9;10;11;12;13;14;15;16;17;18;19;20;21},{30;25;21;18;16;15;14;13;12;11;10;9;8;7;6;5;4;3;2;1;0}),0)</f>
        <v>0</v>
      </c>
      <c r="AE87" s="40"/>
      <c r="AF87" s="488">
        <f>IF(AE87,LOOKUP(AE87,{1;2;3;4;5;6;7;8;9;10;11;12;13;14;15;16;17;18;19;20;21},{30;25;21;18;16;15;14;13;12;11;10;9;8;7;6;5;4;3;2;1;0}),0)</f>
        <v>0</v>
      </c>
      <c r="AG87" s="40"/>
      <c r="AH87" s="106">
        <f>IF(AG87,LOOKUP(AG87,{1;2;3;4;5;6;7;8;9;10;11;12;13;14;15;16;17;18;19;20;21},{30;25;21;18;16;15;14;13;12;11;10;9;8;7;6;5;4;3;2;1;0}),0)</f>
        <v>0</v>
      </c>
      <c r="AI87" s="40"/>
      <c r="AJ87" s="41">
        <f>IF(AI87,LOOKUP(AI87,{1;2;3;4;5;6;7;8;9;10;11;12;13;14;15;16;17;18;19;20;21},{30;25;21;18;16;15;14;13;12;11;10;9;8;7;6;5;4;3;2;1;0}),0)</f>
        <v>0</v>
      </c>
      <c r="AK87" s="40"/>
      <c r="AL87" s="43">
        <f>IF(AK87,LOOKUP(AK87,{1;2;3;4;5;6;7;8;9;10;11;12;13;14;15;16;17;18;19;20;21},{30;25;21;18;16;15;14;13;12;11;10;9;8;7;6;5;4;3;2;1;0}),0)</f>
        <v>0</v>
      </c>
      <c r="AM87" s="40"/>
      <c r="AN87" s="43">
        <f>IF(AM87,LOOKUP(AM87,{1;2;3;4;5;6;7;8;9;10;11;12;13;14;15;16;17;18;19;20;21},{30;25;21;18;16;15;14;13;12;11;10;9;8;7;6;5;4;3;2;1;0}),0)</f>
        <v>0</v>
      </c>
      <c r="AO87" s="40"/>
      <c r="AP87" s="43">
        <f>IF(AO87,LOOKUP(AO87,{1;2;3;4;5;6;7;8;9;10;11;12;13;14;15;16;17;18;19;20;21},{30;25;21;18;16;15;14;13;12;11;10;9;8;7;6;5;4;3;2;1;0}),0)</f>
        <v>0</v>
      </c>
      <c r="AQ87" s="40"/>
      <c r="AR87" s="47">
        <f>IF(AQ87,LOOKUP(AQ87,{1;2;3;4;5;6;7;8;9;10;11;12;13;14;15;16;17;18;19;20;21},{60;50;42;36;32;30;28;26;24;22;20;18;16;14;12;10;8;6;4;2;0}),0)</f>
        <v>0</v>
      </c>
      <c r="AS87" s="40"/>
      <c r="AT87" s="211">
        <f>IF(AS87,LOOKUP(AS87,{1;2;3;4;5;6;7;8;9;10;11;12;13;14;15;16;17;18;19;20;21},{60;50;42;36;32;30;28;26;24;22;20;18;16;14;12;10;8;6;4;2;0}),0)</f>
        <v>0</v>
      </c>
      <c r="AU87" s="240"/>
      <c r="AV87" s="241">
        <f>IF(AU87,LOOKUP(AU87,{1;2;3;4;5;6;7;8;9;10;11;12;13;14;15;16;17;18;19;20;21},{60;50;42;36;32;30;28;26;24;22;20;18;16;14;12;10;8;6;4;2;0}),0)</f>
        <v>0</v>
      </c>
      <c r="AW87" s="225"/>
      <c r="AX87" s="216">
        <f>V87+X87+Z87+AB87+AR87+AT87+AV87</f>
        <v>8</v>
      </c>
      <c r="AZ87" s="255">
        <f>RANK(BA87,$BA$6:$BA$259)</f>
        <v>65</v>
      </c>
      <c r="BA87" s="256">
        <f>(N87+P87+R87+T87+V87+X87+Z87+AB87+AD87+AF87+AH87+AJ87+AL87+AN87)- SMALL((N87,P87,R87,T87,V87,X87,Z87,AB87,AD87,AF87,AH87,AJ87,AL87,AN87),1)- SMALL((N87,P87,R87,T87,V87,X87,Z87,AB87,AD87,AF87,AH87,AJ87,AL87,AN87),2)- SMALL((N87,P87,R87,T87,V87,X87,Z87,AB87,AD87,AF87,AH87,AJ87,AL87,AN87),3)</f>
        <v>8</v>
      </c>
    </row>
    <row r="88" spans="1:53" ht="16" customHeight="1" x14ac:dyDescent="0.2">
      <c r="A88" s="141">
        <f>RANK(I88,$I$6:$I$271)</f>
        <v>83</v>
      </c>
      <c r="B88" s="154">
        <v>3530600</v>
      </c>
      <c r="C88" s="146" t="s">
        <v>64</v>
      </c>
      <c r="D88" s="49" t="s">
        <v>65</v>
      </c>
      <c r="E88" s="38" t="str">
        <f>C88&amp;D88</f>
        <v>NickMICHAUD</v>
      </c>
      <c r="F88" s="39">
        <v>2017</v>
      </c>
      <c r="G88" s="117">
        <v>1992</v>
      </c>
      <c r="H88" s="311" t="str">
        <f>IF(ISBLANK(G88),"",IF(G88&gt;1995.9,"U23","SR"))</f>
        <v>SR</v>
      </c>
      <c r="I88" s="494">
        <f>N88+P88+R88+T88+V88+X88+Z88+AB88+AD88+AF88+AH88+AJ88+AL88+AN88+AP88+AR88+AT88+AV88</f>
        <v>7</v>
      </c>
      <c r="J88" s="159">
        <f>N88+R88+X88+AB88+AF88+AJ88+AR88</f>
        <v>7</v>
      </c>
      <c r="K88" s="130">
        <f>P88+T88+V88+Z88+AD88+AH88+AL88+AN88+AP88+AT88+AV88</f>
        <v>0</v>
      </c>
      <c r="L88" s="122"/>
      <c r="M88" s="40">
        <v>14</v>
      </c>
      <c r="N88" s="41">
        <f>IF(M88,LOOKUP(M88,{1;2;3;4;5;6;7;8;9;10;11;12;13;14;15;16;17;18;19;20;21},{30;25;21;18;16;15;14;13;12;11;10;9;8;7;6;5;4;3;2;1;0}),0)</f>
        <v>7</v>
      </c>
      <c r="O88" s="40"/>
      <c r="P88" s="43">
        <f>IF(O88,LOOKUP(O88,{1;2;3;4;5;6;7;8;9;10;11;12;13;14;15;16;17;18;19;20;21},{30;25;21;18;16;15;14;13;12;11;10;9;8;7;6;5;4;3;2;1;0}),0)</f>
        <v>0</v>
      </c>
      <c r="Q88" s="40"/>
      <c r="R88" s="41">
        <f>IF(Q88,LOOKUP(Q88,{1;2;3;4;5;6;7;8;9;10;11;12;13;14;15;16;17;18;19;20;21},{30;25;21;18;16;15;14;13;12;11;10;9;8;7;6;5;4;3;2;1;0}),0)</f>
        <v>0</v>
      </c>
      <c r="S88" s="40"/>
      <c r="T88" s="43">
        <f>IF(S88,LOOKUP(S88,{1;2;3;4;5;6;7;8;9;10;11;12;13;14;15;16;17;18;19;20;21},{30;25;21;18;16;15;14;13;12;11;10;9;8;7;6;5;4;3;2;1;0}),0)</f>
        <v>0</v>
      </c>
      <c r="U88" s="40"/>
      <c r="V88" s="45">
        <f>IF(U88,LOOKUP(U88,{1;2;3;4;5;6;7;8;9;10;11;12;13;14;15;16;17;18;19;20;21},{60;50;42;36;32;30;28;26;24;22;20;18;16;14;12;10;8;6;4;2;0}),0)</f>
        <v>0</v>
      </c>
      <c r="W88" s="40"/>
      <c r="X88" s="41">
        <f>IF(W88,LOOKUP(W88,{1;2;3;4;5;6;7;8;9;10;11;12;13;14;15;16;17;18;19;20;21},{60;50;42;36;32;30;28;26;24;22;20;18;16;14;12;10;8;6;4;2;0}),0)</f>
        <v>0</v>
      </c>
      <c r="Y88" s="40"/>
      <c r="Z88" s="45">
        <f>IF(Y88,LOOKUP(Y88,{1;2;3;4;5;6;7;8;9;10;11;12;13;14;15;16;17;18;19;20;21},{60;50;42;36;32;30;28;26;24;22;20;18;16;14;12;10;8;6;4;2;0}),0)</f>
        <v>0</v>
      </c>
      <c r="AA88" s="40"/>
      <c r="AB88" s="41">
        <f>IF(AA88,LOOKUP(AA88,{1;2;3;4;5;6;7;8;9;10;11;12;13;14;15;16;17;18;19;20;21},{60;50;42;36;32;30;28;26;24;22;20;18;16;14;12;10;8;6;4;2;0}),0)</f>
        <v>0</v>
      </c>
      <c r="AC88" s="40"/>
      <c r="AD88" s="106">
        <f>IF(AC88,LOOKUP(AC88,{1;2;3;4;5;6;7;8;9;10;11;12;13;14;15;16;17;18;19;20;21},{30;25;21;18;16;15;14;13;12;11;10;9;8;7;6;5;4;3;2;1;0}),0)</f>
        <v>0</v>
      </c>
      <c r="AE88" s="40"/>
      <c r="AF88" s="488">
        <f>IF(AE88,LOOKUP(AE88,{1;2;3;4;5;6;7;8;9;10;11;12;13;14;15;16;17;18;19;20;21},{30;25;21;18;16;15;14;13;12;11;10;9;8;7;6;5;4;3;2;1;0}),0)</f>
        <v>0</v>
      </c>
      <c r="AG88" s="40"/>
      <c r="AH88" s="106">
        <f>IF(AG88,LOOKUP(AG88,{1;2;3;4;5;6;7;8;9;10;11;12;13;14;15;16;17;18;19;20;21},{30;25;21;18;16;15;14;13;12;11;10;9;8;7;6;5;4;3;2;1;0}),0)</f>
        <v>0</v>
      </c>
      <c r="AI88" s="40"/>
      <c r="AJ88" s="41">
        <f>IF(AI88,LOOKUP(AI88,{1;2;3;4;5;6;7;8;9;10;11;12;13;14;15;16;17;18;19;20;21},{30;25;21;18;16;15;14;13;12;11;10;9;8;7;6;5;4;3;2;1;0}),0)</f>
        <v>0</v>
      </c>
      <c r="AK88" s="40"/>
      <c r="AL88" s="43">
        <f>IF(AK88,LOOKUP(AK88,{1;2;3;4;5;6;7;8;9;10;11;12;13;14;15;16;17;18;19;20;21},{30;25;21;18;16;15;14;13;12;11;10;9;8;7;6;5;4;3;2;1;0}),0)</f>
        <v>0</v>
      </c>
      <c r="AM88" s="40"/>
      <c r="AN88" s="43">
        <f>IF(AM88,LOOKUP(AM88,{1;2;3;4;5;6;7;8;9;10;11;12;13;14;15;16;17;18;19;20;21},{30;25;21;18;16;15;14;13;12;11;10;9;8;7;6;5;4;3;2;1;0}),0)</f>
        <v>0</v>
      </c>
      <c r="AO88" s="40"/>
      <c r="AP88" s="43">
        <f>IF(AO88,LOOKUP(AO88,{1;2;3;4;5;6;7;8;9;10;11;12;13;14;15;16;17;18;19;20;21},{30;25;21;18;16;15;14;13;12;11;10;9;8;7;6;5;4;3;2;1;0}),0)</f>
        <v>0</v>
      </c>
      <c r="AQ88" s="40"/>
      <c r="AR88" s="47">
        <f>IF(AQ88,LOOKUP(AQ88,{1;2;3;4;5;6;7;8;9;10;11;12;13;14;15;16;17;18;19;20;21},{60;50;42;36;32;30;28;26;24;22;20;18;16;14;12;10;8;6;4;2;0}),0)</f>
        <v>0</v>
      </c>
      <c r="AS88" s="40"/>
      <c r="AT88" s="211">
        <f>IF(AS88,LOOKUP(AS88,{1;2;3;4;5;6;7;8;9;10;11;12;13;14;15;16;17;18;19;20;21},{60;50;42;36;32;30;28;26;24;22;20;18;16;14;12;10;8;6;4;2;0}),0)</f>
        <v>0</v>
      </c>
      <c r="AU88" s="240"/>
      <c r="AV88" s="241">
        <f>IF(AU88,LOOKUP(AU88,{1;2;3;4;5;6;7;8;9;10;11;12;13;14;15;16;17;18;19;20;21},{60;50;42;36;32;30;28;26;24;22;20;18;16;14;12;10;8;6;4;2;0}),0)</f>
        <v>0</v>
      </c>
      <c r="AW88" s="225"/>
      <c r="AX88" s="216">
        <f>V88+X88+Z88+AB88+AR88+AT88+AV88</f>
        <v>0</v>
      </c>
      <c r="AZ88" s="255">
        <f>RANK(BA88,$BA$6:$BA$259)</f>
        <v>68</v>
      </c>
      <c r="BA88" s="256">
        <f>(N88+P88+R88+T88+V88+X88+Z88+AB88+AD88+AF88+AH88+AJ88+AL88+AN88)- SMALL((N88,P88,R88,T88,V88,X88,Z88,AB88,AD88,AF88,AH88,AJ88,AL88,AN88),1)- SMALL((N88,P88,R88,T88,V88,X88,Z88,AB88,AD88,AF88,AH88,AJ88,AL88,AN88),2)- SMALL((N88,P88,R88,T88,V88,X88,Z88,AB88,AD88,AF88,AH88,AJ88,AL88,AN88),3)</f>
        <v>7</v>
      </c>
    </row>
    <row r="89" spans="1:53" ht="16" customHeight="1" x14ac:dyDescent="0.2">
      <c r="A89" s="141">
        <f>RANK(I89,$I$6:$I$271)</f>
        <v>83</v>
      </c>
      <c r="B89" s="154">
        <v>1146734</v>
      </c>
      <c r="C89" s="145" t="s">
        <v>39</v>
      </c>
      <c r="D89" s="37" t="s">
        <v>722</v>
      </c>
      <c r="E89" s="38" t="str">
        <f>C89&amp;D89</f>
        <v>AdamSWANK</v>
      </c>
      <c r="F89" s="50"/>
      <c r="G89" s="118">
        <v>1975</v>
      </c>
      <c r="H89" s="311" t="str">
        <f>IF(ISBLANK(G89),"",IF(G89&gt;1995.9,"U23","SR"))</f>
        <v>SR</v>
      </c>
      <c r="I89" s="494">
        <f>N89+P89+R89+T89+V89+X89+Z89+AB89+AD89+AF89+AH89+AJ89+AL89+AN89+AP89+AR89+AT89+AV89</f>
        <v>7</v>
      </c>
      <c r="J89" s="159">
        <f>N89+R89+X89+AB89+AF89+AJ89+AR89</f>
        <v>0</v>
      </c>
      <c r="K89" s="130">
        <f>P89+T89+V89+Z89+AD89+AH89+AL89+AN89+AP89+AT89+AV89</f>
        <v>7</v>
      </c>
      <c r="L89" s="122"/>
      <c r="M89" s="40"/>
      <c r="N89" s="41">
        <f>IF(M89,LOOKUP(M89,{1;2;3;4;5;6;7;8;9;10;11;12;13;14;15;16;17;18;19;20;21},{30;25;21;18;16;15;14;13;12;11;10;9;8;7;6;5;4;3;2;1;0}),0)</f>
        <v>0</v>
      </c>
      <c r="O89" s="40"/>
      <c r="P89" s="43">
        <f>IF(O89,LOOKUP(O89,{1;2;3;4;5;6;7;8;9;10;11;12;13;14;15;16;17;18;19;20;21},{30;25;21;18;16;15;14;13;12;11;10;9;8;7;6;5;4;3;2;1;0}),0)</f>
        <v>0</v>
      </c>
      <c r="Q89" s="40"/>
      <c r="R89" s="41">
        <f>IF(Q89,LOOKUP(Q89,{1;2;3;4;5;6;7;8;9;10;11;12;13;14;15;16;17;18;19;20;21},{30;25;21;18;16;15;14;13;12;11;10;9;8;7;6;5;4;3;2;1;0}),0)</f>
        <v>0</v>
      </c>
      <c r="S89" s="40"/>
      <c r="T89" s="43">
        <f>IF(S89,LOOKUP(S89,{1;2;3;4;5;6;7;8;9;10;11;12;13;14;15;16;17;18;19;20;21},{30;25;21;18;16;15;14;13;12;11;10;9;8;7;6;5;4;3;2;1;0}),0)</f>
        <v>0</v>
      </c>
      <c r="U89" s="40"/>
      <c r="V89" s="45">
        <f>IF(U89,LOOKUP(U89,{1;2;3;4;5;6;7;8;9;10;11;12;13;14;15;16;17;18;19;20;21},{60;50;42;36;32;30;28;26;24;22;20;18;16;14;12;10;8;6;4;2;0}),0)</f>
        <v>0</v>
      </c>
      <c r="W89" s="40"/>
      <c r="X89" s="41">
        <f>IF(W89,LOOKUP(W89,{1;2;3;4;5;6;7;8;9;10;11;12;13;14;15;16;17;18;19;20;21},{60;50;42;36;32;30;28;26;24;22;20;18;16;14;12;10;8;6;4;2;0}),0)</f>
        <v>0</v>
      </c>
      <c r="Y89" s="40"/>
      <c r="Z89" s="45">
        <f>IF(Y89,LOOKUP(Y89,{1;2;3;4;5;6;7;8;9;10;11;12;13;14;15;16;17;18;19;20;21},{60;50;42;36;32;30;28;26;24;22;20;18;16;14;12;10;8;6;4;2;0}),0)</f>
        <v>0</v>
      </c>
      <c r="AA89" s="40"/>
      <c r="AB89" s="41">
        <f>IF(AA89,LOOKUP(AA89,{1;2;3;4;5;6;7;8;9;10;11;12;13;14;15;16;17;18;19;20;21},{60;50;42;36;32;30;28;26;24;22;20;18;16;14;12;10;8;6;4;2;0}),0)</f>
        <v>0</v>
      </c>
      <c r="AC89" s="40"/>
      <c r="AD89" s="106">
        <f>IF(AC89,LOOKUP(AC89,{1;2;3;4;5;6;7;8;9;10;11;12;13;14;15;16;17;18;19;20;21},{30;25;21;18;16;15;14;13;12;11;10;9;8;7;6;5;4;3;2;1;0}),0)</f>
        <v>0</v>
      </c>
      <c r="AE89" s="40"/>
      <c r="AF89" s="488">
        <f>IF(AE89,LOOKUP(AE89,{1;2;3;4;5;6;7;8;9;10;11;12;13;14;15;16;17;18;19;20;21},{30;25;21;18;16;15;14;13;12;11;10;9;8;7;6;5;4;3;2;1;0}),0)</f>
        <v>0</v>
      </c>
      <c r="AG89" s="40"/>
      <c r="AH89" s="106">
        <f>IF(AG89,LOOKUP(AG89,{1;2;3;4;5;6;7;8;9;10;11;12;13;14;15;16;17;18;19;20;21},{30;25;21;18;16;15;14;13;12;11;10;9;8;7;6;5;4;3;2;1;0}),0)</f>
        <v>0</v>
      </c>
      <c r="AI89" s="40"/>
      <c r="AJ89" s="41">
        <f>IF(AI89,LOOKUP(AI89,{1;2;3;4;5;6;7;8;9;10;11;12;13;14;15;16;17;18;19;20;21},{30;25;21;18;16;15;14;13;12;11;10;9;8;7;6;5;4;3;2;1;0}),0)</f>
        <v>0</v>
      </c>
      <c r="AK89" s="40"/>
      <c r="AL89" s="43">
        <f>IF(AK89,LOOKUP(AK89,{1;2;3;4;5;6;7;8;9;10;11;12;13;14;15;16;17;18;19;20;21},{30;25;21;18;16;15;14;13;12;11;10;9;8;7;6;5;4;3;2;1;0}),0)</f>
        <v>0</v>
      </c>
      <c r="AM89" s="40"/>
      <c r="AN89" s="43">
        <f>IF(AM89,LOOKUP(AM89,{1;2;3;4;5;6;7;8;9;10;11;12;13;14;15;16;17;18;19;20;21},{30;25;21;18;16;15;14;13;12;11;10;9;8;7;6;5;4;3;2;1;0}),0)</f>
        <v>0</v>
      </c>
      <c r="AO89" s="40">
        <v>14</v>
      </c>
      <c r="AP89" s="43">
        <f>IF(AO89,LOOKUP(AO89,{1;2;3;4;5;6;7;8;9;10;11;12;13;14;15;16;17;18;19;20;21},{30;25;21;18;16;15;14;13;12;11;10;9;8;7;6;5;4;3;2;1;0}),0)</f>
        <v>7</v>
      </c>
      <c r="AQ89" s="40"/>
      <c r="AR89" s="47">
        <f>IF(AQ89,LOOKUP(AQ89,{1;2;3;4;5;6;7;8;9;10;11;12;13;14;15;16;17;18;19;20;21},{60;50;42;36;32;30;28;26;24;22;20;18;16;14;12;10;8;6;4;2;0}),0)</f>
        <v>0</v>
      </c>
      <c r="AS89" s="40"/>
      <c r="AT89" s="211">
        <f>IF(AS89,LOOKUP(AS89,{1;2;3;4;5;6;7;8;9;10;11;12;13;14;15;16;17;18;19;20;21},{60;50;42;36;32;30;28;26;24;22;20;18;16;14;12;10;8;6;4;2;0}),0)</f>
        <v>0</v>
      </c>
      <c r="AU89" s="240"/>
      <c r="AV89" s="241">
        <f>IF(AU89,LOOKUP(AU89,{1;2;3;4;5;6;7;8;9;10;11;12;13;14;15;16;17;18;19;20;21},{60;50;42;36;32;30;28;26;24;22;20;18;16;14;12;10;8;6;4;2;0}),0)</f>
        <v>0</v>
      </c>
      <c r="AW89" s="225"/>
      <c r="AX89" s="216">
        <f>V89+X89+Z89+AB89+AR89+AT89+AV89</f>
        <v>0</v>
      </c>
      <c r="AZ89" s="255"/>
      <c r="BA89" s="256"/>
    </row>
    <row r="90" spans="1:53" ht="16" customHeight="1" x14ac:dyDescent="0.2">
      <c r="A90" s="141">
        <f>RANK(I90,$I$6:$I$271)</f>
        <v>85</v>
      </c>
      <c r="B90" s="154">
        <v>3050128</v>
      </c>
      <c r="C90" s="146" t="s">
        <v>723</v>
      </c>
      <c r="D90" s="49" t="s">
        <v>724</v>
      </c>
      <c r="E90" s="38" t="str">
        <f>C90&amp;D90</f>
        <v>PhilippBACHL</v>
      </c>
      <c r="F90" s="39"/>
      <c r="G90" s="117">
        <v>1989</v>
      </c>
      <c r="H90" s="311" t="str">
        <f>IF(ISBLANK(G90),"",IF(G90&gt;1995.9,"U23","SR"))</f>
        <v>SR</v>
      </c>
      <c r="I90" s="494">
        <f>N90+P90+R90+T90+V90+X90+Z90+AB90+AD90+AF90+AH90+AJ90+AL90+AN90+AP90+AR90+AT90+AV90</f>
        <v>6</v>
      </c>
      <c r="J90" s="159">
        <f>N90+R90+X90+AB90+AF90+AJ90+AR90</f>
        <v>0</v>
      </c>
      <c r="K90" s="130">
        <f>P90+T90+V90+Z90+AD90+AH90+AL90+AN90+AP90+AT90+AV90</f>
        <v>6</v>
      </c>
      <c r="L90" s="122"/>
      <c r="M90" s="40"/>
      <c r="N90" s="41">
        <f>IF(M90,LOOKUP(M90,{1;2;3;4;5;6;7;8;9;10;11;12;13;14;15;16;17;18;19;20;21},{30;25;21;18;16;15;14;13;12;11;10;9;8;7;6;5;4;3;2;1;0}),0)</f>
        <v>0</v>
      </c>
      <c r="O90" s="40"/>
      <c r="P90" s="43">
        <f>IF(O90,LOOKUP(O90,{1;2;3;4;5;6;7;8;9;10;11;12;13;14;15;16;17;18;19;20;21},{30;25;21;18;16;15;14;13;12;11;10;9;8;7;6;5;4;3;2;1;0}),0)</f>
        <v>0</v>
      </c>
      <c r="Q90" s="40"/>
      <c r="R90" s="41">
        <f>IF(Q90,LOOKUP(Q90,{1;2;3;4;5;6;7;8;9;10;11;12;13;14;15;16;17;18;19;20;21},{30;25;21;18;16;15;14;13;12;11;10;9;8;7;6;5;4;3;2;1;0}),0)</f>
        <v>0</v>
      </c>
      <c r="S90" s="40"/>
      <c r="T90" s="43">
        <f>IF(S90,LOOKUP(S90,{1;2;3;4;5;6;7;8;9;10;11;12;13;14;15;16;17;18;19;20;21},{30;25;21;18;16;15;14;13;12;11;10;9;8;7;6;5;4;3;2;1;0}),0)</f>
        <v>0</v>
      </c>
      <c r="U90" s="40"/>
      <c r="V90" s="45">
        <f>IF(U90,LOOKUP(U90,{1;2;3;4;5;6;7;8;9;10;11;12;13;14;15;16;17;18;19;20;21},{60;50;42;36;32;30;28;26;24;22;20;18;16;14;12;10;8;6;4;2;0}),0)</f>
        <v>0</v>
      </c>
      <c r="W90" s="40"/>
      <c r="X90" s="41">
        <f>IF(W90,LOOKUP(W90,{1;2;3;4;5;6;7;8;9;10;11;12;13;14;15;16;17;18;19;20;21},{60;50;42;36;32;30;28;26;24;22;20;18;16;14;12;10;8;6;4;2;0}),0)</f>
        <v>0</v>
      </c>
      <c r="Y90" s="40"/>
      <c r="Z90" s="45">
        <f>IF(Y90,LOOKUP(Y90,{1;2;3;4;5;6;7;8;9;10;11;12;13;14;15;16;17;18;19;20;21},{60;50;42;36;32;30;28;26;24;22;20;18;16;14;12;10;8;6;4;2;0}),0)</f>
        <v>0</v>
      </c>
      <c r="AA90" s="40"/>
      <c r="AB90" s="41">
        <f>IF(AA90,LOOKUP(AA90,{1;2;3;4;5;6;7;8;9;10;11;12;13;14;15;16;17;18;19;20;21},{60;50;42;36;32;30;28;26;24;22;20;18;16;14;12;10;8;6;4;2;0}),0)</f>
        <v>0</v>
      </c>
      <c r="AC90" s="40"/>
      <c r="AD90" s="106">
        <f>IF(AC90,LOOKUP(AC90,{1;2;3;4;5;6;7;8;9;10;11;12;13;14;15;16;17;18;19;20;21},{30;25;21;18;16;15;14;13;12;11;10;9;8;7;6;5;4;3;2;1;0}),0)</f>
        <v>0</v>
      </c>
      <c r="AE90" s="40"/>
      <c r="AF90" s="488">
        <f>IF(AE90,LOOKUP(AE90,{1;2;3;4;5;6;7;8;9;10;11;12;13;14;15;16;17;18;19;20;21},{30;25;21;18;16;15;14;13;12;11;10;9;8;7;6;5;4;3;2;1;0}),0)</f>
        <v>0</v>
      </c>
      <c r="AG90" s="40"/>
      <c r="AH90" s="106">
        <f>IF(AG90,LOOKUP(AG90,{1;2;3;4;5;6;7;8;9;10;11;12;13;14;15;16;17;18;19;20;21},{30;25;21;18;16;15;14;13;12;11;10;9;8;7;6;5;4;3;2;1;0}),0)</f>
        <v>0</v>
      </c>
      <c r="AI90" s="40"/>
      <c r="AJ90" s="41">
        <f>IF(AI90,LOOKUP(AI90,{1;2;3;4;5;6;7;8;9;10;11;12;13;14;15;16;17;18;19;20;21},{30;25;21;18;16;15;14;13;12;11;10;9;8;7;6;5;4;3;2;1;0}),0)</f>
        <v>0</v>
      </c>
      <c r="AK90" s="40"/>
      <c r="AL90" s="43">
        <f>IF(AK90,LOOKUP(AK90,{1;2;3;4;5;6;7;8;9;10;11;12;13;14;15;16;17;18;19;20;21},{30;25;21;18;16;15;14;13;12;11;10;9;8;7;6;5;4;3;2;1;0}),0)</f>
        <v>0</v>
      </c>
      <c r="AM90" s="40"/>
      <c r="AN90" s="43">
        <f>IF(AM90,LOOKUP(AM90,{1;2;3;4;5;6;7;8;9;10;11;12;13;14;15;16;17;18;19;20;21},{30;25;21;18;16;15;14;13;12;11;10;9;8;7;6;5;4;3;2;1;0}),0)</f>
        <v>0</v>
      </c>
      <c r="AO90" s="40">
        <v>15</v>
      </c>
      <c r="AP90" s="43">
        <f>IF(AO90,LOOKUP(AO90,{1;2;3;4;5;6;7;8;9;10;11;12;13;14;15;16;17;18;19;20;21},{30;25;21;18;16;15;14;13;12;11;10;9;8;7;6;5;4;3;2;1;0}),0)</f>
        <v>6</v>
      </c>
      <c r="AQ90" s="40"/>
      <c r="AR90" s="47">
        <f>IF(AQ90,LOOKUP(AQ90,{1;2;3;4;5;6;7;8;9;10;11;12;13;14;15;16;17;18;19;20;21},{60;50;42;36;32;30;28;26;24;22;20;18;16;14;12;10;8;6;4;2;0}),0)</f>
        <v>0</v>
      </c>
      <c r="AS90" s="40"/>
      <c r="AT90" s="211">
        <f>IF(AS90,LOOKUP(AS90,{1;2;3;4;5;6;7;8;9;10;11;12;13;14;15;16;17;18;19;20;21},{60;50;42;36;32;30;28;26;24;22;20;18;16;14;12;10;8;6;4;2;0}),0)</f>
        <v>0</v>
      </c>
      <c r="AU90" s="240"/>
      <c r="AV90" s="241">
        <f>IF(AU90,LOOKUP(AU90,{1;2;3;4;5;6;7;8;9;10;11;12;13;14;15;16;17;18;19;20;21},{60;50;42;36;32;30;28;26;24;22;20;18;16;14;12;10;8;6;4;2;0}),0)</f>
        <v>0</v>
      </c>
      <c r="AW90" s="225"/>
      <c r="AX90" s="216">
        <f>V90+X90+Z90+AB90+AR90+AT90+AV90</f>
        <v>0</v>
      </c>
      <c r="AZ90" s="255"/>
      <c r="BA90" s="256"/>
    </row>
    <row r="91" spans="1:53" ht="16" customHeight="1" x14ac:dyDescent="0.2">
      <c r="A91" s="141">
        <f>RANK(I91,$I$6:$I$271)</f>
        <v>85</v>
      </c>
      <c r="B91" s="154">
        <v>3422669</v>
      </c>
      <c r="C91" s="146" t="s">
        <v>666</v>
      </c>
      <c r="D91" s="49" t="s">
        <v>665</v>
      </c>
      <c r="E91" s="38" t="str">
        <f>C91&amp;D91</f>
        <v>KristofferVOLLSET</v>
      </c>
      <c r="F91" s="39"/>
      <c r="G91" s="117">
        <v>1996</v>
      </c>
      <c r="H91" s="311" t="str">
        <f>IF(ISBLANK(G91),"",IF(G91&gt;1995.9,"U23","SR"))</f>
        <v>U23</v>
      </c>
      <c r="I91" s="494">
        <f>N91+P91+R91+T91+V91+X91+Z91+AB91+AD91+AF91+AH91+AJ91+AL91+AN91+AP91+AR91+AT91+AV91</f>
        <v>6</v>
      </c>
      <c r="J91" s="159">
        <f>N91+R91+X91+AB91+AF91+AJ91+AR91</f>
        <v>6</v>
      </c>
      <c r="K91" s="130">
        <f>P91+T91+V91+Z91+AD91+AH91+AL91+AN91+AP91+AT91+AV91</f>
        <v>0</v>
      </c>
      <c r="L91" s="122"/>
      <c r="M91" s="40"/>
      <c r="N91" s="41">
        <f>IF(M91,LOOKUP(M91,{1;2;3;4;5;6;7;8;9;10;11;12;13;14;15;16;17;18;19;20;21},{30;25;21;18;16;15;14;13;12;11;10;9;8;7;6;5;4;3;2;1;0}),0)</f>
        <v>0</v>
      </c>
      <c r="O91" s="40"/>
      <c r="P91" s="43">
        <f>IF(O91,LOOKUP(O91,{1;2;3;4;5;6;7;8;9;10;11;12;13;14;15;16;17;18;19;20;21},{30;25;21;18;16;15;14;13;12;11;10;9;8;7;6;5;4;3;2;1;0}),0)</f>
        <v>0</v>
      </c>
      <c r="Q91" s="40"/>
      <c r="R91" s="41">
        <f>IF(Q91,LOOKUP(Q91,{1;2;3;4;5;6;7;8;9;10;11;12;13;14;15;16;17;18;19;20;21},{30;25;21;18;16;15;14;13;12;11;10;9;8;7;6;5;4;3;2;1;0}),0)</f>
        <v>0</v>
      </c>
      <c r="S91" s="40"/>
      <c r="T91" s="43">
        <f>IF(S91,LOOKUP(S91,{1;2;3;4;5;6;7;8;9;10;11;12;13;14;15;16;17;18;19;20;21},{30;25;21;18;16;15;14;13;12;11;10;9;8;7;6;5;4;3;2;1;0}),0)</f>
        <v>0</v>
      </c>
      <c r="U91" s="40"/>
      <c r="V91" s="45">
        <f>IF(U91,LOOKUP(U91,{1;2;3;4;5;6;7;8;9;10;11;12;13;14;15;16;17;18;19;20;21},{60;50;42;36;32;30;28;26;24;22;20;18;16;14;12;10;8;6;4;2;0}),0)</f>
        <v>0</v>
      </c>
      <c r="W91" s="40"/>
      <c r="X91" s="41">
        <f>IF(W91,LOOKUP(W91,{1;2;3;4;5;6;7;8;9;10;11;12;13;14;15;16;17;18;19;20;21},{60;50;42;36;32;30;28;26;24;22;20;18;16;14;12;10;8;6;4;2;0}),0)</f>
        <v>0</v>
      </c>
      <c r="Y91" s="40"/>
      <c r="Z91" s="45">
        <f>IF(Y91,LOOKUP(Y91,{1;2;3;4;5;6;7;8;9;10;11;12;13;14;15;16;17;18;19;20;21},{60;50;42;36;32;30;28;26;24;22;20;18;16;14;12;10;8;6;4;2;0}),0)</f>
        <v>0</v>
      </c>
      <c r="AA91" s="40">
        <v>18</v>
      </c>
      <c r="AB91" s="41">
        <f>IF(AA91,LOOKUP(AA91,{1;2;3;4;5;6;7;8;9;10;11;12;13;14;15;16;17;18;19;20;21},{60;50;42;36;32;30;28;26;24;22;20;18;16;14;12;10;8;6;4;2;0}),0)</f>
        <v>6</v>
      </c>
      <c r="AC91" s="40"/>
      <c r="AD91" s="106">
        <f>IF(AC91,LOOKUP(AC91,{1;2;3;4;5;6;7;8;9;10;11;12;13;14;15;16;17;18;19;20;21},{30;25;21;18;16;15;14;13;12;11;10;9;8;7;6;5;4;3;2;1;0}),0)</f>
        <v>0</v>
      </c>
      <c r="AE91" s="40"/>
      <c r="AF91" s="488">
        <f>IF(AE91,LOOKUP(AE91,{1;2;3;4;5;6;7;8;9;10;11;12;13;14;15;16;17;18;19;20;21},{30;25;21;18;16;15;14;13;12;11;10;9;8;7;6;5;4;3;2;1;0}),0)</f>
        <v>0</v>
      </c>
      <c r="AG91" s="40"/>
      <c r="AH91" s="106">
        <f>IF(AG91,LOOKUP(AG91,{1;2;3;4;5;6;7;8;9;10;11;12;13;14;15;16;17;18;19;20;21},{30;25;21;18;16;15;14;13;12;11;10;9;8;7;6;5;4;3;2;1;0}),0)</f>
        <v>0</v>
      </c>
      <c r="AI91" s="40"/>
      <c r="AJ91" s="41">
        <f>IF(AI91,LOOKUP(AI91,{1;2;3;4;5;6;7;8;9;10;11;12;13;14;15;16;17;18;19;20;21},{30;25;21;18;16;15;14;13;12;11;10;9;8;7;6;5;4;3;2;1;0}),0)</f>
        <v>0</v>
      </c>
      <c r="AK91" s="40"/>
      <c r="AL91" s="43">
        <f>IF(AK91,LOOKUP(AK91,{1;2;3;4;5;6;7;8;9;10;11;12;13;14;15;16;17;18;19;20;21},{30;25;21;18;16;15;14;13;12;11;10;9;8;7;6;5;4;3;2;1;0}),0)</f>
        <v>0</v>
      </c>
      <c r="AM91" s="40"/>
      <c r="AN91" s="43">
        <f>IF(AM91,LOOKUP(AM91,{1;2;3;4;5;6;7;8;9;10;11;12;13;14;15;16;17;18;19;20;21},{30;25;21;18;16;15;14;13;12;11;10;9;8;7;6;5;4;3;2;1;0}),0)</f>
        <v>0</v>
      </c>
      <c r="AO91" s="40"/>
      <c r="AP91" s="43">
        <f>IF(AO91,LOOKUP(AO91,{1;2;3;4;5;6;7;8;9;10;11;12;13;14;15;16;17;18;19;20;21},{30;25;21;18;16;15;14;13;12;11;10;9;8;7;6;5;4;3;2;1;0}),0)</f>
        <v>0</v>
      </c>
      <c r="AQ91" s="40"/>
      <c r="AR91" s="47">
        <f>IF(AQ91,LOOKUP(AQ91,{1;2;3;4;5;6;7;8;9;10;11;12;13;14;15;16;17;18;19;20;21},{60;50;42;36;32;30;28;26;24;22;20;18;16;14;12;10;8;6;4;2;0}),0)</f>
        <v>0</v>
      </c>
      <c r="AS91" s="40"/>
      <c r="AT91" s="211">
        <f>IF(AS91,LOOKUP(AS91,{1;2;3;4;5;6;7;8;9;10;11;12;13;14;15;16;17;18;19;20;21},{60;50;42;36;32;30;28;26;24;22;20;18;16;14;12;10;8;6;4;2;0}),0)</f>
        <v>0</v>
      </c>
      <c r="AU91" s="240"/>
      <c r="AV91" s="241">
        <f>IF(AU91,LOOKUP(AU91,{1;2;3;4;5;6;7;8;9;10;11;12;13;14;15;16;17;18;19;20;21},{60;50;42;36;32;30;28;26;24;22;20;18;16;14;12;10;8;6;4;2;0}),0)</f>
        <v>0</v>
      </c>
      <c r="AW91" s="230"/>
      <c r="AX91" s="216">
        <f>V91+X91+Z91+AB91+AR91+AT91+AV91</f>
        <v>6</v>
      </c>
      <c r="AZ91" s="255"/>
      <c r="BA91" s="256"/>
    </row>
    <row r="92" spans="1:53" ht="16" customHeight="1" x14ac:dyDescent="0.2">
      <c r="A92" s="141">
        <f>RANK(I92,$I$6:$I$271)</f>
        <v>85</v>
      </c>
      <c r="B92" s="154">
        <v>3100351</v>
      </c>
      <c r="C92" s="430" t="s">
        <v>643</v>
      </c>
      <c r="D92" s="49" t="s">
        <v>547</v>
      </c>
      <c r="E92" s="38" t="str">
        <f>C92&amp;D92</f>
        <v>GarethWILLIAMS</v>
      </c>
      <c r="F92" s="50"/>
      <c r="G92" s="441">
        <v>1997</v>
      </c>
      <c r="H92" s="311" t="str">
        <f>IF(ISBLANK(G92),"",IF(G92&gt;1995.9,"U23","SR"))</f>
        <v>U23</v>
      </c>
      <c r="I92" s="494">
        <f>N92+P92+R92+T92+V92+X92+Z92+AB92+AD92+AF92+AH92+AJ92+AL92+AN92+AP92+AR92+AT92+AV92</f>
        <v>6</v>
      </c>
      <c r="J92" s="159">
        <f>N92+R92+X92+AB92+AF92+AJ92+AR92</f>
        <v>0</v>
      </c>
      <c r="K92" s="130">
        <f>P92+T92+V92+Z92+AD92+AH92+AL92+AN92+AP92+AT92+AV92</f>
        <v>6</v>
      </c>
      <c r="L92" s="266"/>
      <c r="M92" s="40"/>
      <c r="N92" s="41">
        <f>IF(M92,LOOKUP(M92,{1;2;3;4;5;6;7;8;9;10;11;12;13;14;15;16;17;18;19;20;21},{30;25;21;18;16;15;14;13;12;11;10;9;8;7;6;5;4;3;2;1;0}),0)</f>
        <v>0</v>
      </c>
      <c r="O92" s="40"/>
      <c r="P92" s="43">
        <f>IF(O92,LOOKUP(O92,{1;2;3;4;5;6;7;8;9;10;11;12;13;14;15;16;17;18;19;20;21},{30;25;21;18;16;15;14;13;12;11;10;9;8;7;6;5;4;3;2;1;0}),0)</f>
        <v>0</v>
      </c>
      <c r="Q92" s="40"/>
      <c r="R92" s="41">
        <f>IF(Q92,LOOKUP(Q92,{1;2;3;4;5;6;7;8;9;10;11;12;13;14;15;16;17;18;19;20;21},{30;25;21;18;16;15;14;13;12;11;10;9;8;7;6;5;4;3;2;1;0}),0)</f>
        <v>0</v>
      </c>
      <c r="S92" s="40">
        <v>15</v>
      </c>
      <c r="T92" s="43">
        <f>IF(S92,LOOKUP(S92,{1;2;3;4;5;6;7;8;9;10;11;12;13;14;15;16;17;18;19;20;21},{30;25;21;18;16;15;14;13;12;11;10;9;8;7;6;5;4;3;2;1;0}),0)</f>
        <v>6</v>
      </c>
      <c r="U92" s="40"/>
      <c r="V92" s="45">
        <f>IF(U92,LOOKUP(U92,{1;2;3;4;5;6;7;8;9;10;11;12;13;14;15;16;17;18;19;20;21},{60;50;42;36;32;30;28;26;24;22;20;18;16;14;12;10;8;6;4;2;0}),0)</f>
        <v>0</v>
      </c>
      <c r="W92" s="40"/>
      <c r="X92" s="41">
        <f>IF(W92,LOOKUP(W92,{1;2;3;4;5;6;7;8;9;10;11;12;13;14;15;16;17;18;19;20;21},{60;50;42;36;32;30;28;26;24;22;20;18;16;14;12;10;8;6;4;2;0}),0)</f>
        <v>0</v>
      </c>
      <c r="Y92" s="40"/>
      <c r="Z92" s="45">
        <f>IF(Y92,LOOKUP(Y92,{1;2;3;4;5;6;7;8;9;10;11;12;13;14;15;16;17;18;19;20;21},{60;50;42;36;32;30;28;26;24;22;20;18;16;14;12;10;8;6;4;2;0}),0)</f>
        <v>0</v>
      </c>
      <c r="AA92" s="40"/>
      <c r="AB92" s="41">
        <f>IF(AA92,LOOKUP(AA92,{1;2;3;4;5;6;7;8;9;10;11;12;13;14;15;16;17;18;19;20;21},{60;50;42;36;32;30;28;26;24;22;20;18;16;14;12;10;8;6;4;2;0}),0)</f>
        <v>0</v>
      </c>
      <c r="AC92" s="40"/>
      <c r="AD92" s="106">
        <f>IF(AC92,LOOKUP(AC92,{1;2;3;4;5;6;7;8;9;10;11;12;13;14;15;16;17;18;19;20;21},{30;25;21;18;16;15;14;13;12;11;10;9;8;7;6;5;4;3;2;1;0}),0)</f>
        <v>0</v>
      </c>
      <c r="AE92" s="40"/>
      <c r="AF92" s="488">
        <f>IF(AE92,LOOKUP(AE92,{1;2;3;4;5;6;7;8;9;10;11;12;13;14;15;16;17;18;19;20;21},{30;25;21;18;16;15;14;13;12;11;10;9;8;7;6;5;4;3;2;1;0}),0)</f>
        <v>0</v>
      </c>
      <c r="AG92" s="40"/>
      <c r="AH92" s="106">
        <f>IF(AG92,LOOKUP(AG92,{1;2;3;4;5;6;7;8;9;10;11;12;13;14;15;16;17;18;19;20;21},{30;25;21;18;16;15;14;13;12;11;10;9;8;7;6;5;4;3;2;1;0}),0)</f>
        <v>0</v>
      </c>
      <c r="AI92" s="40"/>
      <c r="AJ92" s="41">
        <f>IF(AI92,LOOKUP(AI92,{1;2;3;4;5;6;7;8;9;10;11;12;13;14;15;16;17;18;19;20;21},{30;25;21;18;16;15;14;13;12;11;10;9;8;7;6;5;4;3;2;1;0}),0)</f>
        <v>0</v>
      </c>
      <c r="AK92" s="40"/>
      <c r="AL92" s="43">
        <f>IF(AK92,LOOKUP(AK92,{1;2;3;4;5;6;7;8;9;10;11;12;13;14;15;16;17;18;19;20;21},{30;25;21;18;16;15;14;13;12;11;10;9;8;7;6;5;4;3;2;1;0}),0)</f>
        <v>0</v>
      </c>
      <c r="AM92" s="40"/>
      <c r="AN92" s="43">
        <f>IF(AM92,LOOKUP(AM92,{1;2;3;4;5;6;7;8;9;10;11;12;13;14;15;16;17;18;19;20;21},{30;25;21;18;16;15;14;13;12;11;10;9;8;7;6;5;4;3;2;1;0}),0)</f>
        <v>0</v>
      </c>
      <c r="AO92" s="40"/>
      <c r="AP92" s="43">
        <f>IF(AO92,LOOKUP(AO92,{1;2;3;4;5;6;7;8;9;10;11;12;13;14;15;16;17;18;19;20;21},{30;25;21;18;16;15;14;13;12;11;10;9;8;7;6;5;4;3;2;1;0}),0)</f>
        <v>0</v>
      </c>
      <c r="AQ92" s="40"/>
      <c r="AR92" s="47">
        <f>IF(AQ92,LOOKUP(AQ92,{1;2;3;4;5;6;7;8;9;10;11;12;13;14;15;16;17;18;19;20;21},{60;50;42;36;32;30;28;26;24;22;20;18;16;14;12;10;8;6;4;2;0}),0)</f>
        <v>0</v>
      </c>
      <c r="AS92" s="40"/>
      <c r="AT92" s="211">
        <f>IF(AS92,LOOKUP(AS92,{1;2;3;4;5;6;7;8;9;10;11;12;13;14;15;16;17;18;19;20;21},{60;50;42;36;32;30;28;26;24;22;20;18;16;14;12;10;8;6;4;2;0}),0)</f>
        <v>0</v>
      </c>
      <c r="AU92" s="240"/>
      <c r="AV92" s="241">
        <f>IF(AU92,LOOKUP(AU92,{1;2;3;4;5;6;7;8;9;10;11;12;13;14;15;16;17;18;19;20;21},{60;50;42;36;32;30;28;26;24;22;20;18;16;14;12;10;8;6;4;2;0}),0)</f>
        <v>0</v>
      </c>
      <c r="AW92" s="225"/>
      <c r="AX92" s="216">
        <f>V92+X92+Z92+AB92+AR92+AT92+AV92</f>
        <v>0</v>
      </c>
      <c r="AZ92" s="255">
        <f>RANK(BA92,$BA$6:$BA$259)</f>
        <v>69</v>
      </c>
      <c r="BA92" s="256">
        <f>(N92+P92+R92+T92+V92+X92+Z92+AB92+AD92+AF92+AH92+AJ92+AL92+AN92)- SMALL((N92,P92,R92,T92,V92,X92,Z92,AB92,AD92,AF92,AH92,AJ92,AL92,AN92),1)- SMALL((N92,P92,R92,T92,V92,X92,Z92,AB92,AD92,AF92,AH92,AJ92,AL92,AN92),2)- SMALL((N92,P92,R92,T92,V92,X92,Z92,AB92,AD92,AF92,AH92,AJ92,AL92,AN92),3)</f>
        <v>6</v>
      </c>
    </row>
    <row r="93" spans="1:53" ht="16" customHeight="1" x14ac:dyDescent="0.2">
      <c r="A93" s="141">
        <f>RANK(I93,$I$6:$I$271)</f>
        <v>88</v>
      </c>
      <c r="B93" s="154">
        <v>3530935</v>
      </c>
      <c r="C93" s="430" t="s">
        <v>215</v>
      </c>
      <c r="D93" s="49" t="s">
        <v>216</v>
      </c>
      <c r="E93" s="38" t="str">
        <f>C93&amp;D93</f>
        <v>LanceMCKENNEY</v>
      </c>
      <c r="F93" s="50"/>
      <c r="G93" s="441">
        <v>1997</v>
      </c>
      <c r="H93" s="311" t="str">
        <f>IF(ISBLANK(G93),"",IF(G93&gt;1995.9,"U23","SR"))</f>
        <v>U23</v>
      </c>
      <c r="I93" s="494">
        <f>N93+P93+R93+T93+V93+X93+Z93+AB93+AD93+AF93+AH93+AJ93+AL93+AN93+AP93+AR93+AT93+AV93</f>
        <v>5</v>
      </c>
      <c r="J93" s="159">
        <f>N93+R93+X93+AB93+AF93+AJ93+AR93</f>
        <v>5</v>
      </c>
      <c r="K93" s="130">
        <f>P93+T93+V93+Z93+AD93+AH93+AL93+AN93+AP93+AT93+AV93</f>
        <v>0</v>
      </c>
      <c r="L93" s="266"/>
      <c r="M93" s="40">
        <v>16</v>
      </c>
      <c r="N93" s="41">
        <f>IF(M93,LOOKUP(M93,{1;2;3;4;5;6;7;8;9;10;11;12;13;14;15;16;17;18;19;20;21},{30;25;21;18;16;15;14;13;12;11;10;9;8;7;6;5;4;3;2;1;0}),0)</f>
        <v>5</v>
      </c>
      <c r="O93" s="40"/>
      <c r="P93" s="43">
        <f>IF(O93,LOOKUP(O93,{1;2;3;4;5;6;7;8;9;10;11;12;13;14;15;16;17;18;19;20;21},{30;25;21;18;16;15;14;13;12;11;10;9;8;7;6;5;4;3;2;1;0}),0)</f>
        <v>0</v>
      </c>
      <c r="Q93" s="40"/>
      <c r="R93" s="41">
        <f>IF(Q93,LOOKUP(Q93,{1;2;3;4;5;6;7;8;9;10;11;12;13;14;15;16;17;18;19;20;21},{30;25;21;18;16;15;14;13;12;11;10;9;8;7;6;5;4;3;2;1;0}),0)</f>
        <v>0</v>
      </c>
      <c r="S93" s="40"/>
      <c r="T93" s="43">
        <f>IF(S93,LOOKUP(S93,{1;2;3;4;5;6;7;8;9;10;11;12;13;14;15;16;17;18;19;20;21},{30;25;21;18;16;15;14;13;12;11;10;9;8;7;6;5;4;3;2;1;0}),0)</f>
        <v>0</v>
      </c>
      <c r="U93" s="40"/>
      <c r="V93" s="45">
        <f>IF(U93,LOOKUP(U93,{1;2;3;4;5;6;7;8;9;10;11;12;13;14;15;16;17;18;19;20;21},{60;50;42;36;32;30;28;26;24;22;20;18;16;14;12;10;8;6;4;2;0}),0)</f>
        <v>0</v>
      </c>
      <c r="W93" s="40"/>
      <c r="X93" s="41">
        <f>IF(W93,LOOKUP(W93,{1;2;3;4;5;6;7;8;9;10;11;12;13;14;15;16;17;18;19;20;21},{60;50;42;36;32;30;28;26;24;22;20;18;16;14;12;10;8;6;4;2;0}),0)</f>
        <v>0</v>
      </c>
      <c r="Y93" s="40"/>
      <c r="Z93" s="45">
        <f>IF(Y93,LOOKUP(Y93,{1;2;3;4;5;6;7;8;9;10;11;12;13;14;15;16;17;18;19;20;21},{60;50;42;36;32;30;28;26;24;22;20;18;16;14;12;10;8;6;4;2;0}),0)</f>
        <v>0</v>
      </c>
      <c r="AA93" s="40"/>
      <c r="AB93" s="41">
        <f>IF(AA93,LOOKUP(AA93,{1;2;3;4;5;6;7;8;9;10;11;12;13;14;15;16;17;18;19;20;21},{60;50;42;36;32;30;28;26;24;22;20;18;16;14;12;10;8;6;4;2;0}),0)</f>
        <v>0</v>
      </c>
      <c r="AC93" s="40"/>
      <c r="AD93" s="106">
        <f>IF(AC93,LOOKUP(AC93,{1;2;3;4;5;6;7;8;9;10;11;12;13;14;15;16;17;18;19;20;21},{30;25;21;18;16;15;14;13;12;11;10;9;8;7;6;5;4;3;2;1;0}),0)</f>
        <v>0</v>
      </c>
      <c r="AE93" s="40"/>
      <c r="AF93" s="488">
        <f>IF(AE93,LOOKUP(AE93,{1;2;3;4;5;6;7;8;9;10;11;12;13;14;15;16;17;18;19;20;21},{30;25;21;18;16;15;14;13;12;11;10;9;8;7;6;5;4;3;2;1;0}),0)</f>
        <v>0</v>
      </c>
      <c r="AG93" s="40"/>
      <c r="AH93" s="106">
        <f>IF(AG93,LOOKUP(AG93,{1;2;3;4;5;6;7;8;9;10;11;12;13;14;15;16;17;18;19;20;21},{30;25;21;18;16;15;14;13;12;11;10;9;8;7;6;5;4;3;2;1;0}),0)</f>
        <v>0</v>
      </c>
      <c r="AI93" s="40"/>
      <c r="AJ93" s="41">
        <f>IF(AI93,LOOKUP(AI93,{1;2;3;4;5;6;7;8;9;10;11;12;13;14;15;16;17;18;19;20;21},{30;25;21;18;16;15;14;13;12;11;10;9;8;7;6;5;4;3;2;1;0}),0)</f>
        <v>0</v>
      </c>
      <c r="AK93" s="40"/>
      <c r="AL93" s="43">
        <f>IF(AK93,LOOKUP(AK93,{1;2;3;4;5;6;7;8;9;10;11;12;13;14;15;16;17;18;19;20;21},{30;25;21;18;16;15;14;13;12;11;10;9;8;7;6;5;4;3;2;1;0}),0)</f>
        <v>0</v>
      </c>
      <c r="AM93" s="40"/>
      <c r="AN93" s="43">
        <f>IF(AM93,LOOKUP(AM93,{1;2;3;4;5;6;7;8;9;10;11;12;13;14;15;16;17;18;19;20;21},{30;25;21;18;16;15;14;13;12;11;10;9;8;7;6;5;4;3;2;1;0}),0)</f>
        <v>0</v>
      </c>
      <c r="AO93" s="40"/>
      <c r="AP93" s="43">
        <f>IF(AO93,LOOKUP(AO93,{1;2;3;4;5;6;7;8;9;10;11;12;13;14;15;16;17;18;19;20;21},{30;25;21;18;16;15;14;13;12;11;10;9;8;7;6;5;4;3;2;1;0}),0)</f>
        <v>0</v>
      </c>
      <c r="AQ93" s="40"/>
      <c r="AR93" s="47">
        <f>IF(AQ93,LOOKUP(AQ93,{1;2;3;4;5;6;7;8;9;10;11;12;13;14;15;16;17;18;19;20;21},{60;50;42;36;32;30;28;26;24;22;20;18;16;14;12;10;8;6;4;2;0}),0)</f>
        <v>0</v>
      </c>
      <c r="AS93" s="40"/>
      <c r="AT93" s="211">
        <f>IF(AS93,LOOKUP(AS93,{1;2;3;4;5;6;7;8;9;10;11;12;13;14;15;16;17;18;19;20;21},{60;50;42;36;32;30;28;26;24;22;20;18;16;14;12;10;8;6;4;2;0}),0)</f>
        <v>0</v>
      </c>
      <c r="AU93" s="240"/>
      <c r="AV93" s="241">
        <f>IF(AU93,LOOKUP(AU93,{1;2;3;4;5;6;7;8;9;10;11;12;13;14;15;16;17;18;19;20;21},{60;50;42;36;32;30;28;26;24;22;20;18;16;14;12;10;8;6;4;2;0}),0)</f>
        <v>0</v>
      </c>
      <c r="AW93" s="225"/>
      <c r="AX93" s="216">
        <f>V93+X93+Z93+AB93+AR93+AT93+AV93</f>
        <v>0</v>
      </c>
      <c r="AZ93" s="255">
        <f>RANK(BA93,$BA$6:$BA$259)</f>
        <v>70</v>
      </c>
      <c r="BA93" s="256">
        <f>(N93+P93+R93+T93+V93+X93+Z93+AB93+AD93+AF93+AH93+AJ93+AL93+AN93)- SMALL((N93,P93,R93,T93,V93,X93,Z93,AB93,AD93,AF93,AH93,AJ93,AL93,AN93),1)- SMALL((N93,P93,R93,T93,V93,X93,Z93,AB93,AD93,AF93,AH93,AJ93,AL93,AN93),2)- SMALL((N93,P93,R93,T93,V93,X93,Z93,AB93,AD93,AF93,AH93,AJ93,AL93,AN93),3)</f>
        <v>5</v>
      </c>
    </row>
    <row r="94" spans="1:53" ht="16" customHeight="1" x14ac:dyDescent="0.2">
      <c r="A94" s="141">
        <f>RANK(I94,$I$6:$I$271)</f>
        <v>88</v>
      </c>
      <c r="B94" s="154"/>
      <c r="C94" s="146" t="s">
        <v>64</v>
      </c>
      <c r="D94" s="49" t="s">
        <v>725</v>
      </c>
      <c r="E94" s="38" t="str">
        <f>C94&amp;D94</f>
        <v>NickROSS</v>
      </c>
      <c r="F94" s="39"/>
      <c r="G94" s="118">
        <v>1989</v>
      </c>
      <c r="H94" s="311" t="str">
        <f>IF(ISBLANK(G94),"",IF(G94&gt;1995.9,"U23","SR"))</f>
        <v>SR</v>
      </c>
      <c r="I94" s="494">
        <f>N94+P94+R94+T94+V94+X94+Z94+AB94+AD94+AF94+AH94+AJ94+AL94+AN94+AP94+AR94+AT94+AV94</f>
        <v>5</v>
      </c>
      <c r="J94" s="159">
        <f>N94+R94+X94+AB94+AF94+AJ94+AR94</f>
        <v>0</v>
      </c>
      <c r="K94" s="130">
        <f>P94+T94+V94+Z94+AD94+AH94+AL94+AN94+AP94+AT94+AV94</f>
        <v>5</v>
      </c>
      <c r="L94" s="122"/>
      <c r="M94" s="40"/>
      <c r="N94" s="41">
        <f>IF(M94,LOOKUP(M94,{1;2;3;4;5;6;7;8;9;10;11;12;13;14;15;16;17;18;19;20;21},{30;25;21;18;16;15;14;13;12;11;10;9;8;7;6;5;4;3;2;1;0}),0)</f>
        <v>0</v>
      </c>
      <c r="O94" s="40"/>
      <c r="P94" s="43">
        <f>IF(O94,LOOKUP(O94,{1;2;3;4;5;6;7;8;9;10;11;12;13;14;15;16;17;18;19;20;21},{30;25;21;18;16;15;14;13;12;11;10;9;8;7;6;5;4;3;2;1;0}),0)</f>
        <v>0</v>
      </c>
      <c r="Q94" s="40"/>
      <c r="R94" s="41">
        <f>IF(Q94,LOOKUP(Q94,{1;2;3;4;5;6;7;8;9;10;11;12;13;14;15;16;17;18;19;20;21},{30;25;21;18;16;15;14;13;12;11;10;9;8;7;6;5;4;3;2;1;0}),0)</f>
        <v>0</v>
      </c>
      <c r="S94" s="40"/>
      <c r="T94" s="43">
        <f>IF(S94,LOOKUP(S94,{1;2;3;4;5;6;7;8;9;10;11;12;13;14;15;16;17;18;19;20;21},{30;25;21;18;16;15;14;13;12;11;10;9;8;7;6;5;4;3;2;1;0}),0)</f>
        <v>0</v>
      </c>
      <c r="U94" s="40"/>
      <c r="V94" s="45">
        <f>IF(U94,LOOKUP(U94,{1;2;3;4;5;6;7;8;9;10;11;12;13;14;15;16;17;18;19;20;21},{60;50;42;36;32;30;28;26;24;22;20;18;16;14;12;10;8;6;4;2;0}),0)</f>
        <v>0</v>
      </c>
      <c r="W94" s="40"/>
      <c r="X94" s="41">
        <f>IF(W94,LOOKUP(W94,{1;2;3;4;5;6;7;8;9;10;11;12;13;14;15;16;17;18;19;20;21},{60;50;42;36;32;30;28;26;24;22;20;18;16;14;12;10;8;6;4;2;0}),0)</f>
        <v>0</v>
      </c>
      <c r="Y94" s="40"/>
      <c r="Z94" s="45">
        <f>IF(Y94,LOOKUP(Y94,{1;2;3;4;5;6;7;8;9;10;11;12;13;14;15;16;17;18;19;20;21},{60;50;42;36;32;30;28;26;24;22;20;18;16;14;12;10;8;6;4;2;0}),0)</f>
        <v>0</v>
      </c>
      <c r="AA94" s="40"/>
      <c r="AB94" s="41">
        <f>IF(AA94,LOOKUP(AA94,{1;2;3;4;5;6;7;8;9;10;11;12;13;14;15;16;17;18;19;20;21},{60;50;42;36;32;30;28;26;24;22;20;18;16;14;12;10;8;6;4;2;0}),0)</f>
        <v>0</v>
      </c>
      <c r="AC94" s="40"/>
      <c r="AD94" s="106">
        <f>IF(AC94,LOOKUP(AC94,{1;2;3;4;5;6;7;8;9;10;11;12;13;14;15;16;17;18;19;20;21},{30;25;21;18;16;15;14;13;12;11;10;9;8;7;6;5;4;3;2;1;0}),0)</f>
        <v>0</v>
      </c>
      <c r="AE94" s="40"/>
      <c r="AF94" s="488">
        <f>IF(AE94,LOOKUP(AE94,{1;2;3;4;5;6;7;8;9;10;11;12;13;14;15;16;17;18;19;20;21},{30;25;21;18;16;15;14;13;12;11;10;9;8;7;6;5;4;3;2;1;0}),0)</f>
        <v>0</v>
      </c>
      <c r="AG94" s="40"/>
      <c r="AH94" s="106">
        <f>IF(AG94,LOOKUP(AG94,{1;2;3;4;5;6;7;8;9;10;11;12;13;14;15;16;17;18;19;20;21},{30;25;21;18;16;15;14;13;12;11;10;9;8;7;6;5;4;3;2;1;0}),0)</f>
        <v>0</v>
      </c>
      <c r="AI94" s="40"/>
      <c r="AJ94" s="41">
        <f>IF(AI94,LOOKUP(AI94,{1;2;3;4;5;6;7;8;9;10;11;12;13;14;15;16;17;18;19;20;21},{30;25;21;18;16;15;14;13;12;11;10;9;8;7;6;5;4;3;2;1;0}),0)</f>
        <v>0</v>
      </c>
      <c r="AK94" s="40"/>
      <c r="AL94" s="43">
        <f>IF(AK94,LOOKUP(AK94,{1;2;3;4;5;6;7;8;9;10;11;12;13;14;15;16;17;18;19;20;21},{30;25;21;18;16;15;14;13;12;11;10;9;8;7;6;5;4;3;2;1;0}),0)</f>
        <v>0</v>
      </c>
      <c r="AM94" s="40"/>
      <c r="AN94" s="43">
        <f>IF(AM94,LOOKUP(AM94,{1;2;3;4;5;6;7;8;9;10;11;12;13;14;15;16;17;18;19;20;21},{30;25;21;18;16;15;14;13;12;11;10;9;8;7;6;5;4;3;2;1;0}),0)</f>
        <v>0</v>
      </c>
      <c r="AO94" s="40">
        <v>16</v>
      </c>
      <c r="AP94" s="43">
        <f>IF(AO94,LOOKUP(AO94,{1;2;3;4;5;6;7;8;9;10;11;12;13;14;15;16;17;18;19;20;21},{30;25;21;18;16;15;14;13;12;11;10;9;8;7;6;5;4;3;2;1;0}),0)</f>
        <v>5</v>
      </c>
      <c r="AQ94" s="40"/>
      <c r="AR94" s="47">
        <f>IF(AQ94,LOOKUP(AQ94,{1;2;3;4;5;6;7;8;9;10;11;12;13;14;15;16;17;18;19;20;21},{60;50;42;36;32;30;28;26;24;22;20;18;16;14;12;10;8;6;4;2;0}),0)</f>
        <v>0</v>
      </c>
      <c r="AS94" s="40"/>
      <c r="AT94" s="211">
        <f>IF(AS94,LOOKUP(AS94,{1;2;3;4;5;6;7;8;9;10;11;12;13;14;15;16;17;18;19;20;21},{60;50;42;36;32;30;28;26;24;22;20;18;16;14;12;10;8;6;4;2;0}),0)</f>
        <v>0</v>
      </c>
      <c r="AU94" s="240"/>
      <c r="AV94" s="241">
        <f>IF(AU94,LOOKUP(AU94,{1;2;3;4;5;6;7;8;9;10;11;12;13;14;15;16;17;18;19;20;21},{60;50;42;36;32;30;28;26;24;22;20;18;16;14;12;10;8;6;4;2;0}),0)</f>
        <v>0</v>
      </c>
      <c r="AW94" s="225"/>
      <c r="AX94" s="216">
        <f>V94+X94+Z94+AB94+AR94+AT94+AV94</f>
        <v>0</v>
      </c>
      <c r="AZ94" s="255"/>
      <c r="BA94" s="256"/>
    </row>
    <row r="95" spans="1:53" ht="16" customHeight="1" x14ac:dyDescent="0.2">
      <c r="A95" s="141">
        <f>RANK(I95,$I$6:$I$271)</f>
        <v>90</v>
      </c>
      <c r="B95" s="154">
        <v>3530909</v>
      </c>
      <c r="C95" s="146" t="s">
        <v>611</v>
      </c>
      <c r="D95" s="49" t="s">
        <v>612</v>
      </c>
      <c r="E95" s="38" t="str">
        <f>C95&amp;D95</f>
        <v>TiDONALDSON</v>
      </c>
      <c r="F95" s="39"/>
      <c r="G95" s="117">
        <v>2000</v>
      </c>
      <c r="H95" s="311" t="str">
        <f>IF(ISBLANK(G95),"",IF(G95&gt;1995.9,"U23","SR"))</f>
        <v>U23</v>
      </c>
      <c r="I95" s="494">
        <f>N95+P95+R95+T95+V95+X95+Z95+AB95+AD95+AF95+AH95+AJ95+AL95+AN95+AP95+AR95+AT95+AV95</f>
        <v>4</v>
      </c>
      <c r="J95" s="159">
        <f>N95+R95+X95+AB95+AF95+AJ95+AR95</f>
        <v>0</v>
      </c>
      <c r="K95" s="130">
        <f>P95+T95+V95+Z95+AD95+AH95+AL95+AN95+AP95+AT95+AV95</f>
        <v>4</v>
      </c>
      <c r="L95" s="122"/>
      <c r="M95" s="40"/>
      <c r="N95" s="41">
        <f>IF(M95,LOOKUP(M95,{1;2;3;4;5;6;7;8;9;10;11;12;13;14;15;16;17;18;19;20;21},{30;25;21;18;16;15;14;13;12;11;10;9;8;7;6;5;4;3;2;1;0}),0)</f>
        <v>0</v>
      </c>
      <c r="O95" s="40">
        <v>17</v>
      </c>
      <c r="P95" s="43">
        <f>IF(O95,LOOKUP(O95,{1;2;3;4;5;6;7;8;9;10;11;12;13;14;15;16;17;18;19;20;21},{30;25;21;18;16;15;14;13;12;11;10;9;8;7;6;5;4;3;2;1;0}),0)</f>
        <v>4</v>
      </c>
      <c r="Q95" s="40"/>
      <c r="R95" s="41">
        <f>IF(Q95,LOOKUP(Q95,{1;2;3;4;5;6;7;8;9;10;11;12;13;14;15;16;17;18;19;20;21},{30;25;21;18;16;15;14;13;12;11;10;9;8;7;6;5;4;3;2;1;0}),0)</f>
        <v>0</v>
      </c>
      <c r="S95" s="40"/>
      <c r="T95" s="43">
        <f>IF(S95,LOOKUP(S95,{1;2;3;4;5;6;7;8;9;10;11;12;13;14;15;16;17;18;19;20;21},{30;25;21;18;16;15;14;13;12;11;10;9;8;7;6;5;4;3;2;1;0}),0)</f>
        <v>0</v>
      </c>
      <c r="U95" s="40"/>
      <c r="V95" s="45">
        <f>IF(U95,LOOKUP(U95,{1;2;3;4;5;6;7;8;9;10;11;12;13;14;15;16;17;18;19;20;21},{60;50;42;36;32;30;28;26;24;22;20;18;16;14;12;10;8;6;4;2;0}),0)</f>
        <v>0</v>
      </c>
      <c r="W95" s="40"/>
      <c r="X95" s="41">
        <f>IF(W95,LOOKUP(W95,{1;2;3;4;5;6;7;8;9;10;11;12;13;14;15;16;17;18;19;20;21},{60;50;42;36;32;30;28;26;24;22;20;18;16;14;12;10;8;6;4;2;0}),0)</f>
        <v>0</v>
      </c>
      <c r="Y95" s="40"/>
      <c r="Z95" s="45">
        <f>IF(Y95,LOOKUP(Y95,{1;2;3;4;5;6;7;8;9;10;11;12;13;14;15;16;17;18;19;20;21},{60;50;42;36;32;30;28;26;24;22;20;18;16;14;12;10;8;6;4;2;0}),0)</f>
        <v>0</v>
      </c>
      <c r="AA95" s="40"/>
      <c r="AB95" s="41">
        <f>IF(AA95,LOOKUP(AA95,{1;2;3;4;5;6;7;8;9;10;11;12;13;14;15;16;17;18;19;20;21},{60;50;42;36;32;30;28;26;24;22;20;18;16;14;12;10;8;6;4;2;0}),0)</f>
        <v>0</v>
      </c>
      <c r="AC95" s="40"/>
      <c r="AD95" s="106">
        <f>IF(AC95,LOOKUP(AC95,{1;2;3;4;5;6;7;8;9;10;11;12;13;14;15;16;17;18;19;20;21},{30;25;21;18;16;15;14;13;12;11;10;9;8;7;6;5;4;3;2;1;0}),0)</f>
        <v>0</v>
      </c>
      <c r="AE95" s="40"/>
      <c r="AF95" s="488">
        <f>IF(AE95,LOOKUP(AE95,{1;2;3;4;5;6;7;8;9;10;11;12;13;14;15;16;17;18;19;20;21},{30;25;21;18;16;15;14;13;12;11;10;9;8;7;6;5;4;3;2;1;0}),0)</f>
        <v>0</v>
      </c>
      <c r="AG95" s="40"/>
      <c r="AH95" s="106">
        <f>IF(AG95,LOOKUP(AG95,{1;2;3;4;5;6;7;8;9;10;11;12;13;14;15;16;17;18;19;20;21},{30;25;21;18;16;15;14;13;12;11;10;9;8;7;6;5;4;3;2;1;0}),0)</f>
        <v>0</v>
      </c>
      <c r="AI95" s="40"/>
      <c r="AJ95" s="41">
        <f>IF(AI95,LOOKUP(AI95,{1;2;3;4;5;6;7;8;9;10;11;12;13;14;15;16;17;18;19;20;21},{30;25;21;18;16;15;14;13;12;11;10;9;8;7;6;5;4;3;2;1;0}),0)</f>
        <v>0</v>
      </c>
      <c r="AK95" s="40"/>
      <c r="AL95" s="43">
        <f>IF(AK95,LOOKUP(AK95,{1;2;3;4;5;6;7;8;9;10;11;12;13;14;15;16;17;18;19;20;21},{30;25;21;18;16;15;14;13;12;11;10;9;8;7;6;5;4;3;2;1;0}),0)</f>
        <v>0</v>
      </c>
      <c r="AM95" s="40"/>
      <c r="AN95" s="43">
        <f>IF(AM95,LOOKUP(AM95,{1;2;3;4;5;6;7;8;9;10;11;12;13;14;15;16;17;18;19;20;21},{30;25;21;18;16;15;14;13;12;11;10;9;8;7;6;5;4;3;2;1;0}),0)</f>
        <v>0</v>
      </c>
      <c r="AO95" s="40"/>
      <c r="AP95" s="43">
        <f>IF(AO95,LOOKUP(AO95,{1;2;3;4;5;6;7;8;9;10;11;12;13;14;15;16;17;18;19;20;21},{30;25;21;18;16;15;14;13;12;11;10;9;8;7;6;5;4;3;2;1;0}),0)</f>
        <v>0</v>
      </c>
      <c r="AQ95" s="40"/>
      <c r="AR95" s="47">
        <f>IF(AQ95,LOOKUP(AQ95,{1;2;3;4;5;6;7;8;9;10;11;12;13;14;15;16;17;18;19;20;21},{60;50;42;36;32;30;28;26;24;22;20;18;16;14;12;10;8;6;4;2;0}),0)</f>
        <v>0</v>
      </c>
      <c r="AS95" s="40"/>
      <c r="AT95" s="211">
        <f>IF(AS95,LOOKUP(AS95,{1;2;3;4;5;6;7;8;9;10;11;12;13;14;15;16;17;18;19;20;21},{60;50;42;36;32;30;28;26;24;22;20;18;16;14;12;10;8;6;4;2;0}),0)</f>
        <v>0</v>
      </c>
      <c r="AU95" s="240"/>
      <c r="AV95" s="241">
        <f>IF(AU95,LOOKUP(AU95,{1;2;3;4;5;6;7;8;9;10;11;12;13;14;15;16;17;18;19;20;21},{60;50;42;36;32;30;28;26;24;22;20;18;16;14;12;10;8;6;4;2;0}),0)</f>
        <v>0</v>
      </c>
      <c r="AW95" s="225"/>
      <c r="AX95" s="216">
        <f>V95+X95+Z95+AB95+AR95+AT95+AV95</f>
        <v>0</v>
      </c>
      <c r="AZ95" s="255">
        <f>RANK(BA95,$BA$6:$BA$259)</f>
        <v>71</v>
      </c>
      <c r="BA95" s="256">
        <f>(N95+P95+R95+T95+V95+X95+Z95+AB95+AD95+AF95+AH95+AJ95+AL95+AN95)- SMALL((N95,P95,R95,T95,V95,X95,Z95,AB95,AD95,AF95,AH95,AJ95,AL95,AN95),1)- SMALL((N95,P95,R95,T95,V95,X95,Z95,AB95,AD95,AF95,AH95,AJ95,AL95,AN95),2)- SMALL((N95,P95,R95,T95,V95,X95,Z95,AB95,AD95,AF95,AH95,AJ95,AL95,AN95),3)</f>
        <v>4</v>
      </c>
    </row>
    <row r="96" spans="1:53" ht="16" customHeight="1" x14ac:dyDescent="0.2">
      <c r="A96" s="141">
        <f>RANK(I96,$I$6:$I$271)</f>
        <v>90</v>
      </c>
      <c r="B96" s="154">
        <v>3530947</v>
      </c>
      <c r="C96" s="430" t="s">
        <v>726</v>
      </c>
      <c r="D96" s="49" t="s">
        <v>727</v>
      </c>
      <c r="E96" s="38" t="str">
        <f>C96&amp;D96</f>
        <v>HarrisonHARB</v>
      </c>
      <c r="F96" s="39"/>
      <c r="G96" s="441">
        <v>1989</v>
      </c>
      <c r="H96" s="311" t="str">
        <f>IF(ISBLANK(G96),"",IF(G96&gt;1995.9,"U23","SR"))</f>
        <v>SR</v>
      </c>
      <c r="I96" s="494">
        <f>N96+P96+R96+T96+V96+X96+Z96+AB96+AD96+AF96+AH96+AJ96+AL96+AN96+AP96+AR96+AT96+AV96</f>
        <v>4</v>
      </c>
      <c r="J96" s="159">
        <f>N96+R96+X96+AB96+AF96+AJ96+AR96</f>
        <v>0</v>
      </c>
      <c r="K96" s="130">
        <f>P96+T96+V96+Z96+AD96+AH96+AL96+AN96+AP96+AT96+AV96</f>
        <v>4</v>
      </c>
      <c r="L96" s="266"/>
      <c r="M96" s="40"/>
      <c r="N96" s="41">
        <f>IF(M96,LOOKUP(M96,{1;2;3;4;5;6;7;8;9;10;11;12;13;14;15;16;17;18;19;20;21},{30;25;21;18;16;15;14;13;12;11;10;9;8;7;6;5;4;3;2;1;0}),0)</f>
        <v>0</v>
      </c>
      <c r="O96" s="40"/>
      <c r="P96" s="43">
        <f>IF(O96,LOOKUP(O96,{1;2;3;4;5;6;7;8;9;10;11;12;13;14;15;16;17;18;19;20;21},{30;25;21;18;16;15;14;13;12;11;10;9;8;7;6;5;4;3;2;1;0}),0)</f>
        <v>0</v>
      </c>
      <c r="Q96" s="40"/>
      <c r="R96" s="41">
        <f>IF(Q96,LOOKUP(Q96,{1;2;3;4;5;6;7;8;9;10;11;12;13;14;15;16;17;18;19;20;21},{30;25;21;18;16;15;14;13;12;11;10;9;8;7;6;5;4;3;2;1;0}),0)</f>
        <v>0</v>
      </c>
      <c r="S96" s="40"/>
      <c r="T96" s="43">
        <f>IF(S96,LOOKUP(S96,{1;2;3;4;5;6;7;8;9;10;11;12;13;14;15;16;17;18;19;20;21},{30;25;21;18;16;15;14;13;12;11;10;9;8;7;6;5;4;3;2;1;0}),0)</f>
        <v>0</v>
      </c>
      <c r="U96" s="40"/>
      <c r="V96" s="45">
        <f>IF(U96,LOOKUP(U96,{1;2;3;4;5;6;7;8;9;10;11;12;13;14;15;16;17;18;19;20;21},{60;50;42;36;32;30;28;26;24;22;20;18;16;14;12;10;8;6;4;2;0}),0)</f>
        <v>0</v>
      </c>
      <c r="W96" s="40"/>
      <c r="X96" s="41">
        <f>IF(W96,LOOKUP(W96,{1;2;3;4;5;6;7;8;9;10;11;12;13;14;15;16;17;18;19;20;21},{60;50;42;36;32;30;28;26;24;22;20;18;16;14;12;10;8;6;4;2;0}),0)</f>
        <v>0</v>
      </c>
      <c r="Y96" s="40"/>
      <c r="Z96" s="45">
        <f>IF(Y96,LOOKUP(Y96,{1;2;3;4;5;6;7;8;9;10;11;12;13;14;15;16;17;18;19;20;21},{60;50;42;36;32;30;28;26;24;22;20;18;16;14;12;10;8;6;4;2;0}),0)</f>
        <v>0</v>
      </c>
      <c r="AA96" s="40"/>
      <c r="AB96" s="41">
        <f>IF(AA96,LOOKUP(AA96,{1;2;3;4;5;6;7;8;9;10;11;12;13;14;15;16;17;18;19;20;21},{60;50;42;36;32;30;28;26;24;22;20;18;16;14;12;10;8;6;4;2;0}),0)</f>
        <v>0</v>
      </c>
      <c r="AC96" s="40"/>
      <c r="AD96" s="106">
        <f>IF(AC96,LOOKUP(AC96,{1;2;3;4;5;6;7;8;9;10;11;12;13;14;15;16;17;18;19;20;21},{30;25;21;18;16;15;14;13;12;11;10;9;8;7;6;5;4;3;2;1;0}),0)</f>
        <v>0</v>
      </c>
      <c r="AE96" s="40"/>
      <c r="AF96" s="488">
        <f>IF(AE96,LOOKUP(AE96,{1;2;3;4;5;6;7;8;9;10;11;12;13;14;15;16;17;18;19;20;21},{30;25;21;18;16;15;14;13;12;11;10;9;8;7;6;5;4;3;2;1;0}),0)</f>
        <v>0</v>
      </c>
      <c r="AG96" s="40"/>
      <c r="AH96" s="106">
        <f>IF(AG96,LOOKUP(AG96,{1;2;3;4;5;6;7;8;9;10;11;12;13;14;15;16;17;18;19;20;21},{30;25;21;18;16;15;14;13;12;11;10;9;8;7;6;5;4;3;2;1;0}),0)</f>
        <v>0</v>
      </c>
      <c r="AI96" s="40"/>
      <c r="AJ96" s="41">
        <f>IF(AI96,LOOKUP(AI96,{1;2;3;4;5;6;7;8;9;10;11;12;13;14;15;16;17;18;19;20;21},{30;25;21;18;16;15;14;13;12;11;10;9;8;7;6;5;4;3;2;1;0}),0)</f>
        <v>0</v>
      </c>
      <c r="AK96" s="40"/>
      <c r="AL96" s="43">
        <f>IF(AK96,LOOKUP(AK96,{1;2;3;4;5;6;7;8;9;10;11;12;13;14;15;16;17;18;19;20;21},{30;25;21;18;16;15;14;13;12;11;10;9;8;7;6;5;4;3;2;1;0}),0)</f>
        <v>0</v>
      </c>
      <c r="AM96" s="40"/>
      <c r="AN96" s="43">
        <f>IF(AM96,LOOKUP(AM96,{1;2;3;4;5;6;7;8;9;10;11;12;13;14;15;16;17;18;19;20;21},{30;25;21;18;16;15;14;13;12;11;10;9;8;7;6;5;4;3;2;1;0}),0)</f>
        <v>0</v>
      </c>
      <c r="AO96" s="40">
        <v>17</v>
      </c>
      <c r="AP96" s="43">
        <f>IF(AO96,LOOKUP(AO96,{1;2;3;4;5;6;7;8;9;10;11;12;13;14;15;16;17;18;19;20;21},{30;25;21;18;16;15;14;13;12;11;10;9;8;7;6;5;4;3;2;1;0}),0)</f>
        <v>4</v>
      </c>
      <c r="AQ96" s="40"/>
      <c r="AR96" s="47">
        <f>IF(AQ96,LOOKUP(AQ96,{1;2;3;4;5;6;7;8;9;10;11;12;13;14;15;16;17;18;19;20;21},{60;50;42;36;32;30;28;26;24;22;20;18;16;14;12;10;8;6;4;2;0}),0)</f>
        <v>0</v>
      </c>
      <c r="AS96" s="40"/>
      <c r="AT96" s="211">
        <f>IF(AS96,LOOKUP(AS96,{1;2;3;4;5;6;7;8;9;10;11;12;13;14;15;16;17;18;19;20;21},{60;50;42;36;32;30;28;26;24;22;20;18;16;14;12;10;8;6;4;2;0}),0)</f>
        <v>0</v>
      </c>
      <c r="AU96" s="240"/>
      <c r="AV96" s="241">
        <f>IF(AU96,LOOKUP(AU96,{1;2;3;4;5;6;7;8;9;10;11;12;13;14;15;16;17;18;19;20;21},{60;50;42;36;32;30;28;26;24;22;20;18;16;14;12;10;8;6;4;2;0}),0)</f>
        <v>0</v>
      </c>
      <c r="AW96" s="225"/>
      <c r="AX96" s="216">
        <f>V96+X96+Z96+AB96+AR96+AT96+AV96</f>
        <v>0</v>
      </c>
      <c r="AZ96" s="255"/>
      <c r="BA96" s="256"/>
    </row>
    <row r="97" spans="1:53" ht="16" customHeight="1" x14ac:dyDescent="0.2">
      <c r="A97" s="141">
        <f>RANK(I97,$I$6:$I$271)</f>
        <v>90</v>
      </c>
      <c r="B97" s="154">
        <v>3530837</v>
      </c>
      <c r="C97" s="145" t="s">
        <v>124</v>
      </c>
      <c r="D97" s="37" t="s">
        <v>734</v>
      </c>
      <c r="E97" s="38" t="str">
        <f>C97&amp;D97</f>
        <v>SamWOOD</v>
      </c>
      <c r="F97" s="50"/>
      <c r="G97" s="118">
        <v>1996</v>
      </c>
      <c r="H97" s="311" t="str">
        <f>IF(ISBLANK(G97),"",IF(G97&gt;1995.9,"U23","SR"))</f>
        <v>U23</v>
      </c>
      <c r="I97" s="494">
        <f>N97+P97+R97+T97+V97+X97+Z97+AB97+AD97+AF97+AH97+AJ97+AL97+AN97+AP97+AR97+AT97+AV97</f>
        <v>4</v>
      </c>
      <c r="J97" s="159">
        <f>N97+R97+X97+AB97+AF97+AJ97+AR97</f>
        <v>0</v>
      </c>
      <c r="K97" s="130">
        <f>P97+T97+V97+Z97+AD97+AH97+AL97+AN97+AP97+AT97+AV97</f>
        <v>4</v>
      </c>
      <c r="L97" s="122"/>
      <c r="M97" s="40"/>
      <c r="N97" s="41">
        <f>IF(M97,LOOKUP(M97,{1;2;3;4;5;6;7;8;9;10;11;12;13;14;15;16;17;18;19;20;21},{30;25;21;18;16;15;14;13;12;11;10;9;8;7;6;5;4;3;2;1;0}),0)</f>
        <v>0</v>
      </c>
      <c r="O97" s="40"/>
      <c r="P97" s="43">
        <f>IF(O97,LOOKUP(O97,{1;2;3;4;5;6;7;8;9;10;11;12;13;14;15;16;17;18;19;20;21},{30;25;21;18;16;15;14;13;12;11;10;9;8;7;6;5;4;3;2;1;0}),0)</f>
        <v>0</v>
      </c>
      <c r="Q97" s="40"/>
      <c r="R97" s="41">
        <f>IF(Q97,LOOKUP(Q97,{1;2;3;4;5;6;7;8;9;10;11;12;13;14;15;16;17;18;19;20;21},{30;25;21;18;16;15;14;13;12;11;10;9;8;7;6;5;4;3;2;1;0}),0)</f>
        <v>0</v>
      </c>
      <c r="S97" s="40"/>
      <c r="T97" s="43">
        <f>IF(S97,LOOKUP(S97,{1;2;3;4;5;6;7;8;9;10;11;12;13;14;15;16;17;18;19;20;21},{30;25;21;18;16;15;14;13;12;11;10;9;8;7;6;5;4;3;2;1;0}),0)</f>
        <v>0</v>
      </c>
      <c r="U97" s="40"/>
      <c r="V97" s="45">
        <f>IF(U97,LOOKUP(U97,{1;2;3;4;5;6;7;8;9;10;11;12;13;14;15;16;17;18;19;20;21},{60;50;42;36;32;30;28;26;24;22;20;18;16;14;12;10;8;6;4;2;0}),0)</f>
        <v>0</v>
      </c>
      <c r="W97" s="40"/>
      <c r="X97" s="41">
        <f>IF(W97,LOOKUP(W97,{1;2;3;4;5;6;7;8;9;10;11;12;13;14;15;16;17;18;19;20;21},{60;50;42;36;32;30;28;26;24;22;20;18;16;14;12;10;8;6;4;2;0}),0)</f>
        <v>0</v>
      </c>
      <c r="Y97" s="40"/>
      <c r="Z97" s="45">
        <f>IF(Y97,LOOKUP(Y97,{1;2;3;4;5;6;7;8;9;10;11;12;13;14;15;16;17;18;19;20;21},{60;50;42;36;32;30;28;26;24;22;20;18;16;14;12;10;8;6;4;2;0}),0)</f>
        <v>0</v>
      </c>
      <c r="AA97" s="40"/>
      <c r="AB97" s="41">
        <f>IF(AA97,LOOKUP(AA97,{1;2;3;4;5;6;7;8;9;10;11;12;13;14;15;16;17;18;19;20;21},{60;50;42;36;32;30;28;26;24;22;20;18;16;14;12;10;8;6;4;2;0}),0)</f>
        <v>0</v>
      </c>
      <c r="AC97" s="40"/>
      <c r="AD97" s="106">
        <f>IF(AC97,LOOKUP(AC97,{1;2;3;4;5;6;7;8;9;10;11;12;13;14;15;16;17;18;19;20;21},{30;25;21;18;16;15;14;13;12;11;10;9;8;7;6;5;4;3;2;1;0}),0)</f>
        <v>0</v>
      </c>
      <c r="AE97" s="40"/>
      <c r="AF97" s="488">
        <f>IF(AE97,LOOKUP(AE97,{1;2;3;4;5;6;7;8;9;10;11;12;13;14;15;16;17;18;19;20;21},{30;25;21;18;16;15;14;13;12;11;10;9;8;7;6;5;4;3;2;1;0}),0)</f>
        <v>0</v>
      </c>
      <c r="AG97" s="40"/>
      <c r="AH97" s="106">
        <f>IF(AG97,LOOKUP(AG97,{1;2;3;4;5;6;7;8;9;10;11;12;13;14;15;16;17;18;19;20;21},{30;25;21;18;16;15;14;13;12;11;10;9;8;7;6;5;4;3;2;1;0}),0)</f>
        <v>0</v>
      </c>
      <c r="AI97" s="40"/>
      <c r="AJ97" s="41">
        <f>IF(AI97,LOOKUP(AI97,{1;2;3;4;5;6;7;8;9;10;11;12;13;14;15;16;17;18;19;20;21},{30;25;21;18;16;15;14;13;12;11;10;9;8;7;6;5;4;3;2;1;0}),0)</f>
        <v>0</v>
      </c>
      <c r="AK97" s="40"/>
      <c r="AL97" s="43">
        <f>IF(AK97,LOOKUP(AK97,{1;2;3;4;5;6;7;8;9;10;11;12;13;14;15;16;17;18;19;20;21},{30;25;21;18;16;15;14;13;12;11;10;9;8;7;6;5;4;3;2;1;0}),0)</f>
        <v>0</v>
      </c>
      <c r="AM97" s="40"/>
      <c r="AN97" s="43">
        <f>IF(AM97,LOOKUP(AM97,{1;2;3;4;5;6;7;8;9;10;11;12;13;14;15;16;17;18;19;20;21},{30;25;21;18;16;15;14;13;12;11;10;9;8;7;6;5;4;3;2;1;0}),0)</f>
        <v>0</v>
      </c>
      <c r="AO97" s="40"/>
      <c r="AP97" s="43">
        <f>IF(AO97,LOOKUP(AO97,{1;2;3;4;5;6;7;8;9;10;11;12;13;14;15;16;17;18;19;20;21},{30;25;21;18;16;15;14;13;12;11;10;9;8;7;6;5;4;3;2;1;0}),0)</f>
        <v>0</v>
      </c>
      <c r="AQ97" s="40"/>
      <c r="AR97" s="47">
        <f>IF(AQ97,LOOKUP(AQ97,{1;2;3;4;5;6;7;8;9;10;11;12;13;14;15;16;17;18;19;20;21},{60;50;42;36;32;30;28;26;24;22;20;18;16;14;12;10;8;6;4;2;0}),0)</f>
        <v>0</v>
      </c>
      <c r="AS97" s="40"/>
      <c r="AT97" s="211">
        <f>IF(AS97,LOOKUP(AS97,{1;2;3;4;5;6;7;8;9;10;11;12;13;14;15;16;17;18;19;20;21},{60;50;42;36;32;30;28;26;24;22;20;18;16;14;12;10;8;6;4;2;0}),0)</f>
        <v>0</v>
      </c>
      <c r="AU97" s="240">
        <v>19</v>
      </c>
      <c r="AV97" s="241">
        <f>IF(AU97,LOOKUP(AU97,{1;2;3;4;5;6;7;8;9;10;11;12;13;14;15;16;17;18;19;20;21},{60;50;42;36;32;30;28;26;24;22;20;18;16;14;12;10;8;6;4;2;0}),0)</f>
        <v>4</v>
      </c>
      <c r="AW97" s="225"/>
      <c r="AX97" s="216">
        <f>V97+X97+Z97+AB97+AR97+AT97+AV97</f>
        <v>4</v>
      </c>
      <c r="AZ97" s="255"/>
      <c r="BA97" s="256"/>
    </row>
    <row r="98" spans="1:53" ht="16" customHeight="1" x14ac:dyDescent="0.2">
      <c r="A98" s="141">
        <f>RANK(I98,$I$6:$I$271)</f>
        <v>93</v>
      </c>
      <c r="B98" s="154">
        <v>3531109</v>
      </c>
      <c r="C98" s="146" t="s">
        <v>693</v>
      </c>
      <c r="D98" s="49" t="s">
        <v>692</v>
      </c>
      <c r="E98" s="38" t="str">
        <f>C98&amp;D98</f>
        <v>PatACTON</v>
      </c>
      <c r="F98" s="39"/>
      <c r="G98" s="117">
        <v>1999</v>
      </c>
      <c r="H98" s="311" t="str">
        <f>IF(ISBLANK(G98),"",IF(G98&gt;1995.9,"U23","SR"))</f>
        <v>U23</v>
      </c>
      <c r="I98" s="494">
        <f>N98+P98+R98+T98+V98+X98+Z98+AB98+AD98+AF98+AH98+AJ98+AL98+AN98+AP98+AR98+AT98+AV98</f>
        <v>3</v>
      </c>
      <c r="J98" s="159">
        <f>N98+R98+X98+AB98+AF98+AJ98+AR98</f>
        <v>0</v>
      </c>
      <c r="K98" s="130">
        <f>P98+T98+V98+Z98+AD98+AH98+AL98+AN98+AP98+AT98+AV98</f>
        <v>3</v>
      </c>
      <c r="L98" s="122"/>
      <c r="M98" s="40"/>
      <c r="N98" s="41">
        <f>IF(M98,LOOKUP(M98,{1;2;3;4;5;6;7;8;9;10;11;12;13;14;15;16;17;18;19;20;21},{30;25;21;18;16;15;14;13;12;11;10;9;8;7;6;5;4;3;2;1;0}),0)</f>
        <v>0</v>
      </c>
      <c r="O98" s="40"/>
      <c r="P98" s="43">
        <f>IF(O98,LOOKUP(O98,{1;2;3;4;5;6;7;8;9;10;11;12;13;14;15;16;17;18;19;20;21},{30;25;21;18;16;15;14;13;12;11;10;9;8;7;6;5;4;3;2;1;0}),0)</f>
        <v>0</v>
      </c>
      <c r="Q98" s="40"/>
      <c r="R98" s="41">
        <f>IF(Q98,LOOKUP(Q98,{1;2;3;4;5;6;7;8;9;10;11;12;13;14;15;16;17;18;19;20;21},{30;25;21;18;16;15;14;13;12;11;10;9;8;7;6;5;4;3;2;1;0}),0)</f>
        <v>0</v>
      </c>
      <c r="S98" s="40"/>
      <c r="T98" s="43">
        <f>IF(S98,LOOKUP(S98,{1;2;3;4;5;6;7;8;9;10;11;12;13;14;15;16;17;18;19;20;21},{30;25;21;18;16;15;14;13;12;11;10;9;8;7;6;5;4;3;2;1;0}),0)</f>
        <v>0</v>
      </c>
      <c r="U98" s="40"/>
      <c r="V98" s="45">
        <f>IF(U98,LOOKUP(U98,{1;2;3;4;5;6;7;8;9;10;11;12;13;14;15;16;17;18;19;20;21},{60;50;42;36;32;30;28;26;24;22;20;18;16;14;12;10;8;6;4;2;0}),0)</f>
        <v>0</v>
      </c>
      <c r="W98" s="40"/>
      <c r="X98" s="41">
        <f>IF(W98,LOOKUP(W98,{1;2;3;4;5;6;7;8;9;10;11;12;13;14;15;16;17;18;19;20;21},{60;50;42;36;32;30;28;26;24;22;20;18;16;14;12;10;8;6;4;2;0}),0)</f>
        <v>0</v>
      </c>
      <c r="Y98" s="40"/>
      <c r="Z98" s="45">
        <f>IF(Y98,LOOKUP(Y98,{1;2;3;4;5;6;7;8;9;10;11;12;13;14;15;16;17;18;19;20;21},{60;50;42;36;32;30;28;26;24;22;20;18;16;14;12;10;8;6;4;2;0}),0)</f>
        <v>0</v>
      </c>
      <c r="AA98" s="40"/>
      <c r="AB98" s="41">
        <f>IF(AA98,LOOKUP(AA98,{1;2;3;4;5;6;7;8;9;10;11;12;13;14;15;16;17;18;19;20;21},{60;50;42;36;32;30;28;26;24;22;20;18;16;14;12;10;8;6;4;2;0}),0)</f>
        <v>0</v>
      </c>
      <c r="AC98" s="40"/>
      <c r="AD98" s="106">
        <f>IF(AC98,LOOKUP(AC98,{1;2;3;4;5;6;7;8;9;10;11;12;13;14;15;16;17;18;19;20;21},{30;25;21;18;16;15;14;13;12;11;10;9;8;7;6;5;4;3;2;1;0}),0)</f>
        <v>0</v>
      </c>
      <c r="AE98" s="40"/>
      <c r="AF98" s="488">
        <f>IF(AE98,LOOKUP(AE98,{1;2;3;4;5;6;7;8;9;10;11;12;13;14;15;16;17;18;19;20;21},{30;25;21;18;16;15;14;13;12;11;10;9;8;7;6;5;4;3;2;1;0}),0)</f>
        <v>0</v>
      </c>
      <c r="AG98" s="40"/>
      <c r="AH98" s="106">
        <f>IF(AG98,LOOKUP(AG98,{1;2;3;4;5;6;7;8;9;10;11;12;13;14;15;16;17;18;19;20;21},{30;25;21;18;16;15;14;13;12;11;10;9;8;7;6;5;4;3;2;1;0}),0)</f>
        <v>0</v>
      </c>
      <c r="AI98" s="40"/>
      <c r="AJ98" s="41">
        <f>IF(AI98,LOOKUP(AI98,{1;2;3;4;5;6;7;8;9;10;11;12;13;14;15;16;17;18;19;20;21},{30;25;21;18;16;15;14;13;12;11;10;9;8;7;6;5;4;3;2;1;0}),0)</f>
        <v>0</v>
      </c>
      <c r="AK98" s="40"/>
      <c r="AL98" s="43">
        <f>IF(AK98,LOOKUP(AK98,{1;2;3;4;5;6;7;8;9;10;11;12;13;14;15;16;17;18;19;20;21},{30;25;21;18;16;15;14;13;12;11;10;9;8;7;6;5;4;3;2;1;0}),0)</f>
        <v>0</v>
      </c>
      <c r="AM98" s="40">
        <v>18</v>
      </c>
      <c r="AN98" s="43">
        <f>IF(AM98,LOOKUP(AM98,{1;2;3;4;5;6;7;8;9;10;11;12;13;14;15;16;17;18;19;20;21},{30;25;21;18;16;15;14;13;12;11;10;9;8;7;6;5;4;3;2;1;0}),0)</f>
        <v>3</v>
      </c>
      <c r="AO98" s="40"/>
      <c r="AP98" s="43">
        <f>IF(AO98,LOOKUP(AO98,{1;2;3;4;5;6;7;8;9;10;11;12;13;14;15;16;17;18;19;20;21},{30;25;21;18;16;15;14;13;12;11;10;9;8;7;6;5;4;3;2;1;0}),0)</f>
        <v>0</v>
      </c>
      <c r="AQ98" s="40"/>
      <c r="AR98" s="47">
        <f>IF(AQ98,LOOKUP(AQ98,{1;2;3;4;5;6;7;8;9;10;11;12;13;14;15;16;17;18;19;20;21},{60;50;42;36;32;30;28;26;24;22;20;18;16;14;12;10;8;6;4;2;0}),0)</f>
        <v>0</v>
      </c>
      <c r="AS98" s="40"/>
      <c r="AT98" s="211">
        <f>IF(AS98,LOOKUP(AS98,{1;2;3;4;5;6;7;8;9;10;11;12;13;14;15;16;17;18;19;20;21},{60;50;42;36;32;30;28;26;24;22;20;18;16;14;12;10;8;6;4;2;0}),0)</f>
        <v>0</v>
      </c>
      <c r="AU98" s="240"/>
      <c r="AV98" s="241">
        <f>IF(AU98,LOOKUP(AU98,{1;2;3;4;5;6;7;8;9;10;11;12;13;14;15;16;17;18;19;20;21},{60;50;42;36;32;30;28;26;24;22;20;18;16;14;12;10;8;6;4;2;0}),0)</f>
        <v>0</v>
      </c>
      <c r="AW98" s="225"/>
      <c r="AX98" s="216">
        <f>V98+X98+Z98+AB98+AR98+AT98+AV98</f>
        <v>0</v>
      </c>
      <c r="AZ98" s="255"/>
      <c r="BA98" s="256"/>
    </row>
    <row r="99" spans="1:53" ht="16" customHeight="1" x14ac:dyDescent="0.2">
      <c r="A99" s="141">
        <f>RANK(I99,$I$6:$I$271)</f>
        <v>93</v>
      </c>
      <c r="B99" s="154">
        <v>3100333</v>
      </c>
      <c r="C99" s="145" t="s">
        <v>149</v>
      </c>
      <c r="D99" s="114" t="s">
        <v>529</v>
      </c>
      <c r="E99" s="38" t="str">
        <f>C99&amp;D99</f>
        <v>NicolasBEAULIEU</v>
      </c>
      <c r="F99" s="50"/>
      <c r="G99" s="118">
        <v>1998</v>
      </c>
      <c r="H99" s="311" t="str">
        <f>IF(ISBLANK(G99),"",IF(G99&gt;1995.9,"U23","SR"))</f>
        <v>U23</v>
      </c>
      <c r="I99" s="494">
        <f>N99+P99+R99+T99+V99+X99+Z99+AB99+AD99+AF99+AH99+AJ99+AL99+AN99+AP99+AR99+AT99+AV99</f>
        <v>3</v>
      </c>
      <c r="J99" s="159">
        <f>N99+R99+X99+AB99+AF99+AJ99+AR99</f>
        <v>3</v>
      </c>
      <c r="K99" s="130">
        <f>P99+T99+V99+Z99+AD99+AH99+AL99+AN99+AP99+AT99+AV99</f>
        <v>0</v>
      </c>
      <c r="L99" s="122"/>
      <c r="M99" s="40"/>
      <c r="N99" s="41">
        <f>IF(M99,LOOKUP(M99,{1;2;3;4;5;6;7;8;9;10;11;12;13;14;15;16;17;18;19;20;21},{30;25;21;18;16;15;14;13;12;11;10;9;8;7;6;5;4;3;2;1;0}),0)</f>
        <v>0</v>
      </c>
      <c r="O99" s="40"/>
      <c r="P99" s="43">
        <f>IF(O99,LOOKUP(O99,{1;2;3;4;5;6;7;8;9;10;11;12;13;14;15;16;17;18;19;20;21},{30;25;21;18;16;15;14;13;12;11;10;9;8;7;6;5;4;3;2;1;0}),0)</f>
        <v>0</v>
      </c>
      <c r="Q99" s="40">
        <v>18</v>
      </c>
      <c r="R99" s="41">
        <f>IF(Q99,LOOKUP(Q99,{1;2;3;4;5;6;7;8;9;10;11;12;13;14;15;16;17;18;19;20;21},{30;25;21;18;16;15;14;13;12;11;10;9;8;7;6;5;4;3;2;1;0}),0)</f>
        <v>3</v>
      </c>
      <c r="S99" s="40"/>
      <c r="T99" s="43">
        <f>IF(S99,LOOKUP(S99,{1;2;3;4;5;6;7;8;9;10;11;12;13;14;15;16;17;18;19;20;21},{30;25;21;18;16;15;14;13;12;11;10;9;8;7;6;5;4;3;2;1;0}),0)</f>
        <v>0</v>
      </c>
      <c r="U99" s="40"/>
      <c r="V99" s="45">
        <f>IF(U99,LOOKUP(U99,{1;2;3;4;5;6;7;8;9;10;11;12;13;14;15;16;17;18;19;20;21},{60;50;42;36;32;30;28;26;24;22;20;18;16;14;12;10;8;6;4;2;0}),0)</f>
        <v>0</v>
      </c>
      <c r="W99" s="40"/>
      <c r="X99" s="41">
        <f>IF(W99,LOOKUP(W99,{1;2;3;4;5;6;7;8;9;10;11;12;13;14;15;16;17;18;19;20;21},{60;50;42;36;32;30;28;26;24;22;20;18;16;14;12;10;8;6;4;2;0}),0)</f>
        <v>0</v>
      </c>
      <c r="Y99" s="40"/>
      <c r="Z99" s="45">
        <f>IF(Y99,LOOKUP(Y99,{1;2;3;4;5;6;7;8;9;10;11;12;13;14;15;16;17;18;19;20;21},{60;50;42;36;32;30;28;26;24;22;20;18;16;14;12;10;8;6;4;2;0}),0)</f>
        <v>0</v>
      </c>
      <c r="AA99" s="40"/>
      <c r="AB99" s="41">
        <f>IF(AA99,LOOKUP(AA99,{1;2;3;4;5;6;7;8;9;10;11;12;13;14;15;16;17;18;19;20;21},{60;50;42;36;32;30;28;26;24;22;20;18;16;14;12;10;8;6;4;2;0}),0)</f>
        <v>0</v>
      </c>
      <c r="AC99" s="40"/>
      <c r="AD99" s="106">
        <f>IF(AC99,LOOKUP(AC99,{1;2;3;4;5;6;7;8;9;10;11;12;13;14;15;16;17;18;19;20;21},{30;25;21;18;16;15;14;13;12;11;10;9;8;7;6;5;4;3;2;1;0}),0)</f>
        <v>0</v>
      </c>
      <c r="AE99" s="40"/>
      <c r="AF99" s="488">
        <f>IF(AE99,LOOKUP(AE99,{1;2;3;4;5;6;7;8;9;10;11;12;13;14;15;16;17;18;19;20;21},{30;25;21;18;16;15;14;13;12;11;10;9;8;7;6;5;4;3;2;1;0}),0)</f>
        <v>0</v>
      </c>
      <c r="AG99" s="40"/>
      <c r="AH99" s="106">
        <f>IF(AG99,LOOKUP(AG99,{1;2;3;4;5;6;7;8;9;10;11;12;13;14;15;16;17;18;19;20;21},{30;25;21;18;16;15;14;13;12;11;10;9;8;7;6;5;4;3;2;1;0}),0)</f>
        <v>0</v>
      </c>
      <c r="AI99" s="40"/>
      <c r="AJ99" s="41">
        <f>IF(AI99,LOOKUP(AI99,{1;2;3;4;5;6;7;8;9;10;11;12;13;14;15;16;17;18;19;20;21},{30;25;21;18;16;15;14;13;12;11;10;9;8;7;6;5;4;3;2;1;0}),0)</f>
        <v>0</v>
      </c>
      <c r="AK99" s="40"/>
      <c r="AL99" s="43">
        <f>IF(AK99,LOOKUP(AK99,{1;2;3;4;5;6;7;8;9;10;11;12;13;14;15;16;17;18;19;20;21},{30;25;21;18;16;15;14;13;12;11;10;9;8;7;6;5;4;3;2;1;0}),0)</f>
        <v>0</v>
      </c>
      <c r="AM99" s="40"/>
      <c r="AN99" s="43">
        <f>IF(AM99,LOOKUP(AM99,{1;2;3;4;5;6;7;8;9;10;11;12;13;14;15;16;17;18;19;20;21},{30;25;21;18;16;15;14;13;12;11;10;9;8;7;6;5;4;3;2;1;0}),0)</f>
        <v>0</v>
      </c>
      <c r="AO99" s="40"/>
      <c r="AP99" s="43">
        <f>IF(AO99,LOOKUP(AO99,{1;2;3;4;5;6;7;8;9;10;11;12;13;14;15;16;17;18;19;20;21},{30;25;21;18;16;15;14;13;12;11;10;9;8;7;6;5;4;3;2;1;0}),0)</f>
        <v>0</v>
      </c>
      <c r="AQ99" s="40"/>
      <c r="AR99" s="47">
        <f>IF(AQ99,LOOKUP(AQ99,{1;2;3;4;5;6;7;8;9;10;11;12;13;14;15;16;17;18;19;20;21},{60;50;42;36;32;30;28;26;24;22;20;18;16;14;12;10;8;6;4;2;0}),0)</f>
        <v>0</v>
      </c>
      <c r="AS99" s="40"/>
      <c r="AT99" s="211">
        <f>IF(AS99,LOOKUP(AS99,{1;2;3;4;5;6;7;8;9;10;11;12;13;14;15;16;17;18;19;20;21},{60;50;42;36;32;30;28;26;24;22;20;18;16;14;12;10;8;6;4;2;0}),0)</f>
        <v>0</v>
      </c>
      <c r="AU99" s="240"/>
      <c r="AV99" s="241">
        <f>IF(AU99,LOOKUP(AU99,{1;2;3;4;5;6;7;8;9;10;11;12;13;14;15;16;17;18;19;20;21},{60;50;42;36;32;30;28;26;24;22;20;18;16;14;12;10;8;6;4;2;0}),0)</f>
        <v>0</v>
      </c>
      <c r="AW99" s="225"/>
      <c r="AX99" s="216">
        <f>V99+X99+Z99+AB99+AR99+AT99+AV99</f>
        <v>0</v>
      </c>
      <c r="AZ99" s="255">
        <f>RANK(BA99,$BA$6:$BA$259)</f>
        <v>72</v>
      </c>
      <c r="BA99" s="256">
        <f>(N99+P99+R99+T99+V99+X99+Z99+AB99+AD99+AF99+AH99+AJ99+AL99+AN99)- SMALL((N99,P99,R99,T99,V99,X99,Z99,AB99,AD99,AF99,AH99,AJ99,AL99,AN99),1)- SMALL((N99,P99,R99,T99,V99,X99,Z99,AB99,AD99,AF99,AH99,AJ99,AL99,AN99),2)- SMALL((N99,P99,R99,T99,V99,X99,Z99,AB99,AD99,AF99,AH99,AJ99,AL99,AN99),3)</f>
        <v>3</v>
      </c>
    </row>
    <row r="100" spans="1:53" ht="16" customHeight="1" x14ac:dyDescent="0.2">
      <c r="A100" s="141">
        <f>RANK(I100,$I$6:$I$271)</f>
        <v>93</v>
      </c>
      <c r="B100" s="154">
        <v>3530823</v>
      </c>
      <c r="C100" s="146" t="s">
        <v>122</v>
      </c>
      <c r="D100" s="49" t="s">
        <v>690</v>
      </c>
      <c r="E100" s="38" t="str">
        <f>C100&amp;D100</f>
        <v>DanielFISCHER</v>
      </c>
      <c r="F100" s="39"/>
      <c r="G100" s="118">
        <v>1998</v>
      </c>
      <c r="H100" s="311" t="str">
        <f>IF(ISBLANK(G100),"",IF(G100&gt;1995.9,"U23","SR"))</f>
        <v>U23</v>
      </c>
      <c r="I100" s="494">
        <f>N100+P100+R100+T100+V100+X100+Z100+AB100+AD100+AF100+AH100+AJ100+AL100+AN100+AP100+AR100+AT100+AV100</f>
        <v>3</v>
      </c>
      <c r="J100" s="159">
        <f>N100+R100+X100+AB100+AF100+AJ100+AR100</f>
        <v>3</v>
      </c>
      <c r="K100" s="130">
        <f>P100+T100+V100+Z100+AD100+AH100+AL100+AN100+AP100+AT100+AV100</f>
        <v>0</v>
      </c>
      <c r="L100" s="122"/>
      <c r="M100" s="40"/>
      <c r="N100" s="41">
        <f>IF(M100,LOOKUP(M100,{1;2;3;4;5;6;7;8;9;10;11;12;13;14;15;16;17;18;19;20;21},{30;25;21;18;16;15;14;13;12;11;10;9;8;7;6;5;4;3;2;1;0}),0)</f>
        <v>0</v>
      </c>
      <c r="O100" s="40"/>
      <c r="P100" s="43">
        <f>IF(O100,LOOKUP(O100,{1;2;3;4;5;6;7;8;9;10;11;12;13;14;15;16;17;18;19;20;21},{30;25;21;18;16;15;14;13;12;11;10;9;8;7;6;5;4;3;2;1;0}),0)</f>
        <v>0</v>
      </c>
      <c r="Q100" s="40"/>
      <c r="R100" s="41">
        <f>IF(Q100,LOOKUP(Q100,{1;2;3;4;5;6;7;8;9;10;11;12;13;14;15;16;17;18;19;20;21},{30;25;21;18;16;15;14;13;12;11;10;9;8;7;6;5;4;3;2;1;0}),0)</f>
        <v>0</v>
      </c>
      <c r="S100" s="40"/>
      <c r="T100" s="43">
        <f>IF(S100,LOOKUP(S100,{1;2;3;4;5;6;7;8;9;10;11;12;13;14;15;16;17;18;19;20;21},{30;25;21;18;16;15;14;13;12;11;10;9;8;7;6;5;4;3;2;1;0}),0)</f>
        <v>0</v>
      </c>
      <c r="U100" s="40"/>
      <c r="V100" s="45">
        <f>IF(U100,LOOKUP(U100,{1;2;3;4;5;6;7;8;9;10;11;12;13;14;15;16;17;18;19;20;21},{60;50;42;36;32;30;28;26;24;22;20;18;16;14;12;10;8;6;4;2;0}),0)</f>
        <v>0</v>
      </c>
      <c r="W100" s="40"/>
      <c r="X100" s="41">
        <f>IF(W100,LOOKUP(W100,{1;2;3;4;5;6;7;8;9;10;11;12;13;14;15;16;17;18;19;20;21},{60;50;42;36;32;30;28;26;24;22;20;18;16;14;12;10;8;6;4;2;0}),0)</f>
        <v>0</v>
      </c>
      <c r="Y100" s="40"/>
      <c r="Z100" s="45">
        <f>IF(Y100,LOOKUP(Y100,{1;2;3;4;5;6;7;8;9;10;11;12;13;14;15;16;17;18;19;20;21},{60;50;42;36;32;30;28;26;24;22;20;18;16;14;12;10;8;6;4;2;0}),0)</f>
        <v>0</v>
      </c>
      <c r="AA100" s="40"/>
      <c r="AB100" s="41">
        <f>IF(AA100,LOOKUP(AA100,{1;2;3;4;5;6;7;8;9;10;11;12;13;14;15;16;17;18;19;20;21},{60;50;42;36;32;30;28;26;24;22;20;18;16;14;12;10;8;6;4;2;0}),0)</f>
        <v>0</v>
      </c>
      <c r="AC100" s="40"/>
      <c r="AD100" s="106">
        <f>IF(AC100,LOOKUP(AC100,{1;2;3;4;5;6;7;8;9;10;11;12;13;14;15;16;17;18;19;20;21},{30;25;21;18;16;15;14;13;12;11;10;9;8;7;6;5;4;3;2;1;0}),0)</f>
        <v>0</v>
      </c>
      <c r="AE100" s="40"/>
      <c r="AF100" s="488">
        <f>IF(AE100,LOOKUP(AE100,{1;2;3;4;5;6;7;8;9;10;11;12;13;14;15;16;17;18;19;20;21},{30;25;21;18;16;15;14;13;12;11;10;9;8;7;6;5;4;3;2;1;0}),0)</f>
        <v>0</v>
      </c>
      <c r="AG100" s="40"/>
      <c r="AH100" s="106">
        <f>IF(AG100,LOOKUP(AG100,{1;2;3;4;5;6;7;8;9;10;11;12;13;14;15;16;17;18;19;20;21},{30;25;21;18;16;15;14;13;12;11;10;9;8;7;6;5;4;3;2;1;0}),0)</f>
        <v>0</v>
      </c>
      <c r="AI100" s="40">
        <v>18</v>
      </c>
      <c r="AJ100" s="41">
        <f>IF(AI100,LOOKUP(AI100,{1;2;3;4;5;6;7;8;9;10;11;12;13;14;15;16;17;18;19;20;21},{30;25;21;18;16;15;14;13;12;11;10;9;8;7;6;5;4;3;2;1;0}),0)</f>
        <v>3</v>
      </c>
      <c r="AK100" s="40"/>
      <c r="AL100" s="43">
        <f>IF(AK100,LOOKUP(AK100,{1;2;3;4;5;6;7;8;9;10;11;12;13;14;15;16;17;18;19;20;21},{30;25;21;18;16;15;14;13;12;11;10;9;8;7;6;5;4;3;2;1;0}),0)</f>
        <v>0</v>
      </c>
      <c r="AM100" s="40"/>
      <c r="AN100" s="43">
        <f>IF(AM100,LOOKUP(AM100,{1;2;3;4;5;6;7;8;9;10;11;12;13;14;15;16;17;18;19;20;21},{30;25;21;18;16;15;14;13;12;11;10;9;8;7;6;5;4;3;2;1;0}),0)</f>
        <v>0</v>
      </c>
      <c r="AO100" s="40"/>
      <c r="AP100" s="43">
        <f>IF(AO100,LOOKUP(AO100,{1;2;3;4;5;6;7;8;9;10;11;12;13;14;15;16;17;18;19;20;21},{30;25;21;18;16;15;14;13;12;11;10;9;8;7;6;5;4;3;2;1;0}),0)</f>
        <v>0</v>
      </c>
      <c r="AQ100" s="40"/>
      <c r="AR100" s="47">
        <f>IF(AQ100,LOOKUP(AQ100,{1;2;3;4;5;6;7;8;9;10;11;12;13;14;15;16;17;18;19;20;21},{60;50;42;36;32;30;28;26;24;22;20;18;16;14;12;10;8;6;4;2;0}),0)</f>
        <v>0</v>
      </c>
      <c r="AS100" s="40"/>
      <c r="AT100" s="211">
        <f>IF(AS100,LOOKUP(AS100,{1;2;3;4;5;6;7;8;9;10;11;12;13;14;15;16;17;18;19;20;21},{60;50;42;36;32;30;28;26;24;22;20;18;16;14;12;10;8;6;4;2;0}),0)</f>
        <v>0</v>
      </c>
      <c r="AU100" s="240"/>
      <c r="AV100" s="241">
        <f>IF(AU100,LOOKUP(AU100,{1;2;3;4;5;6;7;8;9;10;11;12;13;14;15;16;17;18;19;20;21},{60;50;42;36;32;30;28;26;24;22;20;18;16;14;12;10;8;6;4;2;0}),0)</f>
        <v>0</v>
      </c>
      <c r="AW100" s="225"/>
      <c r="AX100" s="216">
        <f>V100+X100+Z100+AB100+AR100+AT100+AV100</f>
        <v>0</v>
      </c>
      <c r="AZ100" s="255"/>
      <c r="BA100" s="256"/>
    </row>
    <row r="101" spans="1:53" ht="16" customHeight="1" x14ac:dyDescent="0.2">
      <c r="A101" s="141">
        <f>RANK(I101,$I$6:$I$271)</f>
        <v>93</v>
      </c>
      <c r="B101" s="154">
        <v>1202800</v>
      </c>
      <c r="C101" s="146" t="s">
        <v>728</v>
      </c>
      <c r="D101" s="49" t="s">
        <v>729</v>
      </c>
      <c r="E101" s="38" t="str">
        <f>C101&amp;D101</f>
        <v>MatthewWEIER</v>
      </c>
      <c r="F101" s="50"/>
      <c r="G101" s="118">
        <v>1980</v>
      </c>
      <c r="H101" s="311" t="str">
        <f>IF(ISBLANK(G101),"",IF(G101&gt;1995.9,"U23","SR"))</f>
        <v>SR</v>
      </c>
      <c r="I101" s="494">
        <f>N101+P101+R101+T101+V101+X101+Z101+AB101+AD101+AF101+AH101+AJ101+AL101+AN101+AP101+AR101+AT101+AV101</f>
        <v>3</v>
      </c>
      <c r="J101" s="159">
        <f>N101+R101+X101+AB101+AF101+AJ101+AR101</f>
        <v>0</v>
      </c>
      <c r="K101" s="130">
        <f>P101+T101+V101+Z101+AD101+AH101+AL101+AN101+AP101+AT101+AV101</f>
        <v>3</v>
      </c>
      <c r="L101" s="122"/>
      <c r="M101" s="40"/>
      <c r="N101" s="41">
        <f>IF(M101,LOOKUP(M101,{1;2;3;4;5;6;7;8;9;10;11;12;13;14;15;16;17;18;19;20;21},{30;25;21;18;16;15;14;13;12;11;10;9;8;7;6;5;4;3;2;1;0}),0)</f>
        <v>0</v>
      </c>
      <c r="O101" s="40"/>
      <c r="P101" s="43">
        <f>IF(O101,LOOKUP(O101,{1;2;3;4;5;6;7;8;9;10;11;12;13;14;15;16;17;18;19;20;21},{30;25;21;18;16;15;14;13;12;11;10;9;8;7;6;5;4;3;2;1;0}),0)</f>
        <v>0</v>
      </c>
      <c r="Q101" s="40"/>
      <c r="R101" s="41">
        <f>IF(Q101,LOOKUP(Q101,{1;2;3;4;5;6;7;8;9;10;11;12;13;14;15;16;17;18;19;20;21},{30;25;21;18;16;15;14;13;12;11;10;9;8;7;6;5;4;3;2;1;0}),0)</f>
        <v>0</v>
      </c>
      <c r="S101" s="40"/>
      <c r="T101" s="43">
        <f>IF(S101,LOOKUP(S101,{1;2;3;4;5;6;7;8;9;10;11;12;13;14;15;16;17;18;19;20;21},{30;25;21;18;16;15;14;13;12;11;10;9;8;7;6;5;4;3;2;1;0}),0)</f>
        <v>0</v>
      </c>
      <c r="U101" s="40"/>
      <c r="V101" s="45">
        <f>IF(U101,LOOKUP(U101,{1;2;3;4;5;6;7;8;9;10;11;12;13;14;15;16;17;18;19;20;21},{60;50;42;36;32;30;28;26;24;22;20;18;16;14;12;10;8;6;4;2;0}),0)</f>
        <v>0</v>
      </c>
      <c r="W101" s="40"/>
      <c r="X101" s="41">
        <f>IF(W101,LOOKUP(W101,{1;2;3;4;5;6;7;8;9;10;11;12;13;14;15;16;17;18;19;20;21},{60;50;42;36;32;30;28;26;24;22;20;18;16;14;12;10;8;6;4;2;0}),0)</f>
        <v>0</v>
      </c>
      <c r="Y101" s="40"/>
      <c r="Z101" s="45">
        <f>IF(Y101,LOOKUP(Y101,{1;2;3;4;5;6;7;8;9;10;11;12;13;14;15;16;17;18;19;20;21},{60;50;42;36;32;30;28;26;24;22;20;18;16;14;12;10;8;6;4;2;0}),0)</f>
        <v>0</v>
      </c>
      <c r="AA101" s="40"/>
      <c r="AB101" s="41">
        <f>IF(AA101,LOOKUP(AA101,{1;2;3;4;5;6;7;8;9;10;11;12;13;14;15;16;17;18;19;20;21},{60;50;42;36;32;30;28;26;24;22;20;18;16;14;12;10;8;6;4;2;0}),0)</f>
        <v>0</v>
      </c>
      <c r="AC101" s="40"/>
      <c r="AD101" s="106">
        <f>IF(AC101,LOOKUP(AC101,{1;2;3;4;5;6;7;8;9;10;11;12;13;14;15;16;17;18;19;20;21},{30;25;21;18;16;15;14;13;12;11;10;9;8;7;6;5;4;3;2;1;0}),0)</f>
        <v>0</v>
      </c>
      <c r="AE101" s="40"/>
      <c r="AF101" s="488">
        <f>IF(AE101,LOOKUP(AE101,{1;2;3;4;5;6;7;8;9;10;11;12;13;14;15;16;17;18;19;20;21},{30;25;21;18;16;15;14;13;12;11;10;9;8;7;6;5;4;3;2;1;0}),0)</f>
        <v>0</v>
      </c>
      <c r="AG101" s="40"/>
      <c r="AH101" s="106">
        <f>IF(AG101,LOOKUP(AG101,{1;2;3;4;5;6;7;8;9;10;11;12;13;14;15;16;17;18;19;20;21},{30;25;21;18;16;15;14;13;12;11;10;9;8;7;6;5;4;3;2;1;0}),0)</f>
        <v>0</v>
      </c>
      <c r="AI101" s="40"/>
      <c r="AJ101" s="41">
        <f>IF(AI101,LOOKUP(AI101,{1;2;3;4;5;6;7;8;9;10;11;12;13;14;15;16;17;18;19;20;21},{30;25;21;18;16;15;14;13;12;11;10;9;8;7;6;5;4;3;2;1;0}),0)</f>
        <v>0</v>
      </c>
      <c r="AK101" s="40"/>
      <c r="AL101" s="43">
        <f>IF(AK101,LOOKUP(AK101,{1;2;3;4;5;6;7;8;9;10;11;12;13;14;15;16;17;18;19;20;21},{30;25;21;18;16;15;14;13;12;11;10;9;8;7;6;5;4;3;2;1;0}),0)</f>
        <v>0</v>
      </c>
      <c r="AM101" s="40"/>
      <c r="AN101" s="43">
        <f>IF(AM101,LOOKUP(AM101,{1;2;3;4;5;6;7;8;9;10;11;12;13;14;15;16;17;18;19;20;21},{30;25;21;18;16;15;14;13;12;11;10;9;8;7;6;5;4;3;2;1;0}),0)</f>
        <v>0</v>
      </c>
      <c r="AO101" s="40">
        <v>18</v>
      </c>
      <c r="AP101" s="43">
        <f>IF(AO101,LOOKUP(AO101,{1;2;3;4;5;6;7;8;9;10;11;12;13;14;15;16;17;18;19;20;21},{30;25;21;18;16;15;14;13;12;11;10;9;8;7;6;5;4;3;2;1;0}),0)</f>
        <v>3</v>
      </c>
      <c r="AQ101" s="40"/>
      <c r="AR101" s="47">
        <f>IF(AQ101,LOOKUP(AQ101,{1;2;3;4;5;6;7;8;9;10;11;12;13;14;15;16;17;18;19;20;21},{60;50;42;36;32;30;28;26;24;22;20;18;16;14;12;10;8;6;4;2;0}),0)</f>
        <v>0</v>
      </c>
      <c r="AS101" s="40"/>
      <c r="AT101" s="211">
        <f>IF(AS101,LOOKUP(AS101,{1;2;3;4;5;6;7;8;9;10;11;12;13;14;15;16;17;18;19;20;21},{60;50;42;36;32;30;28;26;24;22;20;18;16;14;12;10;8;6;4;2;0}),0)</f>
        <v>0</v>
      </c>
      <c r="AU101" s="240"/>
      <c r="AV101" s="241">
        <f>IF(AU101,LOOKUP(AU101,{1;2;3;4;5;6;7;8;9;10;11;12;13;14;15;16;17;18;19;20;21},{60;50;42;36;32;30;28;26;24;22;20;18;16;14;12;10;8;6;4;2;0}),0)</f>
        <v>0</v>
      </c>
      <c r="AW101" s="225"/>
      <c r="AX101" s="216">
        <f>V101+X101+Z101+AB101+AR101+AT101+AV101</f>
        <v>0</v>
      </c>
      <c r="AZ101" s="255"/>
      <c r="BA101" s="256"/>
    </row>
    <row r="102" spans="1:53" ht="16" customHeight="1" x14ac:dyDescent="0.2">
      <c r="A102" s="141">
        <f>RANK(I102,$I$6:$I$271)</f>
        <v>93</v>
      </c>
      <c r="B102" s="154">
        <v>3531107</v>
      </c>
      <c r="C102" s="429" t="s">
        <v>689</v>
      </c>
      <c r="D102" s="37" t="s">
        <v>474</v>
      </c>
      <c r="E102" s="38" t="str">
        <f>C102&amp;D102</f>
        <v>GriffinWRIGHT</v>
      </c>
      <c r="F102" s="50"/>
      <c r="G102" s="441">
        <v>2001</v>
      </c>
      <c r="H102" s="311" t="str">
        <f>IF(ISBLANK(G102),"",IF(G102&gt;1995.9,"U23","SR"))</f>
        <v>U23</v>
      </c>
      <c r="I102" s="494">
        <f>N102+P102+R102+T102+V102+X102+Z102+AB102+AD102+AF102+AH102+AJ102+AL102+AN102+AP102+AR102+AT102+AV102</f>
        <v>3</v>
      </c>
      <c r="J102" s="159">
        <f>N102+R102+X102+AB102+AF102+AJ102+AR102</f>
        <v>3</v>
      </c>
      <c r="K102" s="130">
        <f>P102+T102+V102+Z102+AD102+AH102+AL102+AN102+AP102+AT102+AV102</f>
        <v>0</v>
      </c>
      <c r="L102" s="266"/>
      <c r="M102" s="40"/>
      <c r="N102" s="41">
        <f>IF(M102,LOOKUP(M102,{1;2;3;4;5;6;7;8;9;10;11;12;13;14;15;16;17;18;19;20;21},{30;25;21;18;16;15;14;13;12;11;10;9;8;7;6;5;4;3;2;1;0}),0)</f>
        <v>0</v>
      </c>
      <c r="O102" s="40"/>
      <c r="P102" s="43">
        <f>IF(O102,LOOKUP(O102,{1;2;3;4;5;6;7;8;9;10;11;12;13;14;15;16;17;18;19;20;21},{30;25;21;18;16;15;14;13;12;11;10;9;8;7;6;5;4;3;2;1;0}),0)</f>
        <v>0</v>
      </c>
      <c r="Q102" s="40"/>
      <c r="R102" s="41">
        <f>IF(Q102,LOOKUP(Q102,{1;2;3;4;5;6;7;8;9;10;11;12;13;14;15;16;17;18;19;20;21},{30;25;21;18;16;15;14;13;12;11;10;9;8;7;6;5;4;3;2;1;0}),0)</f>
        <v>0</v>
      </c>
      <c r="S102" s="40"/>
      <c r="T102" s="43">
        <f>IF(S102,LOOKUP(S102,{1;2;3;4;5;6;7;8;9;10;11;12;13;14;15;16;17;18;19;20;21},{30;25;21;18;16;15;14;13;12;11;10;9;8;7;6;5;4;3;2;1;0}),0)</f>
        <v>0</v>
      </c>
      <c r="U102" s="40"/>
      <c r="V102" s="45">
        <f>IF(U102,LOOKUP(U102,{1;2;3;4;5;6;7;8;9;10;11;12;13;14;15;16;17;18;19;20;21},{60;50;42;36;32;30;28;26;24;22;20;18;16;14;12;10;8;6;4;2;0}),0)</f>
        <v>0</v>
      </c>
      <c r="W102" s="40"/>
      <c r="X102" s="41">
        <f>IF(W102,LOOKUP(W102,{1;2;3;4;5;6;7;8;9;10;11;12;13;14;15;16;17;18;19;20;21},{60;50;42;36;32;30;28;26;24;22;20;18;16;14;12;10;8;6;4;2;0}),0)</f>
        <v>0</v>
      </c>
      <c r="Y102" s="40"/>
      <c r="Z102" s="45">
        <f>IF(Y102,LOOKUP(Y102,{1;2;3;4;5;6;7;8;9;10;11;12;13;14;15;16;17;18;19;20;21},{60;50;42;36;32;30;28;26;24;22;20;18;16;14;12;10;8;6;4;2;0}),0)</f>
        <v>0</v>
      </c>
      <c r="AA102" s="40"/>
      <c r="AB102" s="41">
        <f>IF(AA102,LOOKUP(AA102,{1;2;3;4;5;6;7;8;9;10;11;12;13;14;15;16;17;18;19;20;21},{60;50;42;36;32;30;28;26;24;22;20;18;16;14;12;10;8;6;4;2;0}),0)</f>
        <v>0</v>
      </c>
      <c r="AC102" s="40"/>
      <c r="AD102" s="106">
        <f>IF(AC102,LOOKUP(AC102,{1;2;3;4;5;6;7;8;9;10;11;12;13;14;15;16;17;18;19;20;21},{30;25;21;18;16;15;14;13;12;11;10;9;8;7;6;5;4;3;2;1;0}),0)</f>
        <v>0</v>
      </c>
      <c r="AE102" s="40">
        <v>18</v>
      </c>
      <c r="AF102" s="488">
        <f>IF(AE102,LOOKUP(AE102,{1;2;3;4;5;6;7;8;9;10;11;12;13;14;15;16;17;18;19;20;21},{30;25;21;18;16;15;14;13;12;11;10;9;8;7;6;5;4;3;2;1;0}),0)</f>
        <v>3</v>
      </c>
      <c r="AG102" s="40"/>
      <c r="AH102" s="106">
        <f>IF(AG102,LOOKUP(AG102,{1;2;3;4;5;6;7;8;9;10;11;12;13;14;15;16;17;18;19;20;21},{30;25;21;18;16;15;14;13;12;11;10;9;8;7;6;5;4;3;2;1;0}),0)</f>
        <v>0</v>
      </c>
      <c r="AI102" s="40"/>
      <c r="AJ102" s="41">
        <f>IF(AI102,LOOKUP(AI102,{1;2;3;4;5;6;7;8;9;10;11;12;13;14;15;16;17;18;19;20;21},{30;25;21;18;16;15;14;13;12;11;10;9;8;7;6;5;4;3;2;1;0}),0)</f>
        <v>0</v>
      </c>
      <c r="AK102" s="40"/>
      <c r="AL102" s="43">
        <f>IF(AK102,LOOKUP(AK102,{1;2;3;4;5;6;7;8;9;10;11;12;13;14;15;16;17;18;19;20;21},{30;25;21;18;16;15;14;13;12;11;10;9;8;7;6;5;4;3;2;1;0}),0)</f>
        <v>0</v>
      </c>
      <c r="AM102" s="40"/>
      <c r="AN102" s="43">
        <f>IF(AM102,LOOKUP(AM102,{1;2;3;4;5;6;7;8;9;10;11;12;13;14;15;16;17;18;19;20;21},{30;25;21;18;16;15;14;13;12;11;10;9;8;7;6;5;4;3;2;1;0}),0)</f>
        <v>0</v>
      </c>
      <c r="AO102" s="40"/>
      <c r="AP102" s="43">
        <f>IF(AO102,LOOKUP(AO102,{1;2;3;4;5;6;7;8;9;10;11;12;13;14;15;16;17;18;19;20;21},{30;25;21;18;16;15;14;13;12;11;10;9;8;7;6;5;4;3;2;1;0}),0)</f>
        <v>0</v>
      </c>
      <c r="AQ102" s="40"/>
      <c r="AR102" s="47">
        <f>IF(AQ102,LOOKUP(AQ102,{1;2;3;4;5;6;7;8;9;10;11;12;13;14;15;16;17;18;19;20;21},{60;50;42;36;32;30;28;26;24;22;20;18;16;14;12;10;8;6;4;2;0}),0)</f>
        <v>0</v>
      </c>
      <c r="AS102" s="40"/>
      <c r="AT102" s="211">
        <f>IF(AS102,LOOKUP(AS102,{1;2;3;4;5;6;7;8;9;10;11;12;13;14;15;16;17;18;19;20;21},{60;50;42;36;32;30;28;26;24;22;20;18;16;14;12;10;8;6;4;2;0}),0)</f>
        <v>0</v>
      </c>
      <c r="AU102" s="240"/>
      <c r="AV102" s="241">
        <f>IF(AU102,LOOKUP(AU102,{1;2;3;4;5;6;7;8;9;10;11;12;13;14;15;16;17;18;19;20;21},{60;50;42;36;32;30;28;26;24;22;20;18;16;14;12;10;8;6;4;2;0}),0)</f>
        <v>0</v>
      </c>
      <c r="AW102" s="225"/>
      <c r="AX102" s="216">
        <f>V102+X102+Z102+AB102+AR102+AT102+AV102</f>
        <v>0</v>
      </c>
      <c r="AZ102" s="255"/>
      <c r="BA102" s="256"/>
    </row>
    <row r="103" spans="1:53" ht="16" customHeight="1" x14ac:dyDescent="0.2">
      <c r="A103" s="141">
        <f>RANK(I103,$I$6:$I$271)</f>
        <v>98</v>
      </c>
      <c r="B103" s="154">
        <v>3530563</v>
      </c>
      <c r="C103" s="430" t="s">
        <v>728</v>
      </c>
      <c r="D103" s="49" t="s">
        <v>730</v>
      </c>
      <c r="E103" s="38" t="str">
        <f>C103&amp;D103</f>
        <v>MatthewBRIGGS</v>
      </c>
      <c r="F103" s="39"/>
      <c r="G103" s="440">
        <v>1987</v>
      </c>
      <c r="H103" s="311" t="str">
        <f>IF(ISBLANK(G103),"",IF(G103&gt;1995.9,"U23","SR"))</f>
        <v>SR</v>
      </c>
      <c r="I103" s="494">
        <f>N103+P103+R103+T103+V103+X103+Z103+AB103+AD103+AF103+AH103+AJ103+AL103+AN103+AP103+AR103+AT103+AV103</f>
        <v>2</v>
      </c>
      <c r="J103" s="159">
        <f>N103+R103+X103+AB103+AF103+AJ103+AR103</f>
        <v>0</v>
      </c>
      <c r="K103" s="130">
        <f>P103+T103+V103+Z103+AD103+AH103+AL103+AN103+AP103+AT103+AV103</f>
        <v>2</v>
      </c>
      <c r="L103" s="266"/>
      <c r="M103" s="40"/>
      <c r="N103" s="41">
        <f>IF(M103,LOOKUP(M103,{1;2;3;4;5;6;7;8;9;10;11;12;13;14;15;16;17;18;19;20;21},{30;25;21;18;16;15;14;13;12;11;10;9;8;7;6;5;4;3;2;1;0}),0)</f>
        <v>0</v>
      </c>
      <c r="O103" s="40"/>
      <c r="P103" s="43">
        <f>IF(O103,LOOKUP(O103,{1;2;3;4;5;6;7;8;9;10;11;12;13;14;15;16;17;18;19;20;21},{30;25;21;18;16;15;14;13;12;11;10;9;8;7;6;5;4;3;2;1;0}),0)</f>
        <v>0</v>
      </c>
      <c r="Q103" s="40"/>
      <c r="R103" s="41">
        <f>IF(Q103,LOOKUP(Q103,{1;2;3;4;5;6;7;8;9;10;11;12;13;14;15;16;17;18;19;20;21},{30;25;21;18;16;15;14;13;12;11;10;9;8;7;6;5;4;3;2;1;0}),0)</f>
        <v>0</v>
      </c>
      <c r="S103" s="40"/>
      <c r="T103" s="43">
        <f>IF(S103,LOOKUP(S103,{1;2;3;4;5;6;7;8;9;10;11;12;13;14;15;16;17;18;19;20;21},{30;25;21;18;16;15;14;13;12;11;10;9;8;7;6;5;4;3;2;1;0}),0)</f>
        <v>0</v>
      </c>
      <c r="U103" s="40"/>
      <c r="V103" s="45">
        <f>IF(U103,LOOKUP(U103,{1;2;3;4;5;6;7;8;9;10;11;12;13;14;15;16;17;18;19;20;21},{60;50;42;36;32;30;28;26;24;22;20;18;16;14;12;10;8;6;4;2;0}),0)</f>
        <v>0</v>
      </c>
      <c r="W103" s="40"/>
      <c r="X103" s="41">
        <f>IF(W103,LOOKUP(W103,{1;2;3;4;5;6;7;8;9;10;11;12;13;14;15;16;17;18;19;20;21},{60;50;42;36;32;30;28;26;24;22;20;18;16;14;12;10;8;6;4;2;0}),0)</f>
        <v>0</v>
      </c>
      <c r="Y103" s="40"/>
      <c r="Z103" s="45">
        <f>IF(Y103,LOOKUP(Y103,{1;2;3;4;5;6;7;8;9;10;11;12;13;14;15;16;17;18;19;20;21},{60;50;42;36;32;30;28;26;24;22;20;18;16;14;12;10;8;6;4;2;0}),0)</f>
        <v>0</v>
      </c>
      <c r="AA103" s="40"/>
      <c r="AB103" s="41">
        <f>IF(AA103,LOOKUP(AA103,{1;2;3;4;5;6;7;8;9;10;11;12;13;14;15;16;17;18;19;20;21},{60;50;42;36;32;30;28;26;24;22;20;18;16;14;12;10;8;6;4;2;0}),0)</f>
        <v>0</v>
      </c>
      <c r="AC103" s="40"/>
      <c r="AD103" s="106">
        <f>IF(AC103,LOOKUP(AC103,{1;2;3;4;5;6;7;8;9;10;11;12;13;14;15;16;17;18;19;20;21},{30;25;21;18;16;15;14;13;12;11;10;9;8;7;6;5;4;3;2;1;0}),0)</f>
        <v>0</v>
      </c>
      <c r="AE103" s="40"/>
      <c r="AF103" s="488">
        <f>IF(AE103,LOOKUP(AE103,{1;2;3;4;5;6;7;8;9;10;11;12;13;14;15;16;17;18;19;20;21},{30;25;21;18;16;15;14;13;12;11;10;9;8;7;6;5;4;3;2;1;0}),0)</f>
        <v>0</v>
      </c>
      <c r="AG103" s="40"/>
      <c r="AH103" s="106">
        <f>IF(AG103,LOOKUP(AG103,{1;2;3;4;5;6;7;8;9;10;11;12;13;14;15;16;17;18;19;20;21},{30;25;21;18;16;15;14;13;12;11;10;9;8;7;6;5;4;3;2;1;0}),0)</f>
        <v>0</v>
      </c>
      <c r="AI103" s="40"/>
      <c r="AJ103" s="41">
        <f>IF(AI103,LOOKUP(AI103,{1;2;3;4;5;6;7;8;9;10;11;12;13;14;15;16;17;18;19;20;21},{30;25;21;18;16;15;14;13;12;11;10;9;8;7;6;5;4;3;2;1;0}),0)</f>
        <v>0</v>
      </c>
      <c r="AK103" s="40"/>
      <c r="AL103" s="43">
        <f>IF(AK103,LOOKUP(AK103,{1;2;3;4;5;6;7;8;9;10;11;12;13;14;15;16;17;18;19;20;21},{30;25;21;18;16;15;14;13;12;11;10;9;8;7;6;5;4;3;2;1;0}),0)</f>
        <v>0</v>
      </c>
      <c r="AM103" s="40"/>
      <c r="AN103" s="43">
        <f>IF(AM103,LOOKUP(AM103,{1;2;3;4;5;6;7;8;9;10;11;12;13;14;15;16;17;18;19;20;21},{30;25;21;18;16;15;14;13;12;11;10;9;8;7;6;5;4;3;2;1;0}),0)</f>
        <v>0</v>
      </c>
      <c r="AO103" s="40">
        <v>19</v>
      </c>
      <c r="AP103" s="43">
        <f>IF(AO103,LOOKUP(AO103,{1;2;3;4;5;6;7;8;9;10;11;12;13;14;15;16;17;18;19;20;21},{30;25;21;18;16;15;14;13;12;11;10;9;8;7;6;5;4;3;2;1;0}),0)</f>
        <v>2</v>
      </c>
      <c r="AQ103" s="40"/>
      <c r="AR103" s="47">
        <f>IF(AQ103,LOOKUP(AQ103,{1;2;3;4;5;6;7;8;9;10;11;12;13;14;15;16;17;18;19;20;21},{60;50;42;36;32;30;28;26;24;22;20;18;16;14;12;10;8;6;4;2;0}),0)</f>
        <v>0</v>
      </c>
      <c r="AS103" s="40"/>
      <c r="AT103" s="211">
        <f>IF(AS103,LOOKUP(AS103,{1;2;3;4;5;6;7;8;9;10;11;12;13;14;15;16;17;18;19;20;21},{60;50;42;36;32;30;28;26;24;22;20;18;16;14;12;10;8;6;4;2;0}),0)</f>
        <v>0</v>
      </c>
      <c r="AU103" s="240"/>
      <c r="AV103" s="241">
        <f>IF(AU103,LOOKUP(AU103,{1;2;3;4;5;6;7;8;9;10;11;12;13;14;15;16;17;18;19;20;21},{60;50;42;36;32;30;28;26;24;22;20;18;16;14;12;10;8;6;4;2;0}),0)</f>
        <v>0</v>
      </c>
      <c r="AW103" s="225"/>
      <c r="AX103" s="216">
        <f>V103+X103+Z103+AB103+AR103+AT103+AV103</f>
        <v>0</v>
      </c>
      <c r="AZ103" s="255"/>
      <c r="BA103" s="256"/>
    </row>
    <row r="104" spans="1:53" ht="16" customHeight="1" x14ac:dyDescent="0.2">
      <c r="A104" s="141">
        <f>RANK(I104,$I$6:$I$271)</f>
        <v>98</v>
      </c>
      <c r="B104" s="154">
        <v>3530825</v>
      </c>
      <c r="C104" s="146" t="s">
        <v>22</v>
      </c>
      <c r="D104" s="49" t="s">
        <v>674</v>
      </c>
      <c r="E104" s="38" t="str">
        <f>C104&amp;D104</f>
        <v>JackCONSENSTEIN</v>
      </c>
      <c r="F104" s="39"/>
      <c r="G104" s="117">
        <v>1998</v>
      </c>
      <c r="H104" s="311" t="str">
        <f>IF(ISBLANK(G104),"",IF(G104&gt;1995.9,"U23","SR"))</f>
        <v>U23</v>
      </c>
      <c r="I104" s="494">
        <f>N104+P104+R104+T104+V104+X104+Z104+AB104+AD104+AF104+AH104+AJ104+AL104+AN104+AP104+AR104+AT104+AV104</f>
        <v>2</v>
      </c>
      <c r="J104" s="159">
        <f>N104+R104+X104+AB104+AF104+AJ104+AR104</f>
        <v>0</v>
      </c>
      <c r="K104" s="130">
        <f>P104+T104+V104+Z104+AD104+AH104+AL104+AN104+AP104+AT104+AV104</f>
        <v>2</v>
      </c>
      <c r="L104" s="122"/>
      <c r="M104" s="40"/>
      <c r="N104" s="41">
        <f>IF(M104,LOOKUP(M104,{1;2;3;4;5;6;7;8;9;10;11;12;13;14;15;16;17;18;19;20;21},{30;25;21;18;16;15;14;13;12;11;10;9;8;7;6;5;4;3;2;1;0}),0)</f>
        <v>0</v>
      </c>
      <c r="O104" s="40"/>
      <c r="P104" s="43">
        <f>IF(O104,LOOKUP(O104,{1;2;3;4;5;6;7;8;9;10;11;12;13;14;15;16;17;18;19;20;21},{30;25;21;18;16;15;14;13;12;11;10;9;8;7;6;5;4;3;2;1;0}),0)</f>
        <v>0</v>
      </c>
      <c r="Q104" s="40"/>
      <c r="R104" s="41">
        <f>IF(Q104,LOOKUP(Q104,{1;2;3;4;5;6;7;8;9;10;11;12;13;14;15;16;17;18;19;20;21},{30;25;21;18;16;15;14;13;12;11;10;9;8;7;6;5;4;3;2;1;0}),0)</f>
        <v>0</v>
      </c>
      <c r="S104" s="40"/>
      <c r="T104" s="43">
        <f>IF(S104,LOOKUP(S104,{1;2;3;4;5;6;7;8;9;10;11;12;13;14;15;16;17;18;19;20;21},{30;25;21;18;16;15;14;13;12;11;10;9;8;7;6;5;4;3;2;1;0}),0)</f>
        <v>0</v>
      </c>
      <c r="U104" s="40"/>
      <c r="V104" s="45">
        <f>IF(U104,LOOKUP(U104,{1;2;3;4;5;6;7;8;9;10;11;12;13;14;15;16;17;18;19;20;21},{60;50;42;36;32;30;28;26;24;22;20;18;16;14;12;10;8;6;4;2;0}),0)</f>
        <v>0</v>
      </c>
      <c r="W104" s="40"/>
      <c r="X104" s="41">
        <f>IF(W104,LOOKUP(W104,{1;2;3;4;5;6;7;8;9;10;11;12;13;14;15;16;17;18;19;20;21},{60;50;42;36;32;30;28;26;24;22;20;18;16;14;12;10;8;6;4;2;0}),0)</f>
        <v>0</v>
      </c>
      <c r="Y104" s="40"/>
      <c r="Z104" s="45">
        <f>IF(Y104,LOOKUP(Y104,{1;2;3;4;5;6;7;8;9;10;11;12;13;14;15;16;17;18;19;20;21},{60;50;42;36;32;30;28;26;24;22;20;18;16;14;12;10;8;6;4;2;0}),0)</f>
        <v>0</v>
      </c>
      <c r="AA104" s="40"/>
      <c r="AB104" s="41">
        <f>IF(AA104,LOOKUP(AA104,{1;2;3;4;5;6;7;8;9;10;11;12;13;14;15;16;17;18;19;20;21},{60;50;42;36;32;30;28;26;24;22;20;18;16;14;12;10;8;6;4;2;0}),0)</f>
        <v>0</v>
      </c>
      <c r="AC104" s="40">
        <v>19</v>
      </c>
      <c r="AD104" s="106">
        <f>IF(AC104,LOOKUP(AC104,{1;2;3;4;5;6;7;8;9;10;11;12;13;14;15;16;17;18;19;20;21},{30;25;21;18;16;15;14;13;12;11;10;9;8;7;6;5;4;3;2;1;0}),0)</f>
        <v>2</v>
      </c>
      <c r="AE104" s="40"/>
      <c r="AF104" s="488">
        <f>IF(AE104,LOOKUP(AE104,{1;2;3;4;5;6;7;8;9;10;11;12;13;14;15;16;17;18;19;20;21},{30;25;21;18;16;15;14;13;12;11;10;9;8;7;6;5;4;3;2;1;0}),0)</f>
        <v>0</v>
      </c>
      <c r="AG104" s="40"/>
      <c r="AH104" s="106">
        <f>IF(AG104,LOOKUP(AG104,{1;2;3;4;5;6;7;8;9;10;11;12;13;14;15;16;17;18;19;20;21},{30;25;21;18;16;15;14;13;12;11;10;9;8;7;6;5;4;3;2;1;0}),0)</f>
        <v>0</v>
      </c>
      <c r="AI104" s="40"/>
      <c r="AJ104" s="41">
        <f>IF(AI104,LOOKUP(AI104,{1;2;3;4;5;6;7;8;9;10;11;12;13;14;15;16;17;18;19;20;21},{30;25;21;18;16;15;14;13;12;11;10;9;8;7;6;5;4;3;2;1;0}),0)</f>
        <v>0</v>
      </c>
      <c r="AK104" s="40"/>
      <c r="AL104" s="43">
        <f>IF(AK104,LOOKUP(AK104,{1;2;3;4;5;6;7;8;9;10;11;12;13;14;15;16;17;18;19;20;21},{30;25;21;18;16;15;14;13;12;11;10;9;8;7;6;5;4;3;2;1;0}),0)</f>
        <v>0</v>
      </c>
      <c r="AM104" s="40"/>
      <c r="AN104" s="43">
        <f>IF(AM104,LOOKUP(AM104,{1;2;3;4;5;6;7;8;9;10;11;12;13;14;15;16;17;18;19;20;21},{30;25;21;18;16;15;14;13;12;11;10;9;8;7;6;5;4;3;2;1;0}),0)</f>
        <v>0</v>
      </c>
      <c r="AO104" s="40"/>
      <c r="AP104" s="43">
        <f>IF(AO104,LOOKUP(AO104,{1;2;3;4;5;6;7;8;9;10;11;12;13;14;15;16;17;18;19;20;21},{30;25;21;18;16;15;14;13;12;11;10;9;8;7;6;5;4;3;2;1;0}),0)</f>
        <v>0</v>
      </c>
      <c r="AQ104" s="40"/>
      <c r="AR104" s="47">
        <f>IF(AQ104,LOOKUP(AQ104,{1;2;3;4;5;6;7;8;9;10;11;12;13;14;15;16;17;18;19;20;21},{60;50;42;36;32;30;28;26;24;22;20;18;16;14;12;10;8;6;4;2;0}),0)</f>
        <v>0</v>
      </c>
      <c r="AS104" s="40"/>
      <c r="AT104" s="211">
        <f>IF(AS104,LOOKUP(AS104,{1;2;3;4;5;6;7;8;9;10;11;12;13;14;15;16;17;18;19;20;21},{60;50;42;36;32;30;28;26;24;22;20;18;16;14;12;10;8;6;4;2;0}),0)</f>
        <v>0</v>
      </c>
      <c r="AU104" s="240"/>
      <c r="AV104" s="241">
        <f>IF(AU104,LOOKUP(AU104,{1;2;3;4;5;6;7;8;9;10;11;12;13;14;15;16;17;18;19;20;21},{60;50;42;36;32;30;28;26;24;22;20;18;16;14;12;10;8;6;4;2;0}),0)</f>
        <v>0</v>
      </c>
      <c r="AW104" s="225"/>
      <c r="AX104" s="216">
        <f>V104+X104+Z104+AB104+AR104+AT104+AV104</f>
        <v>0</v>
      </c>
      <c r="AZ104" s="255"/>
      <c r="BA104" s="256"/>
    </row>
    <row r="105" spans="1:53" ht="16" customHeight="1" x14ac:dyDescent="0.2">
      <c r="A105" s="141">
        <f>RANK(I105,$I$6:$I$271)</f>
        <v>98</v>
      </c>
      <c r="B105" s="154">
        <v>3530973</v>
      </c>
      <c r="C105" s="146" t="s">
        <v>621</v>
      </c>
      <c r="D105" s="49" t="s">
        <v>620</v>
      </c>
      <c r="E105" s="38" t="str">
        <f>C105&amp;D105</f>
        <v>NicholasPOWER</v>
      </c>
      <c r="F105" s="39"/>
      <c r="G105" s="118">
        <v>1992</v>
      </c>
      <c r="H105" s="311" t="str">
        <f>IF(ISBLANK(G105),"",IF(G105&gt;1995.9,"U23","SR"))</f>
        <v>SR</v>
      </c>
      <c r="I105" s="494">
        <f>N105+P105+R105+T105+V105+X105+Z105+AB105+AD105+AF105+AH105+AJ105+AL105+AN105+AP105+AR105+AT105+AV105</f>
        <v>2</v>
      </c>
      <c r="J105" s="159">
        <f>N105+R105+X105+AB105+AF105+AJ105+AR105</f>
        <v>0</v>
      </c>
      <c r="K105" s="130">
        <f>P105+T105+V105+Z105+AD105+AH105+AL105+AN105+AP105+AT105+AV105</f>
        <v>2</v>
      </c>
      <c r="L105" s="122"/>
      <c r="M105" s="40"/>
      <c r="N105" s="41">
        <f>IF(M105,LOOKUP(M105,{1;2;3;4;5;6;7;8;9;10;11;12;13;14;15;16;17;18;19;20;21},{30;25;21;18;16;15;14;13;12;11;10;9;8;7;6;5;4;3;2;1;0}),0)</f>
        <v>0</v>
      </c>
      <c r="O105" s="40"/>
      <c r="P105" s="43">
        <f>IF(O105,LOOKUP(O105,{1;2;3;4;5;6;7;8;9;10;11;12;13;14;15;16;17;18;19;20;21},{30;25;21;18;16;15;14;13;12;11;10;9;8;7;6;5;4;3;2;1;0}),0)</f>
        <v>0</v>
      </c>
      <c r="Q105" s="40"/>
      <c r="R105" s="41">
        <f>IF(Q105,LOOKUP(Q105,{1;2;3;4;5;6;7;8;9;10;11;12;13;14;15;16;17;18;19;20;21},{30;25;21;18;16;15;14;13;12;11;10;9;8;7;6;5;4;3;2;1;0}),0)</f>
        <v>0</v>
      </c>
      <c r="S105" s="40"/>
      <c r="T105" s="43">
        <f>IF(S105,LOOKUP(S105,{1;2;3;4;5;6;7;8;9;10;11;12;13;14;15;16;17;18;19;20;21},{30;25;21;18;16;15;14;13;12;11;10;9;8;7;6;5;4;3;2;1;0}),0)</f>
        <v>0</v>
      </c>
      <c r="U105" s="40"/>
      <c r="V105" s="45">
        <f>IF(U105,LOOKUP(U105,{1;2;3;4;5;6;7;8;9;10;11;12;13;14;15;16;17;18;19;20;21},{60;50;42;36;32;30;28;26;24;22;20;18;16;14;12;10;8;6;4;2;0}),0)</f>
        <v>0</v>
      </c>
      <c r="W105" s="40"/>
      <c r="X105" s="41">
        <f>IF(W105,LOOKUP(W105,{1;2;3;4;5;6;7;8;9;10;11;12;13;14;15;16;17;18;19;20;21},{60;50;42;36;32;30;28;26;24;22;20;18;16;14;12;10;8;6;4;2;0}),0)</f>
        <v>0</v>
      </c>
      <c r="Y105" s="40"/>
      <c r="Z105" s="45">
        <f>IF(Y105,LOOKUP(Y105,{1;2;3;4;5;6;7;8;9;10;11;12;13;14;15;16;17;18;19;20;21},{60;50;42;36;32;30;28;26;24;22;20;18;16;14;12;10;8;6;4;2;0}),0)</f>
        <v>0</v>
      </c>
      <c r="AA105" s="40"/>
      <c r="AB105" s="41">
        <f>IF(AA105,LOOKUP(AA105,{1;2;3;4;5;6;7;8;9;10;11;12;13;14;15;16;17;18;19;20;21},{60;50;42;36;32;30;28;26;24;22;20;18;16;14;12;10;8;6;4;2;0}),0)</f>
        <v>0</v>
      </c>
      <c r="AC105" s="40">
        <v>20</v>
      </c>
      <c r="AD105" s="106">
        <f>IF(AC105,LOOKUP(AC105,{1;2;3;4;5;6;7;8;9;10;11;12;13;14;15;16;17;18;19;20;21},{30;25;21;18;16;15;14;13;12;11;10;9;8;7;6;5;4;3;2;1;0}),0)</f>
        <v>1</v>
      </c>
      <c r="AE105" s="40"/>
      <c r="AF105" s="488">
        <f>IF(AE105,LOOKUP(AE105,{1;2;3;4;5;6;7;8;9;10;11;12;13;14;15;16;17;18;19;20;21},{30;25;21;18;16;15;14;13;12;11;10;9;8;7;6;5;4;3;2;1;0}),0)</f>
        <v>0</v>
      </c>
      <c r="AG105" s="40"/>
      <c r="AH105" s="106">
        <f>IF(AG105,LOOKUP(AG105,{1;2;3;4;5;6;7;8;9;10;11;12;13;14;15;16;17;18;19;20;21},{30;25;21;18;16;15;14;13;12;11;10;9;8;7;6;5;4;3;2;1;0}),0)</f>
        <v>0</v>
      </c>
      <c r="AI105" s="40"/>
      <c r="AJ105" s="41">
        <f>IF(AI105,LOOKUP(AI105,{1;2;3;4;5;6;7;8;9;10;11;12;13;14;15;16;17;18;19;20;21},{30;25;21;18;16;15;14;13;12;11;10;9;8;7;6;5;4;3;2;1;0}),0)</f>
        <v>0</v>
      </c>
      <c r="AK105" s="40"/>
      <c r="AL105" s="43">
        <f>IF(AK105,LOOKUP(AK105,{1;2;3;4;5;6;7;8;9;10;11;12;13;14;15;16;17;18;19;20;21},{30;25;21;18;16;15;14;13;12;11;10;9;8;7;6;5;4;3;2;1;0}),0)</f>
        <v>0</v>
      </c>
      <c r="AM105" s="40"/>
      <c r="AN105" s="43">
        <f>IF(AM105,LOOKUP(AM105,{1;2;3;4;5;6;7;8;9;10;11;12;13;14;15;16;17;18;19;20;21},{30;25;21;18;16;15;14;13;12;11;10;9;8;7;6;5;4;3;2;1;0}),0)</f>
        <v>0</v>
      </c>
      <c r="AO105" s="40">
        <v>20</v>
      </c>
      <c r="AP105" s="43">
        <f>IF(AO105,LOOKUP(AO105,{1;2;3;4;5;6;7;8;9;10;11;12;13;14;15;16;17;18;19;20;21},{30;25;21;18;16;15;14;13;12;11;10;9;8;7;6;5;4;3;2;1;0}),0)</f>
        <v>1</v>
      </c>
      <c r="AQ105" s="40"/>
      <c r="AR105" s="47">
        <f>IF(AQ105,LOOKUP(AQ105,{1;2;3;4;5;6;7;8;9;10;11;12;13;14;15;16;17;18;19;20;21},{60;50;42;36;32;30;28;26;24;22;20;18;16;14;12;10;8;6;4;2;0}),0)</f>
        <v>0</v>
      </c>
      <c r="AS105" s="40"/>
      <c r="AT105" s="211">
        <f>IF(AS105,LOOKUP(AS105,{1;2;3;4;5;6;7;8;9;10;11;12;13;14;15;16;17;18;19;20;21},{60;50;42;36;32;30;28;26;24;22;20;18;16;14;12;10;8;6;4;2;0}),0)</f>
        <v>0</v>
      </c>
      <c r="AU105" s="240"/>
      <c r="AV105" s="241">
        <f>IF(AU105,LOOKUP(AU105,{1;2;3;4;5;6;7;8;9;10;11;12;13;14;15;16;17;18;19;20;21},{60;50;42;36;32;30;28;26;24;22;20;18;16;14;12;10;8;6;4;2;0}),0)</f>
        <v>0</v>
      </c>
      <c r="AW105" s="225"/>
      <c r="AX105" s="216">
        <f>V105+X105+Z105+AB105+AR105+AT105+AV105</f>
        <v>0</v>
      </c>
      <c r="AZ105" s="255"/>
      <c r="BA105" s="256"/>
    </row>
    <row r="106" spans="1:53" ht="16" customHeight="1" x14ac:dyDescent="0.2">
      <c r="A106" s="141">
        <f>RANK(I106,$I$6:$I$271)</f>
        <v>101</v>
      </c>
      <c r="B106" s="154">
        <v>3510413</v>
      </c>
      <c r="C106" s="146" t="s">
        <v>143</v>
      </c>
      <c r="D106" s="49" t="s">
        <v>144</v>
      </c>
      <c r="E106" s="38" t="str">
        <f>C106&amp;D106</f>
        <v>GaspardCUENOT</v>
      </c>
      <c r="F106" s="39">
        <v>2017</v>
      </c>
      <c r="G106" s="118">
        <v>1991</v>
      </c>
      <c r="H106" s="311" t="str">
        <f>IF(ISBLANK(G106),"",IF(G106&gt;1995.9,"U23","SR"))</f>
        <v>SR</v>
      </c>
      <c r="I106" s="494">
        <f>N106+P106+R106+T106+V106+X106+Z106+AB106+AD106+AF106+AH106+AJ106+AL106+AN106+AP106+AR106+AT106+AV106</f>
        <v>1</v>
      </c>
      <c r="J106" s="159">
        <f>N106+R106+X106+AB106+AF106+AJ106+AR106</f>
        <v>0</v>
      </c>
      <c r="K106" s="130">
        <f>P106+T106+V106+Z106+AD106+AH106+AL106+AN106+AP106+AT106+AV106</f>
        <v>1</v>
      </c>
      <c r="L106" s="122"/>
      <c r="M106" s="40"/>
      <c r="N106" s="41">
        <f>IF(M106,LOOKUP(M106,{1;2;3;4;5;6;7;8;9;10;11;12;13;14;15;16;17;18;19;20;21},{30;25;21;18;16;15;14;13;12;11;10;9;8;7;6;5;4;3;2;1;0}),0)</f>
        <v>0</v>
      </c>
      <c r="O106" s="40"/>
      <c r="P106" s="43">
        <f>IF(O106,LOOKUP(O106,{1;2;3;4;5;6;7;8;9;10;11;12;13;14;15;16;17;18;19;20;21},{30;25;21;18;16;15;14;13;12;11;10;9;8;7;6;5;4;3;2;1;0}),0)</f>
        <v>0</v>
      </c>
      <c r="Q106" s="40"/>
      <c r="R106" s="41">
        <f>IF(Q106,LOOKUP(Q106,{1;2;3;4;5;6;7;8;9;10;11;12;13;14;15;16;17;18;19;20;21},{30;25;21;18;16;15;14;13;12;11;10;9;8;7;6;5;4;3;2;1;0}),0)</f>
        <v>0</v>
      </c>
      <c r="S106" s="40"/>
      <c r="T106" s="43">
        <f>IF(S106,LOOKUP(S106,{1;2;3;4;5;6;7;8;9;10;11;12;13;14;15;16;17;18;19;20;21},{30;25;21;18;16;15;14;13;12;11;10;9;8;7;6;5;4;3;2;1;0}),0)</f>
        <v>0</v>
      </c>
      <c r="U106" s="40"/>
      <c r="V106" s="45">
        <f>IF(U106,LOOKUP(U106,{1;2;3;4;5;6;7;8;9;10;11;12;13;14;15;16;17;18;19;20;21},{60;50;42;36;32;30;28;26;24;22;20;18;16;14;12;10;8;6;4;2;0}),0)</f>
        <v>0</v>
      </c>
      <c r="W106" s="40"/>
      <c r="X106" s="41">
        <f>IF(W106,LOOKUP(W106,{1;2;3;4;5;6;7;8;9;10;11;12;13;14;15;16;17;18;19;20;21},{60;50;42;36;32;30;28;26;24;22;20;18;16;14;12;10;8;6;4;2;0}),0)</f>
        <v>0</v>
      </c>
      <c r="Y106" s="40"/>
      <c r="Z106" s="45">
        <f>IF(Y106,LOOKUP(Y106,{1;2;3;4;5;6;7;8;9;10;11;12;13;14;15;16;17;18;19;20;21},{60;50;42;36;32;30;28;26;24;22;20;18;16;14;12;10;8;6;4;2;0}),0)</f>
        <v>0</v>
      </c>
      <c r="AA106" s="40"/>
      <c r="AB106" s="41">
        <f>IF(AA106,LOOKUP(AA106,{1;2;3;4;5;6;7;8;9;10;11;12;13;14;15;16;17;18;19;20;21},{60;50;42;36;32;30;28;26;24;22;20;18;16;14;12;10;8;6;4;2;0}),0)</f>
        <v>0</v>
      </c>
      <c r="AC106" s="40"/>
      <c r="AD106" s="106">
        <f>IF(AC106,LOOKUP(AC106,{1;2;3;4;5;6;7;8;9;10;11;12;13;14;15;16;17;18;19;20;21},{30;25;21;18;16;15;14;13;12;11;10;9;8;7;6;5;4;3;2;1;0}),0)</f>
        <v>0</v>
      </c>
      <c r="AE106" s="40"/>
      <c r="AF106" s="488">
        <f>IF(AE106,LOOKUP(AE106,{1;2;3;4;5;6;7;8;9;10;11;12;13;14;15;16;17;18;19;20;21},{30;25;21;18;16;15;14;13;12;11;10;9;8;7;6;5;4;3;2;1;0}),0)</f>
        <v>0</v>
      </c>
      <c r="AG106" s="40"/>
      <c r="AH106" s="106">
        <f>IF(AG106,LOOKUP(AG106,{1;2;3;4;5;6;7;8;9;10;11;12;13;14;15;16;17;18;19;20;21},{30;25;21;18;16;15;14;13;12;11;10;9;8;7;6;5;4;3;2;1;0}),0)</f>
        <v>0</v>
      </c>
      <c r="AI106" s="40"/>
      <c r="AJ106" s="41">
        <f>IF(AI106,LOOKUP(AI106,{1;2;3;4;5;6;7;8;9;10;11;12;13;14;15;16;17;18;19;20;21},{30;25;21;18;16;15;14;13;12;11;10;9;8;7;6;5;4;3;2;1;0}),0)</f>
        <v>0</v>
      </c>
      <c r="AK106" s="40"/>
      <c r="AL106" s="43">
        <f>IF(AK106,LOOKUP(AK106,{1;2;3;4;5;6;7;8;9;10;11;12;13;14;15;16;17;18;19;20;21},{30;25;21;18;16;15;14;13;12;11;10;9;8;7;6;5;4;3;2;1;0}),0)</f>
        <v>0</v>
      </c>
      <c r="AM106" s="40">
        <v>20</v>
      </c>
      <c r="AN106" s="43">
        <f>IF(AM106,LOOKUP(AM106,{1;2;3;4;5;6;7;8;9;10;11;12;13;14;15;16;17;18;19;20;21},{30;25;21;18;16;15;14;13;12;11;10;9;8;7;6;5;4;3;2;1;0}),0)</f>
        <v>1</v>
      </c>
      <c r="AO106" s="40"/>
      <c r="AP106" s="43">
        <f>IF(AO106,LOOKUP(AO106,{1;2;3;4;5;6;7;8;9;10;11;12;13;14;15;16;17;18;19;20;21},{30;25;21;18;16;15;14;13;12;11;10;9;8;7;6;5;4;3;2;1;0}),0)</f>
        <v>0</v>
      </c>
      <c r="AQ106" s="40"/>
      <c r="AR106" s="47">
        <f>IF(AQ106,LOOKUP(AQ106,{1;2;3;4;5;6;7;8;9;10;11;12;13;14;15;16;17;18;19;20;21},{60;50;42;36;32;30;28;26;24;22;20;18;16;14;12;10;8;6;4;2;0}),0)</f>
        <v>0</v>
      </c>
      <c r="AS106" s="40"/>
      <c r="AT106" s="211">
        <f>IF(AS106,LOOKUP(AS106,{1;2;3;4;5;6;7;8;9;10;11;12;13;14;15;16;17;18;19;20;21},{60;50;42;36;32;30;28;26;24;22;20;18;16;14;12;10;8;6;4;2;0}),0)</f>
        <v>0</v>
      </c>
      <c r="AU106" s="240"/>
      <c r="AV106" s="241">
        <f>IF(AU106,LOOKUP(AU106,{1;2;3;4;5;6;7;8;9;10;11;12;13;14;15;16;17;18;19;20;21},{60;50;42;36;32;30;28;26;24;22;20;18;16;14;12;10;8;6;4;2;0}),0)</f>
        <v>0</v>
      </c>
      <c r="AW106" s="225"/>
      <c r="AX106" s="216">
        <f>V106+X106+Z106+AB106+AR106+AT106+AV106</f>
        <v>0</v>
      </c>
      <c r="AZ106" s="255">
        <f>RANK(BA106,$BA$6:$BA$259)</f>
        <v>73</v>
      </c>
      <c r="BA106" s="256">
        <f>(N106+P106+R106+T106+V106+X106+Z106+AB106+AD106+AF106+AH106+AJ106+AL106+AN106)- SMALL((N106,P106,R106,T106,V106,X106,Z106,AB106,AD106,AF106,AH106,AJ106,AL106,AN106),1)- SMALL((N106,P106,R106,T106,V106,X106,Z106,AB106,AD106,AF106,AH106,AJ106,AL106,AN106),2)- SMALL((N106,P106,R106,T106,V106,X106,Z106,AB106,AD106,AF106,AH106,AJ106,AL106,AN106),3)</f>
        <v>1</v>
      </c>
    </row>
    <row r="107" spans="1:53" ht="16" customHeight="1" x14ac:dyDescent="0.2">
      <c r="A107" s="141">
        <f>RANK(I107,$I$6:$I$271)</f>
        <v>101</v>
      </c>
      <c r="B107" s="154">
        <v>3530901</v>
      </c>
      <c r="C107" s="145" t="s">
        <v>614</v>
      </c>
      <c r="D107" s="37" t="s">
        <v>613</v>
      </c>
      <c r="E107" s="38" t="str">
        <f>C107&amp;D107</f>
        <v>EliJENSEN</v>
      </c>
      <c r="F107" s="39"/>
      <c r="G107" s="117">
        <v>1998</v>
      </c>
      <c r="H107" s="311" t="str">
        <f>IF(ISBLANK(G107),"",IF(G107&gt;1995.9,"U23","SR"))</f>
        <v>U23</v>
      </c>
      <c r="I107" s="494">
        <f>N107+P107+R107+T107+V107+X107+Z107+AB107+AD107+AF107+AH107+AJ107+AL107+AN107+AP107+AR107+AT107+AV107</f>
        <v>1</v>
      </c>
      <c r="J107" s="159">
        <f>N107+R107+X107+AB107+AF107+AJ107+AR107</f>
        <v>0</v>
      </c>
      <c r="K107" s="130">
        <f>P107+T107+V107+Z107+AD107+AH107+AL107+AN107+AP107+AT107+AV107</f>
        <v>1</v>
      </c>
      <c r="L107" s="122"/>
      <c r="M107" s="40"/>
      <c r="N107" s="41">
        <f>IF(M107,LOOKUP(M107,{1;2;3;4;5;6;7;8;9;10;11;12;13;14;15;16;17;18;19;20;21},{30;25;21;18;16;15;14;13;12;11;10;9;8;7;6;5;4;3;2;1;0}),0)</f>
        <v>0</v>
      </c>
      <c r="O107" s="40">
        <v>20</v>
      </c>
      <c r="P107" s="43">
        <f>IF(O107,LOOKUP(O107,{1;2;3;4;5;6;7;8;9;10;11;12;13;14;15;16;17;18;19;20;21},{30;25;21;18;16;15;14;13;12;11;10;9;8;7;6;5;4;3;2;1;0}),0)</f>
        <v>1</v>
      </c>
      <c r="Q107" s="40"/>
      <c r="R107" s="41">
        <f>IF(Q107,LOOKUP(Q107,{1;2;3;4;5;6;7;8;9;10;11;12;13;14;15;16;17;18;19;20;21},{30;25;21;18;16;15;14;13;12;11;10;9;8;7;6;5;4;3;2;1;0}),0)</f>
        <v>0</v>
      </c>
      <c r="S107" s="40"/>
      <c r="T107" s="43">
        <f>IF(S107,LOOKUP(S107,{1;2;3;4;5;6;7;8;9;10;11;12;13;14;15;16;17;18;19;20;21},{30;25;21;18;16;15;14;13;12;11;10;9;8;7;6;5;4;3;2;1;0}),0)</f>
        <v>0</v>
      </c>
      <c r="U107" s="40"/>
      <c r="V107" s="45">
        <f>IF(U107,LOOKUP(U107,{1;2;3;4;5;6;7;8;9;10;11;12;13;14;15;16;17;18;19;20;21},{60;50;42;36;32;30;28;26;24;22;20;18;16;14;12;10;8;6;4;2;0}),0)</f>
        <v>0</v>
      </c>
      <c r="W107" s="40"/>
      <c r="X107" s="41">
        <f>IF(W107,LOOKUP(W107,{1;2;3;4;5;6;7;8;9;10;11;12;13;14;15;16;17;18;19;20;21},{60;50;42;36;32;30;28;26;24;22;20;18;16;14;12;10;8;6;4;2;0}),0)</f>
        <v>0</v>
      </c>
      <c r="Y107" s="40"/>
      <c r="Z107" s="45">
        <f>IF(Y107,LOOKUP(Y107,{1;2;3;4;5;6;7;8;9;10;11;12;13;14;15;16;17;18;19;20;21},{60;50;42;36;32;30;28;26;24;22;20;18;16;14;12;10;8;6;4;2;0}),0)</f>
        <v>0</v>
      </c>
      <c r="AA107" s="40"/>
      <c r="AB107" s="41">
        <f>IF(AA107,LOOKUP(AA107,{1;2;3;4;5;6;7;8;9;10;11;12;13;14;15;16;17;18;19;20;21},{60;50;42;36;32;30;28;26;24;22;20;18;16;14;12;10;8;6;4;2;0}),0)</f>
        <v>0</v>
      </c>
      <c r="AC107" s="40"/>
      <c r="AD107" s="106">
        <f>IF(AC107,LOOKUP(AC107,{1;2;3;4;5;6;7;8;9;10;11;12;13;14;15;16;17;18;19;20;21},{30;25;21;18;16;15;14;13;12;11;10;9;8;7;6;5;4;3;2;1;0}),0)</f>
        <v>0</v>
      </c>
      <c r="AE107" s="40"/>
      <c r="AF107" s="488">
        <f>IF(AE107,LOOKUP(AE107,{1;2;3;4;5;6;7;8;9;10;11;12;13;14;15;16;17;18;19;20;21},{30;25;21;18;16;15;14;13;12;11;10;9;8;7;6;5;4;3;2;1;0}),0)</f>
        <v>0</v>
      </c>
      <c r="AG107" s="40"/>
      <c r="AH107" s="106">
        <f>IF(AG107,LOOKUP(AG107,{1;2;3;4;5;6;7;8;9;10;11;12;13;14;15;16;17;18;19;20;21},{30;25;21;18;16;15;14;13;12;11;10;9;8;7;6;5;4;3;2;1;0}),0)</f>
        <v>0</v>
      </c>
      <c r="AI107" s="40"/>
      <c r="AJ107" s="41">
        <f>IF(AI107,LOOKUP(AI107,{1;2;3;4;5;6;7;8;9;10;11;12;13;14;15;16;17;18;19;20;21},{30;25;21;18;16;15;14;13;12;11;10;9;8;7;6;5;4;3;2;1;0}),0)</f>
        <v>0</v>
      </c>
      <c r="AK107" s="40"/>
      <c r="AL107" s="43">
        <f>IF(AK107,LOOKUP(AK107,{1;2;3;4;5;6;7;8;9;10;11;12;13;14;15;16;17;18;19;20;21},{30;25;21;18;16;15;14;13;12;11;10;9;8;7;6;5;4;3;2;1;0}),0)</f>
        <v>0</v>
      </c>
      <c r="AM107" s="40"/>
      <c r="AN107" s="43">
        <f>IF(AM107,LOOKUP(AM107,{1;2;3;4;5;6;7;8;9;10;11;12;13;14;15;16;17;18;19;20;21},{30;25;21;18;16;15;14;13;12;11;10;9;8;7;6;5;4;3;2;1;0}),0)</f>
        <v>0</v>
      </c>
      <c r="AO107" s="40"/>
      <c r="AP107" s="43">
        <f>IF(AO107,LOOKUP(AO107,{1;2;3;4;5;6;7;8;9;10;11;12;13;14;15;16;17;18;19;20;21},{30;25;21;18;16;15;14;13;12;11;10;9;8;7;6;5;4;3;2;1;0}),0)</f>
        <v>0</v>
      </c>
      <c r="AQ107" s="40"/>
      <c r="AR107" s="47">
        <f>IF(AQ107,LOOKUP(AQ107,{1;2;3;4;5;6;7;8;9;10;11;12;13;14;15;16;17;18;19;20;21},{60;50;42;36;32;30;28;26;24;22;20;18;16;14;12;10;8;6;4;2;0}),0)</f>
        <v>0</v>
      </c>
      <c r="AS107" s="40"/>
      <c r="AT107" s="211">
        <f>IF(AS107,LOOKUP(AS107,{1;2;3;4;5;6;7;8;9;10;11;12;13;14;15;16;17;18;19;20;21},{60;50;42;36;32;30;28;26;24;22;20;18;16;14;12;10;8;6;4;2;0}),0)</f>
        <v>0</v>
      </c>
      <c r="AU107" s="240"/>
      <c r="AV107" s="241">
        <f>IF(AU107,LOOKUP(AU107,{1;2;3;4;5;6;7;8;9;10;11;12;13;14;15;16;17;18;19;20;21},{60;50;42;36;32;30;28;26;24;22;20;18;16;14;12;10;8;6;4;2;0}),0)</f>
        <v>0</v>
      </c>
      <c r="AW107" s="225"/>
      <c r="AX107" s="216">
        <f>V107+X107+Z107+AB107+AR107+AT107+AV107</f>
        <v>0</v>
      </c>
      <c r="AZ107" s="255">
        <f>RANK(BA107,$BA$6:$BA$259)</f>
        <v>73</v>
      </c>
      <c r="BA107" s="256">
        <f>(N107+P107+R107+T107+V107+X107+Z107+AB107+AD107+AF107+AH107+AJ107+AL107+AN107)- SMALL((N107,P107,R107,T107,V107,X107,Z107,AB107,AD107,AF107,AH107,AJ107,AL107,AN107),1)- SMALL((N107,P107,R107,T107,V107,X107,Z107,AB107,AD107,AF107,AH107,AJ107,AL107,AN107),2)- SMALL((N107,P107,R107,T107,V107,X107,Z107,AB107,AD107,AF107,AH107,AJ107,AL107,AN107),3)</f>
        <v>1</v>
      </c>
    </row>
    <row r="108" spans="1:53" ht="16" customHeight="1" x14ac:dyDescent="0.2">
      <c r="A108" s="141">
        <f>RANK(I108,$I$6:$I$271)</f>
        <v>103</v>
      </c>
      <c r="B108" s="154">
        <v>3501210</v>
      </c>
      <c r="C108" s="145" t="s">
        <v>111</v>
      </c>
      <c r="D108" s="37" t="s">
        <v>112</v>
      </c>
      <c r="E108" s="38" t="str">
        <f>C108&amp;D108</f>
        <v>ErikAXELSSON</v>
      </c>
      <c r="F108" s="39">
        <v>2017</v>
      </c>
      <c r="G108" s="118">
        <v>1994</v>
      </c>
      <c r="H108" s="311" t="str">
        <f>IF(ISBLANK(G108),"",IF(G108&gt;1995.9,"U23","SR"))</f>
        <v>SR</v>
      </c>
      <c r="I108" s="494">
        <f>N108+P108+R108+T108+V108+X108+Z108+AB108+AD108+AF108+AH108+AJ108+AL108+AN108+AP108+AR108+AT108+AV108</f>
        <v>0</v>
      </c>
      <c r="J108" s="159">
        <f>N108+R108+X108+AB108+AF108+AJ108+AR108</f>
        <v>0</v>
      </c>
      <c r="K108" s="130">
        <f>P108+T108+V108+Z108+AD108+AH108+AL108+AN108+AP108+AT108+AV108</f>
        <v>0</v>
      </c>
      <c r="L108" s="122"/>
      <c r="M108" s="40"/>
      <c r="N108" s="157">
        <f>IF(M108,LOOKUP(M108,{1;2;3;4;5;6;7;8;9;10;11;12;13;14;15;16;17;18;19;20;21},{30;25;21;18;16;15;14;13;12;11;10;9;8;7;6;5;4;3;2;1;0}),0)</f>
        <v>0</v>
      </c>
      <c r="O108" s="40"/>
      <c r="P108" s="43">
        <f>IF(O108,LOOKUP(O108,{1;2;3;4;5;6;7;8;9;10;11;12;13;14;15;16;17;18;19;20;21},{30;25;21;18;16;15;14;13;12;11;10;9;8;7;6;5;4;3;2;1;0}),0)</f>
        <v>0</v>
      </c>
      <c r="Q108" s="40"/>
      <c r="R108" s="41">
        <f>IF(Q108,LOOKUP(Q108,{1;2;3;4;5;6;7;8;9;10;11;12;13;14;15;16;17;18;19;20;21},{30;25;21;18;16;15;14;13;12;11;10;9;8;7;6;5;4;3;2;1;0}),0)</f>
        <v>0</v>
      </c>
      <c r="S108" s="40"/>
      <c r="T108" s="43">
        <f>IF(S108,LOOKUP(S108,{1;2;3;4;5;6;7;8;9;10;11;12;13;14;15;16;17;18;19;20;21},{30;25;21;18;16;15;14;13;12;11;10;9;8;7;6;5;4;3;2;1;0}),0)</f>
        <v>0</v>
      </c>
      <c r="U108" s="40"/>
      <c r="V108" s="45">
        <f>IF(U108,LOOKUP(U108,{1;2;3;4;5;6;7;8;9;10;11;12;13;14;15;16;17;18;19;20;21},{60;50;42;36;32;30;28;26;24;22;20;18;16;14;12;10;8;6;4;2;0}),0)</f>
        <v>0</v>
      </c>
      <c r="W108" s="40"/>
      <c r="X108" s="41">
        <f>IF(W108,LOOKUP(W108,{1;2;3;4;5;6;7;8;9;10;11;12;13;14;15;16;17;18;19;20;21},{60;50;42;36;32;30;28;26;24;22;20;18;16;14;12;10;8;6;4;2;0}),0)</f>
        <v>0</v>
      </c>
      <c r="Y108" s="40"/>
      <c r="Z108" s="45">
        <f>IF(Y108,LOOKUP(Y108,{1;2;3;4;5;6;7;8;9;10;11;12;13;14;15;16;17;18;19;20;21},{60;50;42;36;32;30;28;26;24;22;20;18;16;14;12;10;8;6;4;2;0}),0)</f>
        <v>0</v>
      </c>
      <c r="AA108" s="40"/>
      <c r="AB108" s="41">
        <f>IF(AA108,LOOKUP(AA108,{1;2;3;4;5;6;7;8;9;10;11;12;13;14;15;16;17;18;19;20;21},{60;50;42;36;32;30;28;26;24;22;20;18;16;14;12;10;8;6;4;2;0}),0)</f>
        <v>0</v>
      </c>
      <c r="AC108" s="40"/>
      <c r="AD108" s="106">
        <f>IF(AC108,LOOKUP(AC108,{1;2;3;4;5;6;7;8;9;10;11;12;13;14;15;16;17;18;19;20;21},{30;25;21;18;16;15;14;13;12;11;10;9;8;7;6;5;4;3;2;1;0}),0)</f>
        <v>0</v>
      </c>
      <c r="AE108" s="40"/>
      <c r="AF108" s="488">
        <f>IF(AE108,LOOKUP(AE108,{1;2;3;4;5;6;7;8;9;10;11;12;13;14;15;16;17;18;19;20;21},{30;25;21;18;16;15;14;13;12;11;10;9;8;7;6;5;4;3;2;1;0}),0)</f>
        <v>0</v>
      </c>
      <c r="AG108" s="40"/>
      <c r="AH108" s="106">
        <f>IF(AG108,LOOKUP(AG108,{1;2;3;4;5;6;7;8;9;10;11;12;13;14;15;16;17;18;19;20;21},{30;25;21;18;16;15;14;13;12;11;10;9;8;7;6;5;4;3;2;1;0}),0)</f>
        <v>0</v>
      </c>
      <c r="AI108" s="40"/>
      <c r="AJ108" s="41">
        <f>IF(AI108,LOOKUP(AI108,{1;2;3;4;5;6;7;8;9;10;11;12;13;14;15;16;17;18;19;20;21},{30;25;21;18;16;15;14;13;12;11;10;9;8;7;6;5;4;3;2;1;0}),0)</f>
        <v>0</v>
      </c>
      <c r="AK108" s="40"/>
      <c r="AL108" s="43">
        <f>IF(AK108,LOOKUP(AK108,{1;2;3;4;5;6;7;8;9;10;11;12;13;14;15;16;17;18;19;20;21},{30;25;21;18;16;15;14;13;12;11;10;9;8;7;6;5;4;3;2;1;0}),0)</f>
        <v>0</v>
      </c>
      <c r="AM108" s="40"/>
      <c r="AN108" s="43">
        <f>IF(AM108,LOOKUP(AM108,{1;2;3;4;5;6;7;8;9;10;11;12;13;14;15;16;17;18;19;20;21},{30;25;21;18;16;15;14;13;12;11;10;9;8;7;6;5;4;3;2;1;0}),0)</f>
        <v>0</v>
      </c>
      <c r="AO108" s="40"/>
      <c r="AP108" s="43">
        <f>IF(AO108,LOOKUP(AO108,{1;2;3;4;5;6;7;8;9;10;11;12;13;14;15;16;17;18;19;20;21},{30;25;21;18;16;15;14;13;12;11;10;9;8;7;6;5;4;3;2;1;0}),0)</f>
        <v>0</v>
      </c>
      <c r="AQ108" s="40"/>
      <c r="AR108" s="47">
        <f>IF(AQ108,LOOKUP(AQ108,{1;2;3;4;5;6;7;8;9;10;11;12;13;14;15;16;17;18;19;20;21},{60;50;42;36;32;30;28;26;24;22;20;18;16;14;12;10;8;6;4;2;0}),0)</f>
        <v>0</v>
      </c>
      <c r="AS108" s="40"/>
      <c r="AT108" s="211">
        <f>IF(AS108,LOOKUP(AS108,{1;2;3;4;5;6;7;8;9;10;11;12;13;14;15;16;17;18;19;20;21},{60;50;42;36;32;30;28;26;24;22;20;18;16;14;12;10;8;6;4;2;0}),0)</f>
        <v>0</v>
      </c>
      <c r="AU108" s="240"/>
      <c r="AV108" s="241">
        <f>IF(AU108,LOOKUP(AU108,{1;2;3;4;5;6;7;8;9;10;11;12;13;14;15;16;17;18;19;20;21},{60;50;42;36;32;30;28;26;24;22;20;18;16;14;12;10;8;6;4;2;0}),0)</f>
        <v>0</v>
      </c>
      <c r="AW108" s="225"/>
      <c r="AX108" s="216">
        <f>V108+X108+Z108+AB108+AR108+AT108+AV108</f>
        <v>0</v>
      </c>
      <c r="AZ108" s="255">
        <f>RANK(BA108,$BA$6:$BA$259)</f>
        <v>75</v>
      </c>
      <c r="BA108" s="256">
        <f>(N108+P108+R108+T108+V108+X108+Z108+AB108+AD108+AF108+AH108+AJ108+AL108+AN108)- SMALL((N108,P108,R108,T108,V108,X108,Z108,AB108,AD108,AF108,AH108,AJ108,AL108,AN108),1)- SMALL((N108,P108,R108,T108,V108,X108,Z108,AB108,AD108,AF108,AH108,AJ108,AL108,AN108),2)- SMALL((N108,P108,R108,T108,V108,X108,Z108,AB108,AD108,AF108,AH108,AJ108,AL108,AN108),3)</f>
        <v>0</v>
      </c>
    </row>
    <row r="109" spans="1:53" ht="16" customHeight="1" x14ac:dyDescent="0.2">
      <c r="A109" s="141">
        <f>RANK(I109,$I$6:$I$271)</f>
        <v>103</v>
      </c>
      <c r="B109" s="154">
        <v>3500972</v>
      </c>
      <c r="C109" s="146" t="s">
        <v>92</v>
      </c>
      <c r="D109" s="49" t="s">
        <v>93</v>
      </c>
      <c r="E109" s="38" t="str">
        <f>C109&amp;D109</f>
        <v>MartinBERGSTROEM</v>
      </c>
      <c r="F109" s="39">
        <v>2017</v>
      </c>
      <c r="G109" s="117">
        <v>1992</v>
      </c>
      <c r="H109" s="311" t="str">
        <f>IF(ISBLANK(G109),"",IF(G109&gt;1995.9,"U23","SR"))</f>
        <v>SR</v>
      </c>
      <c r="I109" s="494">
        <f>N109+P109+R109+T109+V109+X109+Z109+AB109+AD109+AF109+AH109+AJ109+AL109+AN109+AP109+AR109+AT109+AV109</f>
        <v>0</v>
      </c>
      <c r="J109" s="159">
        <f>N109+R109+X109+AB109+AF109+AJ109+AR109</f>
        <v>0</v>
      </c>
      <c r="K109" s="130">
        <f>P109+T109+V109+Z109+AD109+AH109+AL109+AN109+AP109+AT109+AV109</f>
        <v>0</v>
      </c>
      <c r="L109" s="122"/>
      <c r="M109" s="40"/>
      <c r="N109" s="41">
        <f>IF(M109,LOOKUP(M109,{1;2;3;4;5;6;7;8;9;10;11;12;13;14;15;16;17;18;19;20;21},{30;25;21;18;16;15;14;13;12;11;10;9;8;7;6;5;4;3;2;1;0}),0)</f>
        <v>0</v>
      </c>
      <c r="O109" s="40"/>
      <c r="P109" s="43">
        <f>IF(O109,LOOKUP(O109,{1;2;3;4;5;6;7;8;9;10;11;12;13;14;15;16;17;18;19;20;21},{30;25;21;18;16;15;14;13;12;11;10;9;8;7;6;5;4;3;2;1;0}),0)</f>
        <v>0</v>
      </c>
      <c r="Q109" s="40"/>
      <c r="R109" s="41">
        <f>IF(Q109,LOOKUP(Q109,{1;2;3;4;5;6;7;8;9;10;11;12;13;14;15;16;17;18;19;20;21},{30;25;21;18;16;15;14;13;12;11;10;9;8;7;6;5;4;3;2;1;0}),0)</f>
        <v>0</v>
      </c>
      <c r="S109" s="40"/>
      <c r="T109" s="43">
        <f>IF(S109,LOOKUP(S109,{1;2;3;4;5;6;7;8;9;10;11;12;13;14;15;16;17;18;19;20;21},{30;25;21;18;16;15;14;13;12;11;10;9;8;7;6;5;4;3;2;1;0}),0)</f>
        <v>0</v>
      </c>
      <c r="U109" s="40"/>
      <c r="V109" s="45">
        <f>IF(U109,LOOKUP(U109,{1;2;3;4;5;6;7;8;9;10;11;12;13;14;15;16;17;18;19;20;21},{60;50;42;36;32;30;28;26;24;22;20;18;16;14;12;10;8;6;4;2;0}),0)</f>
        <v>0</v>
      </c>
      <c r="W109" s="40"/>
      <c r="X109" s="41">
        <f>IF(W109,LOOKUP(W109,{1;2;3;4;5;6;7;8;9;10;11;12;13;14;15;16;17;18;19;20;21},{60;50;42;36;32;30;28;26;24;22;20;18;16;14;12;10;8;6;4;2;0}),0)</f>
        <v>0</v>
      </c>
      <c r="Y109" s="40"/>
      <c r="Z109" s="45">
        <f>IF(Y109,LOOKUP(Y109,{1;2;3;4;5;6;7;8;9;10;11;12;13;14;15;16;17;18;19;20;21},{60;50;42;36;32;30;28;26;24;22;20;18;16;14;12;10;8;6;4;2;0}),0)</f>
        <v>0</v>
      </c>
      <c r="AA109" s="40"/>
      <c r="AB109" s="41">
        <f>IF(AA109,LOOKUP(AA109,{1;2;3;4;5;6;7;8;9;10;11;12;13;14;15;16;17;18;19;20;21},{60;50;42;36;32;30;28;26;24;22;20;18;16;14;12;10;8;6;4;2;0}),0)</f>
        <v>0</v>
      </c>
      <c r="AC109" s="40"/>
      <c r="AD109" s="106">
        <f>IF(AC109,LOOKUP(AC109,{1;2;3;4;5;6;7;8;9;10;11;12;13;14;15;16;17;18;19;20;21},{30;25;21;18;16;15;14;13;12;11;10;9;8;7;6;5;4;3;2;1;0}),0)</f>
        <v>0</v>
      </c>
      <c r="AE109" s="40"/>
      <c r="AF109" s="488">
        <f>IF(AE109,LOOKUP(AE109,{1;2;3;4;5;6;7;8;9;10;11;12;13;14;15;16;17;18;19;20;21},{30;25;21;18;16;15;14;13;12;11;10;9;8;7;6;5;4;3;2;1;0}),0)</f>
        <v>0</v>
      </c>
      <c r="AG109" s="40"/>
      <c r="AH109" s="106">
        <f>IF(AG109,LOOKUP(AG109,{1;2;3;4;5;6;7;8;9;10;11;12;13;14;15;16;17;18;19;20;21},{30;25;21;18;16;15;14;13;12;11;10;9;8;7;6;5;4;3;2;1;0}),0)</f>
        <v>0</v>
      </c>
      <c r="AI109" s="40"/>
      <c r="AJ109" s="41">
        <f>IF(AI109,LOOKUP(AI109,{1;2;3;4;5;6;7;8;9;10;11;12;13;14;15;16;17;18;19;20;21},{30;25;21;18;16;15;14;13;12;11;10;9;8;7;6;5;4;3;2;1;0}),0)</f>
        <v>0</v>
      </c>
      <c r="AK109" s="40"/>
      <c r="AL109" s="43">
        <f>IF(AK109,LOOKUP(AK109,{1;2;3;4;5;6;7;8;9;10;11;12;13;14;15;16;17;18;19;20;21},{30;25;21;18;16;15;14;13;12;11;10;9;8;7;6;5;4;3;2;1;0}),0)</f>
        <v>0</v>
      </c>
      <c r="AM109" s="40"/>
      <c r="AN109" s="43">
        <f>IF(AM109,LOOKUP(AM109,{1;2;3;4;5;6;7;8;9;10;11;12;13;14;15;16;17;18;19;20;21},{30;25;21;18;16;15;14;13;12;11;10;9;8;7;6;5;4;3;2;1;0}),0)</f>
        <v>0</v>
      </c>
      <c r="AO109" s="40"/>
      <c r="AP109" s="43">
        <f>IF(AO109,LOOKUP(AO109,{1;2;3;4;5;6;7;8;9;10;11;12;13;14;15;16;17;18;19;20;21},{30;25;21;18;16;15;14;13;12;11;10;9;8;7;6;5;4;3;2;1;0}),0)</f>
        <v>0</v>
      </c>
      <c r="AQ109" s="40"/>
      <c r="AR109" s="47">
        <f>IF(AQ109,LOOKUP(AQ109,{1;2;3;4;5;6;7;8;9;10;11;12;13;14;15;16;17;18;19;20;21},{60;50;42;36;32;30;28;26;24;22;20;18;16;14;12;10;8;6;4;2;0}),0)</f>
        <v>0</v>
      </c>
      <c r="AS109" s="40"/>
      <c r="AT109" s="211">
        <f>IF(AS109,LOOKUP(AS109,{1;2;3;4;5;6;7;8;9;10;11;12;13;14;15;16;17;18;19;20;21},{60;50;42;36;32;30;28;26;24;22;20;18;16;14;12;10;8;6;4;2;0}),0)</f>
        <v>0</v>
      </c>
      <c r="AU109" s="240"/>
      <c r="AV109" s="241">
        <f>IF(AU109,LOOKUP(AU109,{1;2;3;4;5;6;7;8;9;10;11;12;13;14;15;16;17;18;19;20;21},{60;50;42;36;32;30;28;26;24;22;20;18;16;14;12;10;8;6;4;2;0}),0)</f>
        <v>0</v>
      </c>
      <c r="AW109" s="225"/>
      <c r="AX109" s="216">
        <f>V109+X109+Z109+AB109+AR109+AT109+AV109</f>
        <v>0</v>
      </c>
      <c r="AZ109" s="255">
        <f>RANK(BA109,$BA$6:$BA$259)</f>
        <v>75</v>
      </c>
      <c r="BA109" s="256">
        <f>(N109+P109+R109+T109+V109+X109+Z109+AB109+AD109+AF109+AH109+AJ109+AL109+AN109)- SMALL((N109,P109,R109,T109,V109,X109,Z109,AB109,AD109,AF109,AH109,AJ109,AL109,AN109),1)- SMALL((N109,P109,R109,T109,V109,X109,Z109,AB109,AD109,AF109,AH109,AJ109,AL109,AN109),2)- SMALL((N109,P109,R109,T109,V109,X109,Z109,AB109,AD109,AF109,AH109,AJ109,AL109,AN109),3)</f>
        <v>0</v>
      </c>
    </row>
    <row r="110" spans="1:53" ht="16" customHeight="1" x14ac:dyDescent="0.2">
      <c r="A110" s="141">
        <f>RANK(I110,$I$6:$I$271)</f>
        <v>103</v>
      </c>
      <c r="B110" s="154">
        <v>3530100</v>
      </c>
      <c r="C110" s="145" t="s">
        <v>56</v>
      </c>
      <c r="D110" s="37" t="s">
        <v>57</v>
      </c>
      <c r="E110" s="38" t="str">
        <f>C110&amp;D110</f>
        <v>DakotaBLACKHORSE VON JESS</v>
      </c>
      <c r="F110" s="39">
        <v>2017</v>
      </c>
      <c r="G110" s="117">
        <v>1986</v>
      </c>
      <c r="H110" s="311" t="str">
        <f>IF(ISBLANK(G110),"",IF(G110&gt;1995.9,"U23","SR"))</f>
        <v>SR</v>
      </c>
      <c r="I110" s="494">
        <f>N110+P110+R110+T110+V110+X110+Z110+AB110+AD110+AF110+AH110+AJ110+AL110+AN110+AP110+AR110+AT110+AV110</f>
        <v>0</v>
      </c>
      <c r="J110" s="159">
        <f>N110+R110+X110+AB110+AF110+AJ110+AR110</f>
        <v>0</v>
      </c>
      <c r="K110" s="130">
        <f>P110+T110+V110+Z110+AD110+AH110+AL110+AN110+AP110+AT110+AV110</f>
        <v>0</v>
      </c>
      <c r="L110" s="122"/>
      <c r="M110" s="42"/>
      <c r="N110" s="41">
        <f>IF(M110,LOOKUP(M110,{1;2;3;4;5;6;7;8;9;10;11;12;13;14;15;16;17;18;19;20;21},{30;25;21;18;16;15;14;13;12;11;10;9;8;7;6;5;4;3;2;1;0}),0)</f>
        <v>0</v>
      </c>
      <c r="O110" s="42"/>
      <c r="P110" s="43">
        <f>IF(O110,LOOKUP(O110,{1;2;3;4;5;6;7;8;9;10;11;12;13;14;15;16;17;18;19;20;21},{30;25;21;18;16;15;14;13;12;11;10;9;8;7;6;5;4;3;2;1;0}),0)</f>
        <v>0</v>
      </c>
      <c r="Q110" s="42"/>
      <c r="R110" s="41">
        <f>IF(Q110,LOOKUP(Q110,{1;2;3;4;5;6;7;8;9;10;11;12;13;14;15;16;17;18;19;20;21},{30;25;21;18;16;15;14;13;12;11;10;9;8;7;6;5;4;3;2;1;0}),0)</f>
        <v>0</v>
      </c>
      <c r="S110" s="42"/>
      <c r="T110" s="43">
        <f>IF(S110,LOOKUP(S110,{1;2;3;4;5;6;7;8;9;10;11;12;13;14;15;16;17;18;19;20;21},{30;25;21;18;16;15;14;13;12;11;10;9;8;7;6;5;4;3;2;1;0}),0)</f>
        <v>0</v>
      </c>
      <c r="U110" s="42"/>
      <c r="V110" s="45">
        <f>IF(U110,LOOKUP(U110,{1;2;3;4;5;6;7;8;9;10;11;12;13;14;15;16;17;18;19;20;21},{60;50;42;36;32;30;28;26;24;22;20;18;16;14;12;10;8;6;4;2;0}),0)</f>
        <v>0</v>
      </c>
      <c r="W110" s="42"/>
      <c r="X110" s="41">
        <f>IF(W110,LOOKUP(W110,{1;2;3;4;5;6;7;8;9;10;11;12;13;14;15;16;17;18;19;20;21},{60;50;42;36;32;30;28;26;24;22;20;18;16;14;12;10;8;6;4;2;0}),0)</f>
        <v>0</v>
      </c>
      <c r="Y110" s="42"/>
      <c r="Z110" s="45">
        <f>IF(Y110,LOOKUP(Y110,{1;2;3;4;5;6;7;8;9;10;11;12;13;14;15;16;17;18;19;20;21},{60;50;42;36;32;30;28;26;24;22;20;18;16;14;12;10;8;6;4;2;0}),0)</f>
        <v>0</v>
      </c>
      <c r="AA110" s="42"/>
      <c r="AB110" s="41">
        <f>IF(AA110,LOOKUP(AA110,{1;2;3;4;5;6;7;8;9;10;11;12;13;14;15;16;17;18;19;20;21},{60;50;42;36;32;30;28;26;24;22;20;18;16;14;12;10;8;6;4;2;0}),0)</f>
        <v>0</v>
      </c>
      <c r="AC110" s="42"/>
      <c r="AD110" s="106">
        <f>IF(AC110,LOOKUP(AC110,{1;2;3;4;5;6;7;8;9;10;11;12;13;14;15;16;17;18;19;20;21},{30;25;21;18;16;15;14;13;12;11;10;9;8;7;6;5;4;3;2;1;0}),0)</f>
        <v>0</v>
      </c>
      <c r="AE110" s="42"/>
      <c r="AF110" s="488">
        <f>IF(AE110,LOOKUP(AE110,{1;2;3;4;5;6;7;8;9;10;11;12;13;14;15;16;17;18;19;20;21},{30;25;21;18;16;15;14;13;12;11;10;9;8;7;6;5;4;3;2;1;0}),0)</f>
        <v>0</v>
      </c>
      <c r="AG110" s="42"/>
      <c r="AH110" s="106">
        <f>IF(AG110,LOOKUP(AG110,{1;2;3;4;5;6;7;8;9;10;11;12;13;14;15;16;17;18;19;20;21},{30;25;21;18;16;15;14;13;12;11;10;9;8;7;6;5;4;3;2;1;0}),0)</f>
        <v>0</v>
      </c>
      <c r="AI110" s="42"/>
      <c r="AJ110" s="41">
        <f>IF(AI110,LOOKUP(AI110,{1;2;3;4;5;6;7;8;9;10;11;12;13;14;15;16;17;18;19;20;21},{30;25;21;18;16;15;14;13;12;11;10;9;8;7;6;5;4;3;2;1;0}),0)</f>
        <v>0</v>
      </c>
      <c r="AK110" s="42"/>
      <c r="AL110" s="43">
        <f>IF(AK110,LOOKUP(AK110,{1;2;3;4;5;6;7;8;9;10;11;12;13;14;15;16;17;18;19;20;21},{30;25;21;18;16;15;14;13;12;11;10;9;8;7;6;5;4;3;2;1;0}),0)</f>
        <v>0</v>
      </c>
      <c r="AM110" s="42"/>
      <c r="AN110" s="43">
        <f>IF(AM110,LOOKUP(AM110,{1;2;3;4;5;6;7;8;9;10;11;12;13;14;15;16;17;18;19;20;21},{30;25;21;18;16;15;14;13;12;11;10;9;8;7;6;5;4;3;2;1;0}),0)</f>
        <v>0</v>
      </c>
      <c r="AO110" s="42"/>
      <c r="AP110" s="43">
        <f>IF(AO110,LOOKUP(AO110,{1;2;3;4;5;6;7;8;9;10;11;12;13;14;15;16;17;18;19;20;21},{30;25;21;18;16;15;14;13;12;11;10;9;8;7;6;5;4;3;2;1;0}),0)</f>
        <v>0</v>
      </c>
      <c r="AQ110" s="42"/>
      <c r="AR110" s="47">
        <f>IF(AQ110,LOOKUP(AQ110,{1;2;3;4;5;6;7;8;9;10;11;12;13;14;15;16;17;18;19;20;21},{60;50;42;36;32;30;28;26;24;22;20;18;16;14;12;10;8;6;4;2;0}),0)</f>
        <v>0</v>
      </c>
      <c r="AS110" s="42"/>
      <c r="AT110" s="211">
        <f>IF(AS110,LOOKUP(AS110,{1;2;3;4;5;6;7;8;9;10;11;12;13;14;15;16;17;18;19;20;21},{60;50;42;36;32;30;28;26;24;22;20;18;16;14;12;10;8;6;4;2;0}),0)</f>
        <v>0</v>
      </c>
      <c r="AU110" s="242"/>
      <c r="AV110" s="241">
        <f>IF(AU110,LOOKUP(AU110,{1;2;3;4;5;6;7;8;9;10;11;12;13;14;15;16;17;18;19;20;21},{60;50;42;36;32;30;28;26;24;22;20;18;16;14;12;10;8;6;4;2;0}),0)</f>
        <v>0</v>
      </c>
      <c r="AW110" s="225"/>
      <c r="AX110" s="216">
        <f>V110+X110+Z110+AB110+AR110+AT110+AV110</f>
        <v>0</v>
      </c>
      <c r="AZ110" s="255">
        <f>RANK(BA110,$BA$6:$BA$259)</f>
        <v>75</v>
      </c>
      <c r="BA110" s="256">
        <f>(N110+P110+R110+T110+V110+X110+Z110+AB110+AD110+AF110+AH110+AJ110+AL110+AN110)- SMALL((N110,P110,R110,T110,V110,X110,Z110,AB110,AD110,AF110,AH110,AJ110,AL110,AN110),1)- SMALL((N110,P110,R110,T110,V110,X110,Z110,AB110,AD110,AF110,AH110,AJ110,AL110,AN110),2)- SMALL((N110,P110,R110,T110,V110,X110,Z110,AB110,AD110,AF110,AH110,AJ110,AL110,AN110),3)</f>
        <v>0</v>
      </c>
    </row>
    <row r="111" spans="1:53" ht="16" customHeight="1" x14ac:dyDescent="0.2">
      <c r="A111" s="141">
        <f>RANK(I111,$I$6:$I$271)</f>
        <v>103</v>
      </c>
      <c r="B111" s="154">
        <v>3530696</v>
      </c>
      <c r="C111" s="145" t="s">
        <v>52</v>
      </c>
      <c r="D111" s="37" t="s">
        <v>157</v>
      </c>
      <c r="E111" s="38" t="str">
        <f>C111&amp;D111</f>
        <v>IanBOUCHER</v>
      </c>
      <c r="F111" s="39">
        <v>2017</v>
      </c>
      <c r="G111" s="117">
        <v>1995</v>
      </c>
      <c r="H111" s="311" t="str">
        <f>IF(ISBLANK(G111),"",IF(G111&gt;1995.9,"U23","SR"))</f>
        <v>SR</v>
      </c>
      <c r="I111" s="494">
        <f>N111+P111+R111+T111+V111+X111+Z111+AB111+AD111+AF111+AH111+AJ111+AL111+AN111+AP111+AR111+AT111+AV111</f>
        <v>0</v>
      </c>
      <c r="J111" s="159">
        <f>N111+R111+X111+AB111+AF111+AJ111+AR111</f>
        <v>0</v>
      </c>
      <c r="K111" s="130">
        <f>P111+T111+V111+Z111+AD111+AH111+AL111+AN111+AP111+AT111+AV111</f>
        <v>0</v>
      </c>
      <c r="L111" s="122"/>
      <c r="M111" s="40"/>
      <c r="N111" s="41">
        <f>IF(M111,LOOKUP(M111,{1;2;3;4;5;6;7;8;9;10;11;12;13;14;15;16;17;18;19;20;21},{30;25;21;18;16;15;14;13;12;11;10;9;8;7;6;5;4;3;2;1;0}),0)</f>
        <v>0</v>
      </c>
      <c r="O111" s="40"/>
      <c r="P111" s="43">
        <f>IF(O111,LOOKUP(O111,{1;2;3;4;5;6;7;8;9;10;11;12;13;14;15;16;17;18;19;20;21},{30;25;21;18;16;15;14;13;12;11;10;9;8;7;6;5;4;3;2;1;0}),0)</f>
        <v>0</v>
      </c>
      <c r="Q111" s="40"/>
      <c r="R111" s="41">
        <f>IF(Q111,LOOKUP(Q111,{1;2;3;4;5;6;7;8;9;10;11;12;13;14;15;16;17;18;19;20;21},{30;25;21;18;16;15;14;13;12;11;10;9;8;7;6;5;4;3;2;1;0}),0)</f>
        <v>0</v>
      </c>
      <c r="S111" s="40"/>
      <c r="T111" s="43">
        <f>IF(S111,LOOKUP(S111,{1;2;3;4;5;6;7;8;9;10;11;12;13;14;15;16;17;18;19;20;21},{30;25;21;18;16;15;14;13;12;11;10;9;8;7;6;5;4;3;2;1;0}),0)</f>
        <v>0</v>
      </c>
      <c r="U111" s="40"/>
      <c r="V111" s="45">
        <f>IF(U111,LOOKUP(U111,{1;2;3;4;5;6;7;8;9;10;11;12;13;14;15;16;17;18;19;20;21},{60;50;42;36;32;30;28;26;24;22;20;18;16;14;12;10;8;6;4;2;0}),0)</f>
        <v>0</v>
      </c>
      <c r="W111" s="40"/>
      <c r="X111" s="41">
        <f>IF(W111,LOOKUP(W111,{1;2;3;4;5;6;7;8;9;10;11;12;13;14;15;16;17;18;19;20;21},{60;50;42;36;32;30;28;26;24;22;20;18;16;14;12;10;8;6;4;2;0}),0)</f>
        <v>0</v>
      </c>
      <c r="Y111" s="40"/>
      <c r="Z111" s="45">
        <f>IF(Y111,LOOKUP(Y111,{1;2;3;4;5;6;7;8;9;10;11;12;13;14;15;16;17;18;19;20;21},{60;50;42;36;32;30;28;26;24;22;20;18;16;14;12;10;8;6;4;2;0}),0)</f>
        <v>0</v>
      </c>
      <c r="AA111" s="40"/>
      <c r="AB111" s="41">
        <f>IF(AA111,LOOKUP(AA111,{1;2;3;4;5;6;7;8;9;10;11;12;13;14;15;16;17;18;19;20;21},{60;50;42;36;32;30;28;26;24;22;20;18;16;14;12;10;8;6;4;2;0}),0)</f>
        <v>0</v>
      </c>
      <c r="AC111" s="40"/>
      <c r="AD111" s="106">
        <f>IF(AC111,LOOKUP(AC111,{1;2;3;4;5;6;7;8;9;10;11;12;13;14;15;16;17;18;19;20;21},{30;25;21;18;16;15;14;13;12;11;10;9;8;7;6;5;4;3;2;1;0}),0)</f>
        <v>0</v>
      </c>
      <c r="AE111" s="40"/>
      <c r="AF111" s="488">
        <f>IF(AE111,LOOKUP(AE111,{1;2;3;4;5;6;7;8;9;10;11;12;13;14;15;16;17;18;19;20;21},{30;25;21;18;16;15;14;13;12;11;10;9;8;7;6;5;4;3;2;1;0}),0)</f>
        <v>0</v>
      </c>
      <c r="AG111" s="40"/>
      <c r="AH111" s="106">
        <f>IF(AG111,LOOKUP(AG111,{1;2;3;4;5;6;7;8;9;10;11;12;13;14;15;16;17;18;19;20;21},{30;25;21;18;16;15;14;13;12;11;10;9;8;7;6;5;4;3;2;1;0}),0)</f>
        <v>0</v>
      </c>
      <c r="AI111" s="40"/>
      <c r="AJ111" s="41">
        <f>IF(AI111,LOOKUP(AI111,{1;2;3;4;5;6;7;8;9;10;11;12;13;14;15;16;17;18;19;20;21},{30;25;21;18;16;15;14;13;12;11;10;9;8;7;6;5;4;3;2;1;0}),0)</f>
        <v>0</v>
      </c>
      <c r="AK111" s="40"/>
      <c r="AL111" s="43">
        <f>IF(AK111,LOOKUP(AK111,{1;2;3;4;5;6;7;8;9;10;11;12;13;14;15;16;17;18;19;20;21},{30;25;21;18;16;15;14;13;12;11;10;9;8;7;6;5;4;3;2;1;0}),0)</f>
        <v>0</v>
      </c>
      <c r="AM111" s="40"/>
      <c r="AN111" s="43">
        <f>IF(AM111,LOOKUP(AM111,{1;2;3;4;5;6;7;8;9;10;11;12;13;14;15;16;17;18;19;20;21},{30;25;21;18;16;15;14;13;12;11;10;9;8;7;6;5;4;3;2;1;0}),0)</f>
        <v>0</v>
      </c>
      <c r="AO111" s="40"/>
      <c r="AP111" s="43">
        <f>IF(AO111,LOOKUP(AO111,{1;2;3;4;5;6;7;8;9;10;11;12;13;14;15;16;17;18;19;20;21},{30;25;21;18;16;15;14;13;12;11;10;9;8;7;6;5;4;3;2;1;0}),0)</f>
        <v>0</v>
      </c>
      <c r="AQ111" s="40"/>
      <c r="AR111" s="47">
        <f>IF(AQ111,LOOKUP(AQ111,{1;2;3;4;5;6;7;8;9;10;11;12;13;14;15;16;17;18;19;20;21},{60;50;42;36;32;30;28;26;24;22;20;18;16;14;12;10;8;6;4;2;0}),0)</f>
        <v>0</v>
      </c>
      <c r="AS111" s="40"/>
      <c r="AT111" s="211">
        <f>IF(AS111,LOOKUP(AS111,{1;2;3;4;5;6;7;8;9;10;11;12;13;14;15;16;17;18;19;20;21},{60;50;42;36;32;30;28;26;24;22;20;18;16;14;12;10;8;6;4;2;0}),0)</f>
        <v>0</v>
      </c>
      <c r="AU111" s="240"/>
      <c r="AV111" s="241">
        <f>IF(AU111,LOOKUP(AU111,{1;2;3;4;5;6;7;8;9;10;11;12;13;14;15;16;17;18;19;20;21},{60;50;42;36;32;30;28;26;24;22;20;18;16;14;12;10;8;6;4;2;0}),0)</f>
        <v>0</v>
      </c>
      <c r="AW111" s="225"/>
      <c r="AX111" s="216">
        <f>V111+X111+Z111+AB111+AR111+AT111+AV111</f>
        <v>0</v>
      </c>
      <c r="AZ111" s="255">
        <f>RANK(BA111,$BA$6:$BA$259)</f>
        <v>75</v>
      </c>
      <c r="BA111" s="256">
        <f>(N111+P111+R111+T111+V111+X111+Z111+AB111+AD111+AF111+AH111+AJ111+AL111+AN111)- SMALL((N111,P111,R111,T111,V111,X111,Z111,AB111,AD111,AF111,AH111,AJ111,AL111,AN111),1)- SMALL((N111,P111,R111,T111,V111,X111,Z111,AB111,AD111,AF111,AH111,AJ111,AL111,AN111),2)- SMALL((N111,P111,R111,T111,V111,X111,Z111,AB111,AD111,AF111,AH111,AJ111,AL111,AN111),3)</f>
        <v>0</v>
      </c>
    </row>
    <row r="112" spans="1:53" ht="16" customHeight="1" x14ac:dyDescent="0.2">
      <c r="A112" s="141">
        <f>RANK(I112,$I$6:$I$271)</f>
        <v>103</v>
      </c>
      <c r="B112" s="154">
        <v>3530290</v>
      </c>
      <c r="C112" s="145" t="s">
        <v>113</v>
      </c>
      <c r="D112" s="37" t="s">
        <v>159</v>
      </c>
      <c r="E112" s="38" t="str">
        <f>C112&amp;D112</f>
        <v>BillBOWLER</v>
      </c>
      <c r="F112" s="39">
        <v>2017</v>
      </c>
      <c r="G112" s="117">
        <v>1986</v>
      </c>
      <c r="H112" s="311" t="str">
        <f>IF(ISBLANK(G112),"",IF(G112&gt;1995.9,"U23","SR"))</f>
        <v>SR</v>
      </c>
      <c r="I112" s="494">
        <f>N112+P112+R112+T112+V112+X112+Z112+AB112+AD112+AF112+AH112+AJ112+AL112+AN112+AP112+AR112+AT112+AV112</f>
        <v>0</v>
      </c>
      <c r="J112" s="159">
        <f>N112+R112+X112+AB112+AF112+AJ112+AR112</f>
        <v>0</v>
      </c>
      <c r="K112" s="130">
        <f>P112+T112+V112+Z112+AD112+AH112+AL112+AN112+AP112+AT112+AV112</f>
        <v>0</v>
      </c>
      <c r="L112" s="122"/>
      <c r="M112" s="40"/>
      <c r="N112" s="41">
        <f>IF(M112,LOOKUP(M112,{1;2;3;4;5;6;7;8;9;10;11;12;13;14;15;16;17;18;19;20;21},{30;25;21;18;16;15;14;13;12;11;10;9;8;7;6;5;4;3;2;1;0}),0)</f>
        <v>0</v>
      </c>
      <c r="O112" s="40"/>
      <c r="P112" s="43">
        <f>IF(O112,LOOKUP(O112,{1;2;3;4;5;6;7;8;9;10;11;12;13;14;15;16;17;18;19;20;21},{30;25;21;18;16;15;14;13;12;11;10;9;8;7;6;5;4;3;2;1;0}),0)</f>
        <v>0</v>
      </c>
      <c r="Q112" s="40"/>
      <c r="R112" s="41">
        <f>IF(Q112,LOOKUP(Q112,{1;2;3;4;5;6;7;8;9;10;11;12;13;14;15;16;17;18;19;20;21},{30;25;21;18;16;15;14;13;12;11;10;9;8;7;6;5;4;3;2;1;0}),0)</f>
        <v>0</v>
      </c>
      <c r="S112" s="40"/>
      <c r="T112" s="43">
        <f>IF(S112,LOOKUP(S112,{1;2;3;4;5;6;7;8;9;10;11;12;13;14;15;16;17;18;19;20;21},{30;25;21;18;16;15;14;13;12;11;10;9;8;7;6;5;4;3;2;1;0}),0)</f>
        <v>0</v>
      </c>
      <c r="U112" s="40"/>
      <c r="V112" s="45">
        <f>IF(U112,LOOKUP(U112,{1;2;3;4;5;6;7;8;9;10;11;12;13;14;15;16;17;18;19;20;21},{60;50;42;36;32;30;28;26;24;22;20;18;16;14;12;10;8;6;4;2;0}),0)</f>
        <v>0</v>
      </c>
      <c r="W112" s="40"/>
      <c r="X112" s="41">
        <f>IF(W112,LOOKUP(W112,{1;2;3;4;5;6;7;8;9;10;11;12;13;14;15;16;17;18;19;20;21},{60;50;42;36;32;30;28;26;24;22;20;18;16;14;12;10;8;6;4;2;0}),0)</f>
        <v>0</v>
      </c>
      <c r="Y112" s="40"/>
      <c r="Z112" s="45">
        <f>IF(Y112,LOOKUP(Y112,{1;2;3;4;5;6;7;8;9;10;11;12;13;14;15;16;17;18;19;20;21},{60;50;42;36;32;30;28;26;24;22;20;18;16;14;12;10;8;6;4;2;0}),0)</f>
        <v>0</v>
      </c>
      <c r="AA112" s="40"/>
      <c r="AB112" s="41">
        <f>IF(AA112,LOOKUP(AA112,{1;2;3;4;5;6;7;8;9;10;11;12;13;14;15;16;17;18;19;20;21},{60;50;42;36;32;30;28;26;24;22;20;18;16;14;12;10;8;6;4;2;0}),0)</f>
        <v>0</v>
      </c>
      <c r="AC112" s="40"/>
      <c r="AD112" s="106">
        <f>IF(AC112,LOOKUP(AC112,{1;2;3;4;5;6;7;8;9;10;11;12;13;14;15;16;17;18;19;20;21},{30;25;21;18;16;15;14;13;12;11;10;9;8;7;6;5;4;3;2;1;0}),0)</f>
        <v>0</v>
      </c>
      <c r="AE112" s="40"/>
      <c r="AF112" s="488">
        <f>IF(AE112,LOOKUP(AE112,{1;2;3;4;5;6;7;8;9;10;11;12;13;14;15;16;17;18;19;20;21},{30;25;21;18;16;15;14;13;12;11;10;9;8;7;6;5;4;3;2;1;0}),0)</f>
        <v>0</v>
      </c>
      <c r="AG112" s="40"/>
      <c r="AH112" s="106">
        <f>IF(AG112,LOOKUP(AG112,{1;2;3;4;5;6;7;8;9;10;11;12;13;14;15;16;17;18;19;20;21},{30;25;21;18;16;15;14;13;12;11;10;9;8;7;6;5;4;3;2;1;0}),0)</f>
        <v>0</v>
      </c>
      <c r="AI112" s="40"/>
      <c r="AJ112" s="41">
        <f>IF(AI112,LOOKUP(AI112,{1;2;3;4;5;6;7;8;9;10;11;12;13;14;15;16;17;18;19;20;21},{30;25;21;18;16;15;14;13;12;11;10;9;8;7;6;5;4;3;2;1;0}),0)</f>
        <v>0</v>
      </c>
      <c r="AK112" s="40"/>
      <c r="AL112" s="43">
        <f>IF(AK112,LOOKUP(AK112,{1;2;3;4;5;6;7;8;9;10;11;12;13;14;15;16;17;18;19;20;21},{30;25;21;18;16;15;14;13;12;11;10;9;8;7;6;5;4;3;2;1;0}),0)</f>
        <v>0</v>
      </c>
      <c r="AM112" s="40"/>
      <c r="AN112" s="43">
        <f>IF(AM112,LOOKUP(AM112,{1;2;3;4;5;6;7;8;9;10;11;12;13;14;15;16;17;18;19;20;21},{30;25;21;18;16;15;14;13;12;11;10;9;8;7;6;5;4;3;2;1;0}),0)</f>
        <v>0</v>
      </c>
      <c r="AO112" s="40"/>
      <c r="AP112" s="43">
        <f>IF(AO112,LOOKUP(AO112,{1;2;3;4;5;6;7;8;9;10;11;12;13;14;15;16;17;18;19;20;21},{30;25;21;18;16;15;14;13;12;11;10;9;8;7;6;5;4;3;2;1;0}),0)</f>
        <v>0</v>
      </c>
      <c r="AQ112" s="40"/>
      <c r="AR112" s="47">
        <f>IF(AQ112,LOOKUP(AQ112,{1;2;3;4;5;6;7;8;9;10;11;12;13;14;15;16;17;18;19;20;21},{60;50;42;36;32;30;28;26;24;22;20;18;16;14;12;10;8;6;4;2;0}),0)</f>
        <v>0</v>
      </c>
      <c r="AS112" s="40"/>
      <c r="AT112" s="211">
        <f>IF(AS112,LOOKUP(AS112,{1;2;3;4;5;6;7;8;9;10;11;12;13;14;15;16;17;18;19;20;21},{60;50;42;36;32;30;28;26;24;22;20;18;16;14;12;10;8;6;4;2;0}),0)</f>
        <v>0</v>
      </c>
      <c r="AU112" s="240"/>
      <c r="AV112" s="241">
        <f>IF(AU112,LOOKUP(AU112,{1;2;3;4;5;6;7;8;9;10;11;12;13;14;15;16;17;18;19;20;21},{60;50;42;36;32;30;28;26;24;22;20;18;16;14;12;10;8;6;4;2;0}),0)</f>
        <v>0</v>
      </c>
      <c r="AW112" s="225"/>
      <c r="AX112" s="216">
        <f>V112+X112+Z112+AB112+AR112+AT112+AV112</f>
        <v>0</v>
      </c>
      <c r="AZ112" s="255">
        <f>RANK(BA112,$BA$6:$BA$259)</f>
        <v>75</v>
      </c>
      <c r="BA112" s="256">
        <f>(N112+P112+R112+T112+V112+X112+Z112+AB112+AD112+AF112+AH112+AJ112+AL112+AN112)- SMALL((N112,P112,R112,T112,V112,X112,Z112,AB112,AD112,AF112,AH112,AJ112,AL112,AN112),1)- SMALL((N112,P112,R112,T112,V112,X112,Z112,AB112,AD112,AF112,AH112,AJ112,AL112,AN112),2)- SMALL((N112,P112,R112,T112,V112,X112,Z112,AB112,AD112,AF112,AH112,AJ112,AL112,AN112),3)</f>
        <v>0</v>
      </c>
    </row>
    <row r="113" spans="1:53" ht="16" customHeight="1" x14ac:dyDescent="0.2">
      <c r="A113" s="141">
        <f>RANK(I113,$I$6:$I$271)</f>
        <v>103</v>
      </c>
      <c r="B113" s="154">
        <v>3530751</v>
      </c>
      <c r="C113" s="430" t="s">
        <v>162</v>
      </c>
      <c r="D113" s="49" t="s">
        <v>42</v>
      </c>
      <c r="E113" s="38" t="str">
        <f>C113&amp;D113</f>
        <v>CullyBROWN</v>
      </c>
      <c r="F113" s="39">
        <v>2017</v>
      </c>
      <c r="G113" s="440">
        <v>1996</v>
      </c>
      <c r="H113" s="311" t="str">
        <f>IF(ISBLANK(G113),"",IF(G113&gt;1995.9,"U23","SR"))</f>
        <v>U23</v>
      </c>
      <c r="I113" s="494">
        <f>N113+P113+R113+T113+V113+X113+Z113+AB113+AD113+AF113+AH113+AJ113+AL113+AN113+AP113+AR113+AT113+AV113</f>
        <v>0</v>
      </c>
      <c r="J113" s="159">
        <f>N113+R113+X113+AB113+AF113+AJ113+AR113</f>
        <v>0</v>
      </c>
      <c r="K113" s="130">
        <f>P113+T113+V113+Z113+AD113+AH113+AL113+AN113+AP113+AT113+AV113</f>
        <v>0</v>
      </c>
      <c r="L113" s="266"/>
      <c r="M113" s="40"/>
      <c r="N113" s="41">
        <f>IF(M113,LOOKUP(M113,{1;2;3;4;5;6;7;8;9;10;11;12;13;14;15;16;17;18;19;20;21},{30;25;21;18;16;15;14;13;12;11;10;9;8;7;6;5;4;3;2;1;0}),0)</f>
        <v>0</v>
      </c>
      <c r="O113" s="40"/>
      <c r="P113" s="43">
        <f>IF(O113,LOOKUP(O113,{1;2;3;4;5;6;7;8;9;10;11;12;13;14;15;16;17;18;19;20;21},{30;25;21;18;16;15;14;13;12;11;10;9;8;7;6;5;4;3;2;1;0}),0)</f>
        <v>0</v>
      </c>
      <c r="Q113" s="40"/>
      <c r="R113" s="41">
        <f>IF(Q113,LOOKUP(Q113,{1;2;3;4;5;6;7;8;9;10;11;12;13;14;15;16;17;18;19;20;21},{30;25;21;18;16;15;14;13;12;11;10;9;8;7;6;5;4;3;2;1;0}),0)</f>
        <v>0</v>
      </c>
      <c r="S113" s="40"/>
      <c r="T113" s="43">
        <f>IF(S113,LOOKUP(S113,{1;2;3;4;5;6;7;8;9;10;11;12;13;14;15;16;17;18;19;20;21},{30;25;21;18;16;15;14;13;12;11;10;9;8;7;6;5;4;3;2;1;0}),0)</f>
        <v>0</v>
      </c>
      <c r="U113" s="40"/>
      <c r="V113" s="45">
        <f>IF(U113,LOOKUP(U113,{1;2;3;4;5;6;7;8;9;10;11;12;13;14;15;16;17;18;19;20;21},{60;50;42;36;32;30;28;26;24;22;20;18;16;14;12;10;8;6;4;2;0}),0)</f>
        <v>0</v>
      </c>
      <c r="W113" s="40"/>
      <c r="X113" s="41">
        <f>IF(W113,LOOKUP(W113,{1;2;3;4;5;6;7;8;9;10;11;12;13;14;15;16;17;18;19;20;21},{60;50;42;36;32;30;28;26;24;22;20;18;16;14;12;10;8;6;4;2;0}),0)</f>
        <v>0</v>
      </c>
      <c r="Y113" s="40"/>
      <c r="Z113" s="45">
        <f>IF(Y113,LOOKUP(Y113,{1;2;3;4;5;6;7;8;9;10;11;12;13;14;15;16;17;18;19;20;21},{60;50;42;36;32;30;28;26;24;22;20;18;16;14;12;10;8;6;4;2;0}),0)</f>
        <v>0</v>
      </c>
      <c r="AA113" s="40"/>
      <c r="AB113" s="41">
        <f>IF(AA113,LOOKUP(AA113,{1;2;3;4;5;6;7;8;9;10;11;12;13;14;15;16;17;18;19;20;21},{60;50;42;36;32;30;28;26;24;22;20;18;16;14;12;10;8;6;4;2;0}),0)</f>
        <v>0</v>
      </c>
      <c r="AC113" s="40"/>
      <c r="AD113" s="106">
        <f>IF(AC113,LOOKUP(AC113,{1;2;3;4;5;6;7;8;9;10;11;12;13;14;15;16;17;18;19;20;21},{30;25;21;18;16;15;14;13;12;11;10;9;8;7;6;5;4;3;2;1;0}),0)</f>
        <v>0</v>
      </c>
      <c r="AE113" s="40"/>
      <c r="AF113" s="488">
        <f>IF(AE113,LOOKUP(AE113,{1;2;3;4;5;6;7;8;9;10;11;12;13;14;15;16;17;18;19;20;21},{30;25;21;18;16;15;14;13;12;11;10;9;8;7;6;5;4;3;2;1;0}),0)</f>
        <v>0</v>
      </c>
      <c r="AG113" s="40"/>
      <c r="AH113" s="106">
        <f>IF(AG113,LOOKUP(AG113,{1;2;3;4;5;6;7;8;9;10;11;12;13;14;15;16;17;18;19;20;21},{30;25;21;18;16;15;14;13;12;11;10;9;8;7;6;5;4;3;2;1;0}),0)</f>
        <v>0</v>
      </c>
      <c r="AI113" s="40"/>
      <c r="AJ113" s="41">
        <f>IF(AI113,LOOKUP(AI113,{1;2;3;4;5;6;7;8;9;10;11;12;13;14;15;16;17;18;19;20;21},{30;25;21;18;16;15;14;13;12;11;10;9;8;7;6;5;4;3;2;1;0}),0)</f>
        <v>0</v>
      </c>
      <c r="AK113" s="40"/>
      <c r="AL113" s="43">
        <f>IF(AK113,LOOKUP(AK113,{1;2;3;4;5;6;7;8;9;10;11;12;13;14;15;16;17;18;19;20;21},{30;25;21;18;16;15;14;13;12;11;10;9;8;7;6;5;4;3;2;1;0}),0)</f>
        <v>0</v>
      </c>
      <c r="AM113" s="40"/>
      <c r="AN113" s="43">
        <f>IF(AM113,LOOKUP(AM113,{1;2;3;4;5;6;7;8;9;10;11;12;13;14;15;16;17;18;19;20;21},{30;25;21;18;16;15;14;13;12;11;10;9;8;7;6;5;4;3;2;1;0}),0)</f>
        <v>0</v>
      </c>
      <c r="AO113" s="40"/>
      <c r="AP113" s="43">
        <f>IF(AO113,LOOKUP(AO113,{1;2;3;4;5;6;7;8;9;10;11;12;13;14;15;16;17;18;19;20;21},{30;25;21;18;16;15;14;13;12;11;10;9;8;7;6;5;4;3;2;1;0}),0)</f>
        <v>0</v>
      </c>
      <c r="AQ113" s="40"/>
      <c r="AR113" s="47">
        <f>IF(AQ113,LOOKUP(AQ113,{1;2;3;4;5;6;7;8;9;10;11;12;13;14;15;16;17;18;19;20;21},{60;50;42;36;32;30;28;26;24;22;20;18;16;14;12;10;8;6;4;2;0}),0)</f>
        <v>0</v>
      </c>
      <c r="AS113" s="40"/>
      <c r="AT113" s="211">
        <f>IF(AS113,LOOKUP(AS113,{1;2;3;4;5;6;7;8;9;10;11;12;13;14;15;16;17;18;19;20;21},{60;50;42;36;32;30;28;26;24;22;20;18;16;14;12;10;8;6;4;2;0}),0)</f>
        <v>0</v>
      </c>
      <c r="AU113" s="240"/>
      <c r="AV113" s="241">
        <f>IF(AU113,LOOKUP(AU113,{1;2;3;4;5;6;7;8;9;10;11;12;13;14;15;16;17;18;19;20;21},{60;50;42;36;32;30;28;26;24;22;20;18;16;14;12;10;8;6;4;2;0}),0)</f>
        <v>0</v>
      </c>
      <c r="AW113" s="225"/>
      <c r="AX113" s="216">
        <f>V113+X113+Z113+AB113+AR113+AT113+AV113</f>
        <v>0</v>
      </c>
      <c r="AZ113" s="255">
        <f>RANK(BA113,$BA$6:$BA$259)</f>
        <v>75</v>
      </c>
      <c r="BA113" s="256">
        <f>(N113+P113+R113+T113+V113+X113+Z113+AB113+AD113+AF113+AH113+AJ113+AL113+AN113)- SMALL((N113,P113,R113,T113,V113,X113,Z113,AB113,AD113,AF113,AH113,AJ113,AL113,AN113),1)- SMALL((N113,P113,R113,T113,V113,X113,Z113,AB113,AD113,AF113,AH113,AJ113,AL113,AN113),2)- SMALL((N113,P113,R113,T113,V113,X113,Z113,AB113,AD113,AF113,AH113,AJ113,AL113,AN113),3)</f>
        <v>0</v>
      </c>
    </row>
    <row r="114" spans="1:53" ht="16" customHeight="1" x14ac:dyDescent="0.2">
      <c r="A114" s="141">
        <f>RANK(I114,$I$6:$I$271)</f>
        <v>103</v>
      </c>
      <c r="B114" s="154">
        <v>3530771</v>
      </c>
      <c r="C114" s="146" t="s">
        <v>84</v>
      </c>
      <c r="D114" s="49" t="s">
        <v>140</v>
      </c>
      <c r="E114" s="38" t="str">
        <f>C114&amp;D114</f>
        <v>ThomasBYE</v>
      </c>
      <c r="F114" s="39">
        <v>2017</v>
      </c>
      <c r="G114" s="117">
        <v>1995</v>
      </c>
      <c r="H114" s="311" t="str">
        <f>IF(ISBLANK(G114),"",IF(G114&gt;1995.9,"U23","SR"))</f>
        <v>SR</v>
      </c>
      <c r="I114" s="494">
        <f>N114+P114+R114+T114+V114+X114+Z114+AB114+AD114+AF114+AH114+AJ114+AL114+AN114+AP114+AR114+AT114+AV114</f>
        <v>0</v>
      </c>
      <c r="J114" s="159">
        <f>N114+R114+X114+AB114+AF114+AJ114+AR114</f>
        <v>0</v>
      </c>
      <c r="K114" s="130">
        <f>P114+T114+V114+Z114+AD114+AH114+AL114+AN114+AP114+AT114+AV114</f>
        <v>0</v>
      </c>
      <c r="L114" s="122"/>
      <c r="M114" s="40"/>
      <c r="N114" s="41">
        <f>IF(M114,LOOKUP(M114,{1;2;3;4;5;6;7;8;9;10;11;12;13;14;15;16;17;18;19;20;21},{30;25;21;18;16;15;14;13;12;11;10;9;8;7;6;5;4;3;2;1;0}),0)</f>
        <v>0</v>
      </c>
      <c r="O114" s="40"/>
      <c r="P114" s="43">
        <f>IF(O114,LOOKUP(O114,{1;2;3;4;5;6;7;8;9;10;11;12;13;14;15;16;17;18;19;20;21},{30;25;21;18;16;15;14;13;12;11;10;9;8;7;6;5;4;3;2;1;0}),0)</f>
        <v>0</v>
      </c>
      <c r="Q114" s="40"/>
      <c r="R114" s="41">
        <f>IF(Q114,LOOKUP(Q114,{1;2;3;4;5;6;7;8;9;10;11;12;13;14;15;16;17;18;19;20;21},{30;25;21;18;16;15;14;13;12;11;10;9;8;7;6;5;4;3;2;1;0}),0)</f>
        <v>0</v>
      </c>
      <c r="S114" s="40"/>
      <c r="T114" s="43">
        <f>IF(S114,LOOKUP(S114,{1;2;3;4;5;6;7;8;9;10;11;12;13;14;15;16;17;18;19;20;21},{30;25;21;18;16;15;14;13;12;11;10;9;8;7;6;5;4;3;2;1;0}),0)</f>
        <v>0</v>
      </c>
      <c r="U114" s="40"/>
      <c r="V114" s="45">
        <f>IF(U114,LOOKUP(U114,{1;2;3;4;5;6;7;8;9;10;11;12;13;14;15;16;17;18;19;20;21},{60;50;42;36;32;30;28;26;24;22;20;18;16;14;12;10;8;6;4;2;0}),0)</f>
        <v>0</v>
      </c>
      <c r="W114" s="40"/>
      <c r="X114" s="41">
        <f>IF(W114,LOOKUP(W114,{1;2;3;4;5;6;7;8;9;10;11;12;13;14;15;16;17;18;19;20;21},{60;50;42;36;32;30;28;26;24;22;20;18;16;14;12;10;8;6;4;2;0}),0)</f>
        <v>0</v>
      </c>
      <c r="Y114" s="40"/>
      <c r="Z114" s="45">
        <f>IF(Y114,LOOKUP(Y114,{1;2;3;4;5;6;7;8;9;10;11;12;13;14;15;16;17;18;19;20;21},{60;50;42;36;32;30;28;26;24;22;20;18;16;14;12;10;8;6;4;2;0}),0)</f>
        <v>0</v>
      </c>
      <c r="AA114" s="40"/>
      <c r="AB114" s="41">
        <f>IF(AA114,LOOKUP(AA114,{1;2;3;4;5;6;7;8;9;10;11;12;13;14;15;16;17;18;19;20;21},{60;50;42;36;32;30;28;26;24;22;20;18;16;14;12;10;8;6;4;2;0}),0)</f>
        <v>0</v>
      </c>
      <c r="AC114" s="40"/>
      <c r="AD114" s="106">
        <f>IF(AC114,LOOKUP(AC114,{1;2;3;4;5;6;7;8;9;10;11;12;13;14;15;16;17;18;19;20;21},{30;25;21;18;16;15;14;13;12;11;10;9;8;7;6;5;4;3;2;1;0}),0)</f>
        <v>0</v>
      </c>
      <c r="AE114" s="40"/>
      <c r="AF114" s="488">
        <f>IF(AE114,LOOKUP(AE114,{1;2;3;4;5;6;7;8;9;10;11;12;13;14;15;16;17;18;19;20;21},{30;25;21;18;16;15;14;13;12;11;10;9;8;7;6;5;4;3;2;1;0}),0)</f>
        <v>0</v>
      </c>
      <c r="AG114" s="40"/>
      <c r="AH114" s="106">
        <f>IF(AG114,LOOKUP(AG114,{1;2;3;4;5;6;7;8;9;10;11;12;13;14;15;16;17;18;19;20;21},{30;25;21;18;16;15;14;13;12;11;10;9;8;7;6;5;4;3;2;1;0}),0)</f>
        <v>0</v>
      </c>
      <c r="AI114" s="40"/>
      <c r="AJ114" s="41">
        <f>IF(AI114,LOOKUP(AI114,{1;2;3;4;5;6;7;8;9;10;11;12;13;14;15;16;17;18;19;20;21},{30;25;21;18;16;15;14;13;12;11;10;9;8;7;6;5;4;3;2;1;0}),0)</f>
        <v>0</v>
      </c>
      <c r="AK114" s="40"/>
      <c r="AL114" s="43">
        <f>IF(AK114,LOOKUP(AK114,{1;2;3;4;5;6;7;8;9;10;11;12;13;14;15;16;17;18;19;20;21},{30;25;21;18;16;15;14;13;12;11;10;9;8;7;6;5;4;3;2;1;0}),0)</f>
        <v>0</v>
      </c>
      <c r="AM114" s="40"/>
      <c r="AN114" s="43">
        <f>IF(AM114,LOOKUP(AM114,{1;2;3;4;5;6;7;8;9;10;11;12;13;14;15;16;17;18;19;20;21},{30;25;21;18;16;15;14;13;12;11;10;9;8;7;6;5;4;3;2;1;0}),0)</f>
        <v>0</v>
      </c>
      <c r="AO114" s="40"/>
      <c r="AP114" s="43">
        <f>IF(AO114,LOOKUP(AO114,{1;2;3;4;5;6;7;8;9;10;11;12;13;14;15;16;17;18;19;20;21},{30;25;21;18;16;15;14;13;12;11;10;9;8;7;6;5;4;3;2;1;0}),0)</f>
        <v>0</v>
      </c>
      <c r="AQ114" s="40"/>
      <c r="AR114" s="47">
        <f>IF(AQ114,LOOKUP(AQ114,{1;2;3;4;5;6;7;8;9;10;11;12;13;14;15;16;17;18;19;20;21},{60;50;42;36;32;30;28;26;24;22;20;18;16;14;12;10;8;6;4;2;0}),0)</f>
        <v>0</v>
      </c>
      <c r="AS114" s="40"/>
      <c r="AT114" s="211">
        <f>IF(AS114,LOOKUP(AS114,{1;2;3;4;5;6;7;8;9;10;11;12;13;14;15;16;17;18;19;20;21},{60;50;42;36;32;30;28;26;24;22;20;18;16;14;12;10;8;6;4;2;0}),0)</f>
        <v>0</v>
      </c>
      <c r="AU114" s="240"/>
      <c r="AV114" s="241">
        <f>IF(AU114,LOOKUP(AU114,{1;2;3;4;5;6;7;8;9;10;11;12;13;14;15;16;17;18;19;20;21},{60;50;42;36;32;30;28;26;24;22;20;18;16;14;12;10;8;6;4;2;0}),0)</f>
        <v>0</v>
      </c>
      <c r="AW114" s="225"/>
      <c r="AX114" s="216">
        <f>V114+X114+Z114+AB114+AR114+AT114+AV114</f>
        <v>0</v>
      </c>
      <c r="AZ114" s="255">
        <f>RANK(BA114,$BA$6:$BA$259)</f>
        <v>75</v>
      </c>
      <c r="BA114" s="256">
        <f>(N114+P114+R114+T114+V114+X114+Z114+AB114+AD114+AF114+AH114+AJ114+AL114+AN114)- SMALL((N114,P114,R114,T114,V114,X114,Z114,AB114,AD114,AF114,AH114,AJ114,AL114,AN114),1)- SMALL((N114,P114,R114,T114,V114,X114,Z114,AB114,AD114,AF114,AH114,AJ114,AL114,AN114),2)- SMALL((N114,P114,R114,T114,V114,X114,Z114,AB114,AD114,AF114,AH114,AJ114,AL114,AN114),3)</f>
        <v>0</v>
      </c>
    </row>
    <row r="115" spans="1:53" ht="16" customHeight="1" x14ac:dyDescent="0.2">
      <c r="A115" s="141">
        <f>RANK(I115,$I$6:$I$271)</f>
        <v>103</v>
      </c>
      <c r="B115" s="154">
        <v>1327154</v>
      </c>
      <c r="C115" s="146" t="s">
        <v>111</v>
      </c>
      <c r="D115" s="49" t="s">
        <v>167</v>
      </c>
      <c r="E115" s="38" t="str">
        <f>C115&amp;D115</f>
        <v>ErikCARLETON</v>
      </c>
      <c r="F115" s="39">
        <v>2017</v>
      </c>
      <c r="G115" s="117">
        <v>1978</v>
      </c>
      <c r="H115" s="311" t="str">
        <f>IF(ISBLANK(G115),"",IF(G115&gt;1995.9,"U23","SR"))</f>
        <v>SR</v>
      </c>
      <c r="I115" s="494">
        <f>N115+P115+R115+T115+V115+X115+Z115+AB115+AD115+AF115+AH115+AJ115+AL115+AN115+AP115+AR115+AT115+AV115</f>
        <v>0</v>
      </c>
      <c r="J115" s="159">
        <f>N115+R115+X115+AB115+AF115+AJ115+AR115</f>
        <v>0</v>
      </c>
      <c r="K115" s="130">
        <f>P115+T115+V115+Z115+AD115+AH115+AL115+AN115+AP115+AT115+AV115</f>
        <v>0</v>
      </c>
      <c r="L115" s="122"/>
      <c r="M115" s="40"/>
      <c r="N115" s="41">
        <f>IF(M115,LOOKUP(M115,{1;2;3;4;5;6;7;8;9;10;11;12;13;14;15;16;17;18;19;20;21},{30;25;21;18;16;15;14;13;12;11;10;9;8;7;6;5;4;3;2;1;0}),0)</f>
        <v>0</v>
      </c>
      <c r="O115" s="40"/>
      <c r="P115" s="43">
        <f>IF(O115,LOOKUP(O115,{1;2;3;4;5;6;7;8;9;10;11;12;13;14;15;16;17;18;19;20;21},{30;25;21;18;16;15;14;13;12;11;10;9;8;7;6;5;4;3;2;1;0}),0)</f>
        <v>0</v>
      </c>
      <c r="Q115" s="40"/>
      <c r="R115" s="41">
        <f>IF(Q115,LOOKUP(Q115,{1;2;3;4;5;6;7;8;9;10;11;12;13;14;15;16;17;18;19;20;21},{30;25;21;18;16;15;14;13;12;11;10;9;8;7;6;5;4;3;2;1;0}),0)</f>
        <v>0</v>
      </c>
      <c r="S115" s="40"/>
      <c r="T115" s="43">
        <f>IF(S115,LOOKUP(S115,{1;2;3;4;5;6;7;8;9;10;11;12;13;14;15;16;17;18;19;20;21},{30;25;21;18;16;15;14;13;12;11;10;9;8;7;6;5;4;3;2;1;0}),0)</f>
        <v>0</v>
      </c>
      <c r="U115" s="40"/>
      <c r="V115" s="45">
        <f>IF(U115,LOOKUP(U115,{1;2;3;4;5;6;7;8;9;10;11;12;13;14;15;16;17;18;19;20;21},{60;50;42;36;32;30;28;26;24;22;20;18;16;14;12;10;8;6;4;2;0}),0)</f>
        <v>0</v>
      </c>
      <c r="W115" s="40"/>
      <c r="X115" s="41">
        <f>IF(W115,LOOKUP(W115,{1;2;3;4;5;6;7;8;9;10;11;12;13;14;15;16;17;18;19;20;21},{60;50;42;36;32;30;28;26;24;22;20;18;16;14;12;10;8;6;4;2;0}),0)</f>
        <v>0</v>
      </c>
      <c r="Y115" s="40"/>
      <c r="Z115" s="45">
        <f>IF(Y115,LOOKUP(Y115,{1;2;3;4;5;6;7;8;9;10;11;12;13;14;15;16;17;18;19;20;21},{60;50;42;36;32;30;28;26;24;22;20;18;16;14;12;10;8;6;4;2;0}),0)</f>
        <v>0</v>
      </c>
      <c r="AA115" s="40"/>
      <c r="AB115" s="41">
        <f>IF(AA115,LOOKUP(AA115,{1;2;3;4;5;6;7;8;9;10;11;12;13;14;15;16;17;18;19;20;21},{60;50;42;36;32;30;28;26;24;22;20;18;16;14;12;10;8;6;4;2;0}),0)</f>
        <v>0</v>
      </c>
      <c r="AC115" s="40"/>
      <c r="AD115" s="106">
        <f>IF(AC115,LOOKUP(AC115,{1;2;3;4;5;6;7;8;9;10;11;12;13;14;15;16;17;18;19;20;21},{30;25;21;18;16;15;14;13;12;11;10;9;8;7;6;5;4;3;2;1;0}),0)</f>
        <v>0</v>
      </c>
      <c r="AE115" s="40"/>
      <c r="AF115" s="488">
        <f>IF(AE115,LOOKUP(AE115,{1;2;3;4;5;6;7;8;9;10;11;12;13;14;15;16;17;18;19;20;21},{30;25;21;18;16;15;14;13;12;11;10;9;8;7;6;5;4;3;2;1;0}),0)</f>
        <v>0</v>
      </c>
      <c r="AG115" s="40"/>
      <c r="AH115" s="106">
        <f>IF(AG115,LOOKUP(AG115,{1;2;3;4;5;6;7;8;9;10;11;12;13;14;15;16;17;18;19;20;21},{30;25;21;18;16;15;14;13;12;11;10;9;8;7;6;5;4;3;2;1;0}),0)</f>
        <v>0</v>
      </c>
      <c r="AI115" s="40"/>
      <c r="AJ115" s="41">
        <f>IF(AI115,LOOKUP(AI115,{1;2;3;4;5;6;7;8;9;10;11;12;13;14;15;16;17;18;19;20;21},{30;25;21;18;16;15;14;13;12;11;10;9;8;7;6;5;4;3;2;1;0}),0)</f>
        <v>0</v>
      </c>
      <c r="AK115" s="40"/>
      <c r="AL115" s="43">
        <f>IF(AK115,LOOKUP(AK115,{1;2;3;4;5;6;7;8;9;10;11;12;13;14;15;16;17;18;19;20;21},{30;25;21;18;16;15;14;13;12;11;10;9;8;7;6;5;4;3;2;1;0}),0)</f>
        <v>0</v>
      </c>
      <c r="AM115" s="40"/>
      <c r="AN115" s="43">
        <f>IF(AM115,LOOKUP(AM115,{1;2;3;4;5;6;7;8;9;10;11;12;13;14;15;16;17;18;19;20;21},{30;25;21;18;16;15;14;13;12;11;10;9;8;7;6;5;4;3;2;1;0}),0)</f>
        <v>0</v>
      </c>
      <c r="AO115" s="40"/>
      <c r="AP115" s="43">
        <f>IF(AO115,LOOKUP(AO115,{1;2;3;4;5;6;7;8;9;10;11;12;13;14;15;16;17;18;19;20;21},{30;25;21;18;16;15;14;13;12;11;10;9;8;7;6;5;4;3;2;1;0}),0)</f>
        <v>0</v>
      </c>
      <c r="AQ115" s="40"/>
      <c r="AR115" s="47">
        <f>IF(AQ115,LOOKUP(AQ115,{1;2;3;4;5;6;7;8;9;10;11;12;13;14;15;16;17;18;19;20;21},{60;50;42;36;32;30;28;26;24;22;20;18;16;14;12;10;8;6;4;2;0}),0)</f>
        <v>0</v>
      </c>
      <c r="AS115" s="40"/>
      <c r="AT115" s="211">
        <f>IF(AS115,LOOKUP(AS115,{1;2;3;4;5;6;7;8;9;10;11;12;13;14;15;16;17;18;19;20;21},{60;50;42;36;32;30;28;26;24;22;20;18;16;14;12;10;8;6;4;2;0}),0)</f>
        <v>0</v>
      </c>
      <c r="AU115" s="240"/>
      <c r="AV115" s="241">
        <f>IF(AU115,LOOKUP(AU115,{1;2;3;4;5;6;7;8;9;10;11;12;13;14;15;16;17;18;19;20;21},{60;50;42;36;32;30;28;26;24;22;20;18;16;14;12;10;8;6;4;2;0}),0)</f>
        <v>0</v>
      </c>
      <c r="AW115" s="225"/>
      <c r="AX115" s="216">
        <f>V115+X115+Z115+AB115+AR115+AT115+AV115</f>
        <v>0</v>
      </c>
      <c r="AZ115" s="255">
        <f>RANK(BA115,$BA$6:$BA$259)</f>
        <v>75</v>
      </c>
      <c r="BA115" s="256">
        <f>(N115+P115+R115+T115+V115+X115+Z115+AB115+AD115+AF115+AH115+AJ115+AL115+AN115)- SMALL((N115,P115,R115,T115,V115,X115,Z115,AB115,AD115,AF115,AH115,AJ115,AL115,AN115),1)- SMALL((N115,P115,R115,T115,V115,X115,Z115,AB115,AD115,AF115,AH115,AJ115,AL115,AN115),2)- SMALL((N115,P115,R115,T115,V115,X115,Z115,AB115,AD115,AF115,AH115,AJ115,AL115,AN115),3)</f>
        <v>0</v>
      </c>
    </row>
    <row r="116" spans="1:53" ht="16" customHeight="1" x14ac:dyDescent="0.2">
      <c r="A116" s="141">
        <f>RANK(I116,$I$6:$I$271)</f>
        <v>103</v>
      </c>
      <c r="B116" s="154">
        <v>3100137</v>
      </c>
      <c r="C116" s="146" t="s">
        <v>168</v>
      </c>
      <c r="D116" s="49" t="s">
        <v>169</v>
      </c>
      <c r="E116" s="38" t="str">
        <f>C116&amp;D116</f>
        <v>JesseCOCKNEY</v>
      </c>
      <c r="F116" s="39">
        <v>2017</v>
      </c>
      <c r="G116" s="117">
        <v>1989</v>
      </c>
      <c r="H116" s="311" t="str">
        <f>IF(ISBLANK(G116),"",IF(G116&gt;1995.9,"U23","SR"))</f>
        <v>SR</v>
      </c>
      <c r="I116" s="494">
        <f>N116+P116+R116+T116+V116+X116+Z116+AB116+AD116+AF116+AH116+AJ116+AL116+AN116+AP116+AR116+AT116+AV116</f>
        <v>0</v>
      </c>
      <c r="J116" s="159">
        <f>N116+R116+X116+AB116+AF116+AJ116+AR116</f>
        <v>0</v>
      </c>
      <c r="K116" s="130">
        <f>P116+T116+V116+Z116+AD116+AH116+AL116+AN116+AP116+AT116+AV116</f>
        <v>0</v>
      </c>
      <c r="L116" s="122"/>
      <c r="M116" s="40"/>
      <c r="N116" s="41">
        <f>IF(M116,LOOKUP(M116,{1;2;3;4;5;6;7;8;9;10;11;12;13;14;15;16;17;18;19;20;21},{30;25;21;18;16;15;14;13;12;11;10;9;8;7;6;5;4;3;2;1;0}),0)</f>
        <v>0</v>
      </c>
      <c r="O116" s="40"/>
      <c r="P116" s="43">
        <f>IF(O116,LOOKUP(O116,{1;2;3;4;5;6;7;8;9;10;11;12;13;14;15;16;17;18;19;20;21},{30;25;21;18;16;15;14;13;12;11;10;9;8;7;6;5;4;3;2;1;0}),0)</f>
        <v>0</v>
      </c>
      <c r="Q116" s="40"/>
      <c r="R116" s="41">
        <f>IF(Q116,LOOKUP(Q116,{1;2;3;4;5;6;7;8;9;10;11;12;13;14;15;16;17;18;19;20;21},{30;25;21;18;16;15;14;13;12;11;10;9;8;7;6;5;4;3;2;1;0}),0)</f>
        <v>0</v>
      </c>
      <c r="S116" s="40"/>
      <c r="T116" s="43">
        <f>IF(S116,LOOKUP(S116,{1;2;3;4;5;6;7;8;9;10;11;12;13;14;15;16;17;18;19;20;21},{30;25;21;18;16;15;14;13;12;11;10;9;8;7;6;5;4;3;2;1;0}),0)</f>
        <v>0</v>
      </c>
      <c r="U116" s="40"/>
      <c r="V116" s="45">
        <f>IF(U116,LOOKUP(U116,{1;2;3;4;5;6;7;8;9;10;11;12;13;14;15;16;17;18;19;20;21},{60;50;42;36;32;30;28;26;24;22;20;18;16;14;12;10;8;6;4;2;0}),0)</f>
        <v>0</v>
      </c>
      <c r="W116" s="40"/>
      <c r="X116" s="41">
        <f>IF(W116,LOOKUP(W116,{1;2;3;4;5;6;7;8;9;10;11;12;13;14;15;16;17;18;19;20;21},{60;50;42;36;32;30;28;26;24;22;20;18;16;14;12;10;8;6;4;2;0}),0)</f>
        <v>0</v>
      </c>
      <c r="Y116" s="40"/>
      <c r="Z116" s="45">
        <f>IF(Y116,LOOKUP(Y116,{1;2;3;4;5;6;7;8;9;10;11;12;13;14;15;16;17;18;19;20;21},{60;50;42;36;32;30;28;26;24;22;20;18;16;14;12;10;8;6;4;2;0}),0)</f>
        <v>0</v>
      </c>
      <c r="AA116" s="40"/>
      <c r="AB116" s="41">
        <f>IF(AA116,LOOKUP(AA116,{1;2;3;4;5;6;7;8;9;10;11;12;13;14;15;16;17;18;19;20;21},{60;50;42;36;32;30;28;26;24;22;20;18;16;14;12;10;8;6;4;2;0}),0)</f>
        <v>0</v>
      </c>
      <c r="AC116" s="40"/>
      <c r="AD116" s="106">
        <f>IF(AC116,LOOKUP(AC116,{1;2;3;4;5;6;7;8;9;10;11;12;13;14;15;16;17;18;19;20;21},{30;25;21;18;16;15;14;13;12;11;10;9;8;7;6;5;4;3;2;1;0}),0)</f>
        <v>0</v>
      </c>
      <c r="AE116" s="40"/>
      <c r="AF116" s="488">
        <f>IF(AE116,LOOKUP(AE116,{1;2;3;4;5;6;7;8;9;10;11;12;13;14;15;16;17;18;19;20;21},{30;25;21;18;16;15;14;13;12;11;10;9;8;7;6;5;4;3;2;1;0}),0)</f>
        <v>0</v>
      </c>
      <c r="AG116" s="40"/>
      <c r="AH116" s="106">
        <f>IF(AG116,LOOKUP(AG116,{1;2;3;4;5;6;7;8;9;10;11;12;13;14;15;16;17;18;19;20;21},{30;25;21;18;16;15;14;13;12;11;10;9;8;7;6;5;4;3;2;1;0}),0)</f>
        <v>0</v>
      </c>
      <c r="AI116" s="40"/>
      <c r="AJ116" s="41">
        <f>IF(AI116,LOOKUP(AI116,{1;2;3;4;5;6;7;8;9;10;11;12;13;14;15;16;17;18;19;20;21},{30;25;21;18;16;15;14;13;12;11;10;9;8;7;6;5;4;3;2;1;0}),0)</f>
        <v>0</v>
      </c>
      <c r="AK116" s="40"/>
      <c r="AL116" s="43">
        <f>IF(AK116,LOOKUP(AK116,{1;2;3;4;5;6;7;8;9;10;11;12;13;14;15;16;17;18;19;20;21},{30;25;21;18;16;15;14;13;12;11;10;9;8;7;6;5;4;3;2;1;0}),0)</f>
        <v>0</v>
      </c>
      <c r="AM116" s="40"/>
      <c r="AN116" s="43">
        <f>IF(AM116,LOOKUP(AM116,{1;2;3;4;5;6;7;8;9;10;11;12;13;14;15;16;17;18;19;20;21},{30;25;21;18;16;15;14;13;12;11;10;9;8;7;6;5;4;3;2;1;0}),0)</f>
        <v>0</v>
      </c>
      <c r="AO116" s="40"/>
      <c r="AP116" s="43">
        <f>IF(AO116,LOOKUP(AO116,{1;2;3;4;5;6;7;8;9;10;11;12;13;14;15;16;17;18;19;20;21},{30;25;21;18;16;15;14;13;12;11;10;9;8;7;6;5;4;3;2;1;0}),0)</f>
        <v>0</v>
      </c>
      <c r="AQ116" s="40"/>
      <c r="AR116" s="47">
        <f>IF(AQ116,LOOKUP(AQ116,{1;2;3;4;5;6;7;8;9;10;11;12;13;14;15;16;17;18;19;20;21},{60;50;42;36;32;30;28;26;24;22;20;18;16;14;12;10;8;6;4;2;0}),0)</f>
        <v>0</v>
      </c>
      <c r="AS116" s="40"/>
      <c r="AT116" s="211">
        <f>IF(AS116,LOOKUP(AS116,{1;2;3;4;5;6;7;8;9;10;11;12;13;14;15;16;17;18;19;20;21},{60;50;42;36;32;30;28;26;24;22;20;18;16;14;12;10;8;6;4;2;0}),0)</f>
        <v>0</v>
      </c>
      <c r="AU116" s="240"/>
      <c r="AV116" s="241">
        <f>IF(AU116,LOOKUP(AU116,{1;2;3;4;5;6;7;8;9;10;11;12;13;14;15;16;17;18;19;20;21},{60;50;42;36;32;30;28;26;24;22;20;18;16;14;12;10;8;6;4;2;0}),0)</f>
        <v>0</v>
      </c>
      <c r="AW116" s="225"/>
      <c r="AX116" s="216">
        <f>V116+X116+Z116+AB116+AR116+AT116+AV116</f>
        <v>0</v>
      </c>
      <c r="AZ116" s="255">
        <f>RANK(BA116,$BA$6:$BA$259)</f>
        <v>75</v>
      </c>
      <c r="BA116" s="256">
        <f>(N116+P116+R116+T116+V116+X116+Z116+AB116+AD116+AF116+AH116+AJ116+AL116+AN116)- SMALL((N116,P116,R116,T116,V116,X116,Z116,AB116,AD116,AF116,AH116,AJ116,AL116,AN116),1)- SMALL((N116,P116,R116,T116,V116,X116,Z116,AB116,AD116,AF116,AH116,AJ116,AL116,AN116),2)- SMALL((N116,P116,R116,T116,V116,X116,Z116,AB116,AD116,AF116,AH116,AJ116,AL116,AN116),3)</f>
        <v>0</v>
      </c>
    </row>
    <row r="117" spans="1:53" ht="16" customHeight="1" x14ac:dyDescent="0.2">
      <c r="A117" s="141">
        <f>RANK(I117,$I$6:$I$271)</f>
        <v>103</v>
      </c>
      <c r="B117" s="154">
        <v>3530640</v>
      </c>
      <c r="C117" s="146" t="s">
        <v>99</v>
      </c>
      <c r="D117" s="49" t="s">
        <v>100</v>
      </c>
      <c r="E117" s="38" t="str">
        <f>C117&amp;D117</f>
        <v>CallanDELINE</v>
      </c>
      <c r="F117" s="39">
        <v>2017</v>
      </c>
      <c r="G117" s="117">
        <v>1995</v>
      </c>
      <c r="H117" s="311" t="str">
        <f>IF(ISBLANK(G117),"",IF(G117&gt;1995.9,"U23","SR"))</f>
        <v>SR</v>
      </c>
      <c r="I117" s="494">
        <f>N117+P117+R117+T117+V117+X117+Z117+AB117+AD117+AF117+AH117+AJ117+AL117+AN117+AP117+AR117+AT117+AV117</f>
        <v>0</v>
      </c>
      <c r="J117" s="159">
        <f>N117+R117+X117+AB117+AF117+AJ117+AR117</f>
        <v>0</v>
      </c>
      <c r="K117" s="130">
        <f>P117+T117+V117+Z117+AD117+AH117+AL117+AN117+AP117+AT117+AV117</f>
        <v>0</v>
      </c>
      <c r="L117" s="122"/>
      <c r="M117" s="40"/>
      <c r="N117" s="41">
        <f>IF(M117,LOOKUP(M117,{1;2;3;4;5;6;7;8;9;10;11;12;13;14;15;16;17;18;19;20;21},{30;25;21;18;16;15;14;13;12;11;10;9;8;7;6;5;4;3;2;1;0}),0)</f>
        <v>0</v>
      </c>
      <c r="O117" s="40"/>
      <c r="P117" s="43">
        <f>IF(O117,LOOKUP(O117,{1;2;3;4;5;6;7;8;9;10;11;12;13;14;15;16;17;18;19;20;21},{30;25;21;18;16;15;14;13;12;11;10;9;8;7;6;5;4;3;2;1;0}),0)</f>
        <v>0</v>
      </c>
      <c r="Q117" s="40"/>
      <c r="R117" s="41">
        <f>IF(Q117,LOOKUP(Q117,{1;2;3;4;5;6;7;8;9;10;11;12;13;14;15;16;17;18;19;20;21},{30;25;21;18;16;15;14;13;12;11;10;9;8;7;6;5;4;3;2;1;0}),0)</f>
        <v>0</v>
      </c>
      <c r="S117" s="40"/>
      <c r="T117" s="43">
        <f>IF(S117,LOOKUP(S117,{1;2;3;4;5;6;7;8;9;10;11;12;13;14;15;16;17;18;19;20;21},{30;25;21;18;16;15;14;13;12;11;10;9;8;7;6;5;4;3;2;1;0}),0)</f>
        <v>0</v>
      </c>
      <c r="U117" s="40"/>
      <c r="V117" s="45">
        <f>IF(U117,LOOKUP(U117,{1;2;3;4;5;6;7;8;9;10;11;12;13;14;15;16;17;18;19;20;21},{60;50;42;36;32;30;28;26;24;22;20;18;16;14;12;10;8;6;4;2;0}),0)</f>
        <v>0</v>
      </c>
      <c r="W117" s="40"/>
      <c r="X117" s="41">
        <f>IF(W117,LOOKUP(W117,{1;2;3;4;5;6;7;8;9;10;11;12;13;14;15;16;17;18;19;20;21},{60;50;42;36;32;30;28;26;24;22;20;18;16;14;12;10;8;6;4;2;0}),0)</f>
        <v>0</v>
      </c>
      <c r="Y117" s="40"/>
      <c r="Z117" s="45">
        <f>IF(Y117,LOOKUP(Y117,{1;2;3;4;5;6;7;8;9;10;11;12;13;14;15;16;17;18;19;20;21},{60;50;42;36;32;30;28;26;24;22;20;18;16;14;12;10;8;6;4;2;0}),0)</f>
        <v>0</v>
      </c>
      <c r="AA117" s="40"/>
      <c r="AB117" s="41">
        <f>IF(AA117,LOOKUP(AA117,{1;2;3;4;5;6;7;8;9;10;11;12;13;14;15;16;17;18;19;20;21},{60;50;42;36;32;30;28;26;24;22;20;18;16;14;12;10;8;6;4;2;0}),0)</f>
        <v>0</v>
      </c>
      <c r="AC117" s="40"/>
      <c r="AD117" s="106">
        <f>IF(AC117,LOOKUP(AC117,{1;2;3;4;5;6;7;8;9;10;11;12;13;14;15;16;17;18;19;20;21},{30;25;21;18;16;15;14;13;12;11;10;9;8;7;6;5;4;3;2;1;0}),0)</f>
        <v>0</v>
      </c>
      <c r="AE117" s="40"/>
      <c r="AF117" s="488">
        <f>IF(AE117,LOOKUP(AE117,{1;2;3;4;5;6;7;8;9;10;11;12;13;14;15;16;17;18;19;20;21},{30;25;21;18;16;15;14;13;12;11;10;9;8;7;6;5;4;3;2;1;0}),0)</f>
        <v>0</v>
      </c>
      <c r="AG117" s="40"/>
      <c r="AH117" s="106">
        <f>IF(AG117,LOOKUP(AG117,{1;2;3;4;5;6;7;8;9;10;11;12;13;14;15;16;17;18;19;20;21},{30;25;21;18;16;15;14;13;12;11;10;9;8;7;6;5;4;3;2;1;0}),0)</f>
        <v>0</v>
      </c>
      <c r="AI117" s="40"/>
      <c r="AJ117" s="41">
        <f>IF(AI117,LOOKUP(AI117,{1;2;3;4;5;6;7;8;9;10;11;12;13;14;15;16;17;18;19;20;21},{30;25;21;18;16;15;14;13;12;11;10;9;8;7;6;5;4;3;2;1;0}),0)</f>
        <v>0</v>
      </c>
      <c r="AK117" s="40"/>
      <c r="AL117" s="43">
        <f>IF(AK117,LOOKUP(AK117,{1;2;3;4;5;6;7;8;9;10;11;12;13;14;15;16;17;18;19;20;21},{30;25;21;18;16;15;14;13;12;11;10;9;8;7;6;5;4;3;2;1;0}),0)</f>
        <v>0</v>
      </c>
      <c r="AM117" s="40"/>
      <c r="AN117" s="43">
        <f>IF(AM117,LOOKUP(AM117,{1;2;3;4;5;6;7;8;9;10;11;12;13;14;15;16;17;18;19;20;21},{30;25;21;18;16;15;14;13;12;11;10;9;8;7;6;5;4;3;2;1;0}),0)</f>
        <v>0</v>
      </c>
      <c r="AO117" s="40"/>
      <c r="AP117" s="43">
        <f>IF(AO117,LOOKUP(AO117,{1;2;3;4;5;6;7;8;9;10;11;12;13;14;15;16;17;18;19;20;21},{30;25;21;18;16;15;14;13;12;11;10;9;8;7;6;5;4;3;2;1;0}),0)</f>
        <v>0</v>
      </c>
      <c r="AQ117" s="40"/>
      <c r="AR117" s="47">
        <f>IF(AQ117,LOOKUP(AQ117,{1;2;3;4;5;6;7;8;9;10;11;12;13;14;15;16;17;18;19;20;21},{60;50;42;36;32;30;28;26;24;22;20;18;16;14;12;10;8;6;4;2;0}),0)</f>
        <v>0</v>
      </c>
      <c r="AS117" s="40"/>
      <c r="AT117" s="211">
        <f>IF(AS117,LOOKUP(AS117,{1;2;3;4;5;6;7;8;9;10;11;12;13;14;15;16;17;18;19;20;21},{60;50;42;36;32;30;28;26;24;22;20;18;16;14;12;10;8;6;4;2;0}),0)</f>
        <v>0</v>
      </c>
      <c r="AU117" s="240"/>
      <c r="AV117" s="241">
        <f>IF(AU117,LOOKUP(AU117,{1;2;3;4;5;6;7;8;9;10;11;12;13;14;15;16;17;18;19;20;21},{60;50;42;36;32;30;28;26;24;22;20;18;16;14;12;10;8;6;4;2;0}),0)</f>
        <v>0</v>
      </c>
      <c r="AW117" s="225"/>
      <c r="AX117" s="216">
        <f>V117+X117+Z117+AB117+AR117+AT117+AV117</f>
        <v>0</v>
      </c>
      <c r="AZ117" s="255">
        <f>RANK(BA117,$BA$6:$BA$259)</f>
        <v>75</v>
      </c>
      <c r="BA117" s="256">
        <f>(N117+P117+R117+T117+V117+X117+Z117+AB117+AD117+AF117+AH117+AJ117+AL117+AN117)- SMALL((N117,P117,R117,T117,V117,X117,Z117,AB117,AD117,AF117,AH117,AJ117,AL117,AN117),1)- SMALL((N117,P117,R117,T117,V117,X117,Z117,AB117,AD117,AF117,AH117,AJ117,AL117,AN117),2)- SMALL((N117,P117,R117,T117,V117,X117,Z117,AB117,AD117,AF117,AH117,AJ117,AL117,AN117),3)</f>
        <v>0</v>
      </c>
    </row>
    <row r="118" spans="1:53" ht="16" customHeight="1" x14ac:dyDescent="0.2">
      <c r="A118" s="141">
        <f>RANK(I118,$I$6:$I$271)</f>
        <v>103</v>
      </c>
      <c r="B118" s="154">
        <v>3200410</v>
      </c>
      <c r="C118" s="146" t="s">
        <v>171</v>
      </c>
      <c r="D118" s="49" t="s">
        <v>172</v>
      </c>
      <c r="E118" s="38" t="str">
        <f>C118&amp;D118</f>
        <v>AlexanderECKERT</v>
      </c>
      <c r="F118" s="39">
        <v>2017</v>
      </c>
      <c r="G118" s="118">
        <v>1993</v>
      </c>
      <c r="H118" s="311" t="str">
        <f>IF(ISBLANK(G118),"",IF(G118&gt;1995.9,"U23","SR"))</f>
        <v>SR</v>
      </c>
      <c r="I118" s="494">
        <f>N118+P118+R118+T118+V118+X118+Z118+AB118+AD118+AF118+AH118+AJ118+AL118+AN118+AP118+AR118+AT118+AV118</f>
        <v>0</v>
      </c>
      <c r="J118" s="159">
        <f>N118+R118+X118+AB118+AF118+AJ118+AR118</f>
        <v>0</v>
      </c>
      <c r="K118" s="130">
        <f>P118+T118+V118+Z118+AD118+AH118+AL118+AN118+AP118+AT118+AV118</f>
        <v>0</v>
      </c>
      <c r="L118" s="122"/>
      <c r="M118" s="40"/>
      <c r="N118" s="41">
        <f>IF(M118,LOOKUP(M118,{1;2;3;4;5;6;7;8;9;10;11;12;13;14;15;16;17;18;19;20;21},{30;25;21;18;16;15;14;13;12;11;10;9;8;7;6;5;4;3;2;1;0}),0)</f>
        <v>0</v>
      </c>
      <c r="O118" s="40"/>
      <c r="P118" s="43">
        <f>IF(O118,LOOKUP(O118,{1;2;3;4;5;6;7;8;9;10;11;12;13;14;15;16;17;18;19;20;21},{30;25;21;18;16;15;14;13;12;11;10;9;8;7;6;5;4;3;2;1;0}),0)</f>
        <v>0</v>
      </c>
      <c r="Q118" s="40"/>
      <c r="R118" s="41">
        <f>IF(Q118,LOOKUP(Q118,{1;2;3;4;5;6;7;8;9;10;11;12;13;14;15;16;17;18;19;20;21},{30;25;21;18;16;15;14;13;12;11;10;9;8;7;6;5;4;3;2;1;0}),0)</f>
        <v>0</v>
      </c>
      <c r="S118" s="40"/>
      <c r="T118" s="43">
        <f>IF(S118,LOOKUP(S118,{1;2;3;4;5;6;7;8;9;10;11;12;13;14;15;16;17;18;19;20;21},{30;25;21;18;16;15;14;13;12;11;10;9;8;7;6;5;4;3;2;1;0}),0)</f>
        <v>0</v>
      </c>
      <c r="U118" s="40"/>
      <c r="V118" s="45">
        <f>IF(U118,LOOKUP(U118,{1;2;3;4;5;6;7;8;9;10;11;12;13;14;15;16;17;18;19;20;21},{60;50;42;36;32;30;28;26;24;22;20;18;16;14;12;10;8;6;4;2;0}),0)</f>
        <v>0</v>
      </c>
      <c r="W118" s="40"/>
      <c r="X118" s="41">
        <f>IF(W118,LOOKUP(W118,{1;2;3;4;5;6;7;8;9;10;11;12;13;14;15;16;17;18;19;20;21},{60;50;42;36;32;30;28;26;24;22;20;18;16;14;12;10;8;6;4;2;0}),0)</f>
        <v>0</v>
      </c>
      <c r="Y118" s="40"/>
      <c r="Z118" s="45">
        <f>IF(Y118,LOOKUP(Y118,{1;2;3;4;5;6;7;8;9;10;11;12;13;14;15;16;17;18;19;20;21},{60;50;42;36;32;30;28;26;24;22;20;18;16;14;12;10;8;6;4;2;0}),0)</f>
        <v>0</v>
      </c>
      <c r="AA118" s="40"/>
      <c r="AB118" s="41">
        <f>IF(AA118,LOOKUP(AA118,{1;2;3;4;5;6;7;8;9;10;11;12;13;14;15;16;17;18;19;20;21},{60;50;42;36;32;30;28;26;24;22;20;18;16;14;12;10;8;6;4;2;0}),0)</f>
        <v>0</v>
      </c>
      <c r="AC118" s="40"/>
      <c r="AD118" s="106">
        <f>IF(AC118,LOOKUP(AC118,{1;2;3;4;5;6;7;8;9;10;11;12;13;14;15;16;17;18;19;20;21},{30;25;21;18;16;15;14;13;12;11;10;9;8;7;6;5;4;3;2;1;0}),0)</f>
        <v>0</v>
      </c>
      <c r="AE118" s="40"/>
      <c r="AF118" s="488">
        <f>IF(AE118,LOOKUP(AE118,{1;2;3;4;5;6;7;8;9;10;11;12;13;14;15;16;17;18;19;20;21},{30;25;21;18;16;15;14;13;12;11;10;9;8;7;6;5;4;3;2;1;0}),0)</f>
        <v>0</v>
      </c>
      <c r="AG118" s="40"/>
      <c r="AH118" s="106">
        <f>IF(AG118,LOOKUP(AG118,{1;2;3;4;5;6;7;8;9;10;11;12;13;14;15;16;17;18;19;20;21},{30;25;21;18;16;15;14;13;12;11;10;9;8;7;6;5;4;3;2;1;0}),0)</f>
        <v>0</v>
      </c>
      <c r="AI118" s="40"/>
      <c r="AJ118" s="41">
        <f>IF(AI118,LOOKUP(AI118,{1;2;3;4;5;6;7;8;9;10;11;12;13;14;15;16;17;18;19;20;21},{30;25;21;18;16;15;14;13;12;11;10;9;8;7;6;5;4;3;2;1;0}),0)</f>
        <v>0</v>
      </c>
      <c r="AK118" s="40"/>
      <c r="AL118" s="43">
        <f>IF(AK118,LOOKUP(AK118,{1;2;3;4;5;6;7;8;9;10;11;12;13;14;15;16;17;18;19;20;21},{30;25;21;18;16;15;14;13;12;11;10;9;8;7;6;5;4;3;2;1;0}),0)</f>
        <v>0</v>
      </c>
      <c r="AM118" s="40"/>
      <c r="AN118" s="43">
        <f>IF(AM118,LOOKUP(AM118,{1;2;3;4;5;6;7;8;9;10;11;12;13;14;15;16;17;18;19;20;21},{30;25;21;18;16;15;14;13;12;11;10;9;8;7;6;5;4;3;2;1;0}),0)</f>
        <v>0</v>
      </c>
      <c r="AO118" s="40"/>
      <c r="AP118" s="43">
        <f>IF(AO118,LOOKUP(AO118,{1;2;3;4;5;6;7;8;9;10;11;12;13;14;15;16;17;18;19;20;21},{30;25;21;18;16;15;14;13;12;11;10;9;8;7;6;5;4;3;2;1;0}),0)</f>
        <v>0</v>
      </c>
      <c r="AQ118" s="40"/>
      <c r="AR118" s="47">
        <f>IF(AQ118,LOOKUP(AQ118,{1;2;3;4;5;6;7;8;9;10;11;12;13;14;15;16;17;18;19;20;21},{60;50;42;36;32;30;28;26;24;22;20;18;16;14;12;10;8;6;4;2;0}),0)</f>
        <v>0</v>
      </c>
      <c r="AS118" s="40"/>
      <c r="AT118" s="211">
        <f>IF(AS118,LOOKUP(AS118,{1;2;3;4;5;6;7;8;9;10;11;12;13;14;15;16;17;18;19;20;21},{60;50;42;36;32;30;28;26;24;22;20;18;16;14;12;10;8;6;4;2;0}),0)</f>
        <v>0</v>
      </c>
      <c r="AU118" s="240"/>
      <c r="AV118" s="241">
        <f>IF(AU118,LOOKUP(AU118,{1;2;3;4;5;6;7;8;9;10;11;12;13;14;15;16;17;18;19;20;21},{60;50;42;36;32;30;28;26;24;22;20;18;16;14;12;10;8;6;4;2;0}),0)</f>
        <v>0</v>
      </c>
      <c r="AW118" s="225"/>
      <c r="AX118" s="216">
        <f>V118+X118+Z118+AB118+AR118+AT118+AV118</f>
        <v>0</v>
      </c>
      <c r="AZ118" s="255">
        <f>RANK(BA118,$BA$6:$BA$259)</f>
        <v>75</v>
      </c>
      <c r="BA118" s="256">
        <f>(N118+P118+R118+T118+V118+X118+Z118+AB118+AD118+AF118+AH118+AJ118+AL118+AN118)- SMALL((N118,P118,R118,T118,V118,X118,Z118,AB118,AD118,AF118,AH118,AJ118,AL118,AN118),1)- SMALL((N118,P118,R118,T118,V118,X118,Z118,AB118,AD118,AF118,AH118,AJ118,AL118,AN118),2)- SMALL((N118,P118,R118,T118,V118,X118,Z118,AB118,AD118,AF118,AH118,AJ118,AL118,AN118),3)</f>
        <v>0</v>
      </c>
    </row>
    <row r="119" spans="1:53" ht="16" customHeight="1" x14ac:dyDescent="0.2">
      <c r="A119" s="141">
        <f>RANK(I119,$I$6:$I$271)</f>
        <v>103</v>
      </c>
      <c r="B119" s="154">
        <v>3531029</v>
      </c>
      <c r="C119" s="146" t="s">
        <v>78</v>
      </c>
      <c r="D119" s="49" t="s">
        <v>79</v>
      </c>
      <c r="E119" s="38" t="str">
        <f>C119&amp;D119</f>
        <v>AndrewEGGER</v>
      </c>
      <c r="F119" s="39">
        <v>2017</v>
      </c>
      <c r="G119" s="118">
        <v>1995</v>
      </c>
      <c r="H119" s="311" t="str">
        <f>IF(ISBLANK(G119),"",IF(G119&gt;1995.9,"U23","SR"))</f>
        <v>SR</v>
      </c>
      <c r="I119" s="494">
        <f>N119+P119+R119+T119+V119+X119+Z119+AB119+AD119+AF119+AH119+AJ119+AL119+AN119+AP119+AR119+AT119+AV119</f>
        <v>0</v>
      </c>
      <c r="J119" s="159">
        <f>N119+R119+X119+AB119+AF119+AJ119+AR119</f>
        <v>0</v>
      </c>
      <c r="K119" s="130">
        <f>P119+T119+V119+Z119+AD119+AH119+AL119+AN119+AP119+AT119+AV119</f>
        <v>0</v>
      </c>
      <c r="L119" s="122"/>
      <c r="M119" s="40"/>
      <c r="N119" s="41">
        <f>IF(M119,LOOKUP(M119,{1;2;3;4;5;6;7;8;9;10;11;12;13;14;15;16;17;18;19;20;21},{30;25;21;18;16;15;14;13;12;11;10;9;8;7;6;5;4;3;2;1;0}),0)</f>
        <v>0</v>
      </c>
      <c r="O119" s="40"/>
      <c r="P119" s="43">
        <f>IF(O119,LOOKUP(O119,{1;2;3;4;5;6;7;8;9;10;11;12;13;14;15;16;17;18;19;20;21},{30;25;21;18;16;15;14;13;12;11;10;9;8;7;6;5;4;3;2;1;0}),0)</f>
        <v>0</v>
      </c>
      <c r="Q119" s="40"/>
      <c r="R119" s="41">
        <f>IF(Q119,LOOKUP(Q119,{1;2;3;4;5;6;7;8;9;10;11;12;13;14;15;16;17;18;19;20;21},{30;25;21;18;16;15;14;13;12;11;10;9;8;7;6;5;4;3;2;1;0}),0)</f>
        <v>0</v>
      </c>
      <c r="S119" s="40"/>
      <c r="T119" s="43">
        <f>IF(S119,LOOKUP(S119,{1;2;3;4;5;6;7;8;9;10;11;12;13;14;15;16;17;18;19;20;21},{30;25;21;18;16;15;14;13;12;11;10;9;8;7;6;5;4;3;2;1;0}),0)</f>
        <v>0</v>
      </c>
      <c r="U119" s="40"/>
      <c r="V119" s="45">
        <f>IF(U119,LOOKUP(U119,{1;2;3;4;5;6;7;8;9;10;11;12;13;14;15;16;17;18;19;20;21},{60;50;42;36;32;30;28;26;24;22;20;18;16;14;12;10;8;6;4;2;0}),0)</f>
        <v>0</v>
      </c>
      <c r="W119" s="40"/>
      <c r="X119" s="41">
        <f>IF(W119,LOOKUP(W119,{1;2;3;4;5;6;7;8;9;10;11;12;13;14;15;16;17;18;19;20;21},{60;50;42;36;32;30;28;26;24;22;20;18;16;14;12;10;8;6;4;2;0}),0)</f>
        <v>0</v>
      </c>
      <c r="Y119" s="40"/>
      <c r="Z119" s="45">
        <f>IF(Y119,LOOKUP(Y119,{1;2;3;4;5;6;7;8;9;10;11;12;13;14;15;16;17;18;19;20;21},{60;50;42;36;32;30;28;26;24;22;20;18;16;14;12;10;8;6;4;2;0}),0)</f>
        <v>0</v>
      </c>
      <c r="AA119" s="40"/>
      <c r="AB119" s="41">
        <f>IF(AA119,LOOKUP(AA119,{1;2;3;4;5;6;7;8;9;10;11;12;13;14;15;16;17;18;19;20;21},{60;50;42;36;32;30;28;26;24;22;20;18;16;14;12;10;8;6;4;2;0}),0)</f>
        <v>0</v>
      </c>
      <c r="AC119" s="40"/>
      <c r="AD119" s="106">
        <f>IF(AC119,LOOKUP(AC119,{1;2;3;4;5;6;7;8;9;10;11;12;13;14;15;16;17;18;19;20;21},{30;25;21;18;16;15;14;13;12;11;10;9;8;7;6;5;4;3;2;1;0}),0)</f>
        <v>0</v>
      </c>
      <c r="AE119" s="40"/>
      <c r="AF119" s="488">
        <f>IF(AE119,LOOKUP(AE119,{1;2;3;4;5;6;7;8;9;10;11;12;13;14;15;16;17;18;19;20;21},{30;25;21;18;16;15;14;13;12;11;10;9;8;7;6;5;4;3;2;1;0}),0)</f>
        <v>0</v>
      </c>
      <c r="AG119" s="40"/>
      <c r="AH119" s="106">
        <f>IF(AG119,LOOKUP(AG119,{1;2;3;4;5;6;7;8;9;10;11;12;13;14;15;16;17;18;19;20;21},{30;25;21;18;16;15;14;13;12;11;10;9;8;7;6;5;4;3;2;1;0}),0)</f>
        <v>0</v>
      </c>
      <c r="AI119" s="40"/>
      <c r="AJ119" s="41">
        <f>IF(AI119,LOOKUP(AI119,{1;2;3;4;5;6;7;8;9;10;11;12;13;14;15;16;17;18;19;20;21},{30;25;21;18;16;15;14;13;12;11;10;9;8;7;6;5;4;3;2;1;0}),0)</f>
        <v>0</v>
      </c>
      <c r="AK119" s="40"/>
      <c r="AL119" s="43">
        <f>IF(AK119,LOOKUP(AK119,{1;2;3;4;5;6;7;8;9;10;11;12;13;14;15;16;17;18;19;20;21},{30;25;21;18;16;15;14;13;12;11;10;9;8;7;6;5;4;3;2;1;0}),0)</f>
        <v>0</v>
      </c>
      <c r="AM119" s="40"/>
      <c r="AN119" s="43">
        <f>IF(AM119,LOOKUP(AM119,{1;2;3;4;5;6;7;8;9;10;11;12;13;14;15;16;17;18;19;20;21},{30;25;21;18;16;15;14;13;12;11;10;9;8;7;6;5;4;3;2;1;0}),0)</f>
        <v>0</v>
      </c>
      <c r="AO119" s="40"/>
      <c r="AP119" s="43">
        <f>IF(AO119,LOOKUP(AO119,{1;2;3;4;5;6;7;8;9;10;11;12;13;14;15;16;17;18;19;20;21},{30;25;21;18;16;15;14;13;12;11;10;9;8;7;6;5;4;3;2;1;0}),0)</f>
        <v>0</v>
      </c>
      <c r="AQ119" s="40"/>
      <c r="AR119" s="47">
        <f>IF(AQ119,LOOKUP(AQ119,{1;2;3;4;5;6;7;8;9;10;11;12;13;14;15;16;17;18;19;20;21},{60;50;42;36;32;30;28;26;24;22;20;18;16;14;12;10;8;6;4;2;0}),0)</f>
        <v>0</v>
      </c>
      <c r="AS119" s="40"/>
      <c r="AT119" s="211">
        <f>IF(AS119,LOOKUP(AS119,{1;2;3;4;5;6;7;8;9;10;11;12;13;14;15;16;17;18;19;20;21},{60;50;42;36;32;30;28;26;24;22;20;18;16;14;12;10;8;6;4;2;0}),0)</f>
        <v>0</v>
      </c>
      <c r="AU119" s="240"/>
      <c r="AV119" s="241">
        <f>IF(AU119,LOOKUP(AU119,{1;2;3;4;5;6;7;8;9;10;11;12;13;14;15;16;17;18;19;20;21},{60;50;42;36;32;30;28;26;24;22;20;18;16;14;12;10;8;6;4;2;0}),0)</f>
        <v>0</v>
      </c>
      <c r="AW119" s="225"/>
      <c r="AX119" s="216">
        <f>V119+X119+Z119+AB119+AR119+AT119+AV119</f>
        <v>0</v>
      </c>
      <c r="AZ119" s="255">
        <f>RANK(BA119,$BA$6:$BA$259)</f>
        <v>75</v>
      </c>
      <c r="BA119" s="256">
        <f>(N119+P119+R119+T119+V119+X119+Z119+AB119+AD119+AF119+AH119+AJ119+AL119+AN119)- SMALL((N119,P119,R119,T119,V119,X119,Z119,AB119,AD119,AF119,AH119,AJ119,AL119,AN119),1)- SMALL((N119,P119,R119,T119,V119,X119,Z119,AB119,AD119,AF119,AH119,AJ119,AL119,AN119),2)- SMALL((N119,P119,R119,T119,V119,X119,Z119,AB119,AD119,AF119,AH119,AJ119,AL119,AN119),3)</f>
        <v>0</v>
      </c>
    </row>
    <row r="120" spans="1:53" ht="16" customHeight="1" x14ac:dyDescent="0.2">
      <c r="A120" s="141">
        <f>RANK(I120,$I$6:$I$271)</f>
        <v>103</v>
      </c>
      <c r="B120" s="154">
        <v>3530732</v>
      </c>
      <c r="C120" s="145" t="s">
        <v>145</v>
      </c>
      <c r="D120" s="37" t="s">
        <v>146</v>
      </c>
      <c r="E120" s="38" t="str">
        <f>C120&amp;D120</f>
        <v>SamuelELFSTROM</v>
      </c>
      <c r="F120" s="39">
        <v>2017</v>
      </c>
      <c r="G120" s="117">
        <v>1994</v>
      </c>
      <c r="H120" s="311" t="str">
        <f>IF(ISBLANK(G120),"",IF(G120&gt;1995.9,"U23","SR"))</f>
        <v>SR</v>
      </c>
      <c r="I120" s="494">
        <f>N120+P120+R120+T120+V120+X120+Z120+AB120+AD120+AF120+AH120+AJ120+AL120+AN120+AP120+AR120+AT120+AV120</f>
        <v>0</v>
      </c>
      <c r="J120" s="159">
        <f>N120+R120+X120+AB120+AF120+AJ120+AR120</f>
        <v>0</v>
      </c>
      <c r="K120" s="130">
        <f>P120+T120+V120+Z120+AD120+AH120+AL120+AN120+AP120+AT120+AV120</f>
        <v>0</v>
      </c>
      <c r="L120" s="122"/>
      <c r="M120" s="40"/>
      <c r="N120" s="41">
        <f>IF(M120,LOOKUP(M120,{1;2;3;4;5;6;7;8;9;10;11;12;13;14;15;16;17;18;19;20;21},{30;25;21;18;16;15;14;13;12;11;10;9;8;7;6;5;4;3;2;1;0}),0)</f>
        <v>0</v>
      </c>
      <c r="O120" s="40"/>
      <c r="P120" s="43">
        <f>IF(O120,LOOKUP(O120,{1;2;3;4;5;6;7;8;9;10;11;12;13;14;15;16;17;18;19;20;21},{30;25;21;18;16;15;14;13;12;11;10;9;8;7;6;5;4;3;2;1;0}),0)</f>
        <v>0</v>
      </c>
      <c r="Q120" s="40"/>
      <c r="R120" s="41">
        <f>IF(Q120,LOOKUP(Q120,{1;2;3;4;5;6;7;8;9;10;11;12;13;14;15;16;17;18;19;20;21},{30;25;21;18;16;15;14;13;12;11;10;9;8;7;6;5;4;3;2;1;0}),0)</f>
        <v>0</v>
      </c>
      <c r="S120" s="40"/>
      <c r="T120" s="43">
        <f>IF(S120,LOOKUP(S120,{1;2;3;4;5;6;7;8;9;10;11;12;13;14;15;16;17;18;19;20;21},{30;25;21;18;16;15;14;13;12;11;10;9;8;7;6;5;4;3;2;1;0}),0)</f>
        <v>0</v>
      </c>
      <c r="U120" s="40"/>
      <c r="V120" s="45">
        <f>IF(U120,LOOKUP(U120,{1;2;3;4;5;6;7;8;9;10;11;12;13;14;15;16;17;18;19;20;21},{60;50;42;36;32;30;28;26;24;22;20;18;16;14;12;10;8;6;4;2;0}),0)</f>
        <v>0</v>
      </c>
      <c r="W120" s="40"/>
      <c r="X120" s="41">
        <f>IF(W120,LOOKUP(W120,{1;2;3;4;5;6;7;8;9;10;11;12;13;14;15;16;17;18;19;20;21},{60;50;42;36;32;30;28;26;24;22;20;18;16;14;12;10;8;6;4;2;0}),0)</f>
        <v>0</v>
      </c>
      <c r="Y120" s="40"/>
      <c r="Z120" s="45">
        <f>IF(Y120,LOOKUP(Y120,{1;2;3;4;5;6;7;8;9;10;11;12;13;14;15;16;17;18;19;20;21},{60;50;42;36;32;30;28;26;24;22;20;18;16;14;12;10;8;6;4;2;0}),0)</f>
        <v>0</v>
      </c>
      <c r="AA120" s="40"/>
      <c r="AB120" s="41">
        <f>IF(AA120,LOOKUP(AA120,{1;2;3;4;5;6;7;8;9;10;11;12;13;14;15;16;17;18;19;20;21},{60;50;42;36;32;30;28;26;24;22;20;18;16;14;12;10;8;6;4;2;0}),0)</f>
        <v>0</v>
      </c>
      <c r="AC120" s="40"/>
      <c r="AD120" s="106">
        <f>IF(AC120,LOOKUP(AC120,{1;2;3;4;5;6;7;8;9;10;11;12;13;14;15;16;17;18;19;20;21},{30;25;21;18;16;15;14;13;12;11;10;9;8;7;6;5;4;3;2;1;0}),0)</f>
        <v>0</v>
      </c>
      <c r="AE120" s="40"/>
      <c r="AF120" s="488">
        <f>IF(AE120,LOOKUP(AE120,{1;2;3;4;5;6;7;8;9;10;11;12;13;14;15;16;17;18;19;20;21},{30;25;21;18;16;15;14;13;12;11;10;9;8;7;6;5;4;3;2;1;0}),0)</f>
        <v>0</v>
      </c>
      <c r="AG120" s="40"/>
      <c r="AH120" s="106">
        <f>IF(AG120,LOOKUP(AG120,{1;2;3;4;5;6;7;8;9;10;11;12;13;14;15;16;17;18;19;20;21},{30;25;21;18;16;15;14;13;12;11;10;9;8;7;6;5;4;3;2;1;0}),0)</f>
        <v>0</v>
      </c>
      <c r="AI120" s="40"/>
      <c r="AJ120" s="41">
        <f>IF(AI120,LOOKUP(AI120,{1;2;3;4;5;6;7;8;9;10;11;12;13;14;15;16;17;18;19;20;21},{30;25;21;18;16;15;14;13;12;11;10;9;8;7;6;5;4;3;2;1;0}),0)</f>
        <v>0</v>
      </c>
      <c r="AK120" s="40"/>
      <c r="AL120" s="43">
        <f>IF(AK120,LOOKUP(AK120,{1;2;3;4;5;6;7;8;9;10;11;12;13;14;15;16;17;18;19;20;21},{30;25;21;18;16;15;14;13;12;11;10;9;8;7;6;5;4;3;2;1;0}),0)</f>
        <v>0</v>
      </c>
      <c r="AM120" s="40"/>
      <c r="AN120" s="43">
        <f>IF(AM120,LOOKUP(AM120,{1;2;3;4;5;6;7;8;9;10;11;12;13;14;15;16;17;18;19;20;21},{30;25;21;18;16;15;14;13;12;11;10;9;8;7;6;5;4;3;2;1;0}),0)</f>
        <v>0</v>
      </c>
      <c r="AO120" s="40"/>
      <c r="AP120" s="43">
        <f>IF(AO120,LOOKUP(AO120,{1;2;3;4;5;6;7;8;9;10;11;12;13;14;15;16;17;18;19;20;21},{30;25;21;18;16;15;14;13;12;11;10;9;8;7;6;5;4;3;2;1;0}),0)</f>
        <v>0</v>
      </c>
      <c r="AQ120" s="40"/>
      <c r="AR120" s="47">
        <f>IF(AQ120,LOOKUP(AQ120,{1;2;3;4;5;6;7;8;9;10;11;12;13;14;15;16;17;18;19;20;21},{60;50;42;36;32;30;28;26;24;22;20;18;16;14;12;10;8;6;4;2;0}),0)</f>
        <v>0</v>
      </c>
      <c r="AS120" s="40"/>
      <c r="AT120" s="211">
        <f>IF(AS120,LOOKUP(AS120,{1;2;3;4;5;6;7;8;9;10;11;12;13;14;15;16;17;18;19;20;21},{60;50;42;36;32;30;28;26;24;22;20;18;16;14;12;10;8;6;4;2;0}),0)</f>
        <v>0</v>
      </c>
      <c r="AU120" s="240"/>
      <c r="AV120" s="241">
        <f>IF(AU120,LOOKUP(AU120,{1;2;3;4;5;6;7;8;9;10;11;12;13;14;15;16;17;18;19;20;21},{60;50;42;36;32;30;28;26;24;22;20;18;16;14;12;10;8;6;4;2;0}),0)</f>
        <v>0</v>
      </c>
      <c r="AW120" s="225"/>
      <c r="AX120" s="216">
        <f>V120+X120+Z120+AB120+AR120+AT120+AV120</f>
        <v>0</v>
      </c>
      <c r="AZ120" s="255">
        <f>RANK(BA120,$BA$6:$BA$259)</f>
        <v>75</v>
      </c>
      <c r="BA120" s="256">
        <f>(N120+P120+R120+T120+V120+X120+Z120+AB120+AD120+AF120+AH120+AJ120+AL120+AN120)- SMALL((N120,P120,R120,T120,V120,X120,Z120,AB120,AD120,AF120,AH120,AJ120,AL120,AN120),1)- SMALL((N120,P120,R120,T120,V120,X120,Z120,AB120,AD120,AF120,AH120,AJ120,AL120,AN120),2)- SMALL((N120,P120,R120,T120,V120,X120,Z120,AB120,AD120,AF120,AH120,AJ120,AL120,AN120),3)</f>
        <v>0</v>
      </c>
    </row>
    <row r="121" spans="1:53" ht="16" customHeight="1" x14ac:dyDescent="0.2">
      <c r="A121" s="141">
        <f>RANK(I121,$I$6:$I$271)</f>
        <v>103</v>
      </c>
      <c r="B121" s="154">
        <v>3530492</v>
      </c>
      <c r="C121" s="145" t="s">
        <v>35</v>
      </c>
      <c r="D121" s="37" t="s">
        <v>36</v>
      </c>
      <c r="E121" s="38" t="str">
        <f>C121&amp;D121</f>
        <v>TadELLIOTT</v>
      </c>
      <c r="F121" s="39">
        <v>2017</v>
      </c>
      <c r="G121" s="117">
        <v>1988</v>
      </c>
      <c r="H121" s="311" t="str">
        <f>IF(ISBLANK(G121),"",IF(G121&gt;1995.9,"U23","SR"))</f>
        <v>SR</v>
      </c>
      <c r="I121" s="494">
        <f>N121+P121+R121+T121+V121+X121+Z121+AB121+AD121+AF121+AH121+AJ121+AL121+AN121+AP121+AR121+AT121+AV121</f>
        <v>0</v>
      </c>
      <c r="J121" s="159">
        <f>N121+R121+X121+AB121+AF121+AJ121+AR121</f>
        <v>0</v>
      </c>
      <c r="K121" s="130">
        <f>P121+T121+V121+Z121+AD121+AH121+AL121+AN121+AP121+AT121+AV121</f>
        <v>0</v>
      </c>
      <c r="L121" s="122"/>
      <c r="M121" s="40"/>
      <c r="N121" s="41">
        <f>IF(M121,LOOKUP(M121,{1;2;3;4;5;6;7;8;9;10;11;12;13;14;15;16;17;18;19;20;21},{30;25;21;18;16;15;14;13;12;11;10;9;8;7;6;5;4;3;2;1;0}),0)</f>
        <v>0</v>
      </c>
      <c r="O121" s="40"/>
      <c r="P121" s="43">
        <f>IF(O121,LOOKUP(O121,{1;2;3;4;5;6;7;8;9;10;11;12;13;14;15;16;17;18;19;20;21},{30;25;21;18;16;15;14;13;12;11;10;9;8;7;6;5;4;3;2;1;0}),0)</f>
        <v>0</v>
      </c>
      <c r="Q121" s="40"/>
      <c r="R121" s="41">
        <f>IF(Q121,LOOKUP(Q121,{1;2;3;4;5;6;7;8;9;10;11;12;13;14;15;16;17;18;19;20;21},{30;25;21;18;16;15;14;13;12;11;10;9;8;7;6;5;4;3;2;1;0}),0)</f>
        <v>0</v>
      </c>
      <c r="S121" s="40"/>
      <c r="T121" s="43">
        <f>IF(S121,LOOKUP(S121,{1;2;3;4;5;6;7;8;9;10;11;12;13;14;15;16;17;18;19;20;21},{30;25;21;18;16;15;14;13;12;11;10;9;8;7;6;5;4;3;2;1;0}),0)</f>
        <v>0</v>
      </c>
      <c r="U121" s="40"/>
      <c r="V121" s="45">
        <f>IF(U121,LOOKUP(U121,{1;2;3;4;5;6;7;8;9;10;11;12;13;14;15;16;17;18;19;20;21},{60;50;42;36;32;30;28;26;24;22;20;18;16;14;12;10;8;6;4;2;0}),0)</f>
        <v>0</v>
      </c>
      <c r="W121" s="40"/>
      <c r="X121" s="41">
        <f>IF(W121,LOOKUP(W121,{1;2;3;4;5;6;7;8;9;10;11;12;13;14;15;16;17;18;19;20;21},{60;50;42;36;32;30;28;26;24;22;20;18;16;14;12;10;8;6;4;2;0}),0)</f>
        <v>0</v>
      </c>
      <c r="Y121" s="40"/>
      <c r="Z121" s="45">
        <f>IF(Y121,LOOKUP(Y121,{1;2;3;4;5;6;7;8;9;10;11;12;13;14;15;16;17;18;19;20;21},{60;50;42;36;32;30;28;26;24;22;20;18;16;14;12;10;8;6;4;2;0}),0)</f>
        <v>0</v>
      </c>
      <c r="AA121" s="40"/>
      <c r="AB121" s="41">
        <f>IF(AA121,LOOKUP(AA121,{1;2;3;4;5;6;7;8;9;10;11;12;13;14;15;16;17;18;19;20;21},{60;50;42;36;32;30;28;26;24;22;20;18;16;14;12;10;8;6;4;2;0}),0)</f>
        <v>0</v>
      </c>
      <c r="AC121" s="40"/>
      <c r="AD121" s="106">
        <f>IF(AC121,LOOKUP(AC121,{1;2;3;4;5;6;7;8;9;10;11;12;13;14;15;16;17;18;19;20;21},{30;25;21;18;16;15;14;13;12;11;10;9;8;7;6;5;4;3;2;1;0}),0)</f>
        <v>0</v>
      </c>
      <c r="AE121" s="40"/>
      <c r="AF121" s="488">
        <f>IF(AE121,LOOKUP(AE121,{1;2;3;4;5;6;7;8;9;10;11;12;13;14;15;16;17;18;19;20;21},{30;25;21;18;16;15;14;13;12;11;10;9;8;7;6;5;4;3;2;1;0}),0)</f>
        <v>0</v>
      </c>
      <c r="AG121" s="40"/>
      <c r="AH121" s="106">
        <f>IF(AG121,LOOKUP(AG121,{1;2;3;4;5;6;7;8;9;10;11;12;13;14;15;16;17;18;19;20;21},{30;25;21;18;16;15;14;13;12;11;10;9;8;7;6;5;4;3;2;1;0}),0)</f>
        <v>0</v>
      </c>
      <c r="AI121" s="40"/>
      <c r="AJ121" s="41">
        <f>IF(AI121,LOOKUP(AI121,{1;2;3;4;5;6;7;8;9;10;11;12;13;14;15;16;17;18;19;20;21},{30;25;21;18;16;15;14;13;12;11;10;9;8;7;6;5;4;3;2;1;0}),0)</f>
        <v>0</v>
      </c>
      <c r="AK121" s="40"/>
      <c r="AL121" s="43">
        <f>IF(AK121,LOOKUP(AK121,{1;2;3;4;5;6;7;8;9;10;11;12;13;14;15;16;17;18;19;20;21},{30;25;21;18;16;15;14;13;12;11;10;9;8;7;6;5;4;3;2;1;0}),0)</f>
        <v>0</v>
      </c>
      <c r="AM121" s="40"/>
      <c r="AN121" s="43">
        <f>IF(AM121,LOOKUP(AM121,{1;2;3;4;5;6;7;8;9;10;11;12;13;14;15;16;17;18;19;20;21},{30;25;21;18;16;15;14;13;12;11;10;9;8;7;6;5;4;3;2;1;0}),0)</f>
        <v>0</v>
      </c>
      <c r="AO121" s="40"/>
      <c r="AP121" s="43">
        <f>IF(AO121,LOOKUP(AO121,{1;2;3;4;5;6;7;8;9;10;11;12;13;14;15;16;17;18;19;20;21},{30;25;21;18;16;15;14;13;12;11;10;9;8;7;6;5;4;3;2;1;0}),0)</f>
        <v>0</v>
      </c>
      <c r="AQ121" s="40"/>
      <c r="AR121" s="47">
        <f>IF(AQ121,LOOKUP(AQ121,{1;2;3;4;5;6;7;8;9;10;11;12;13;14;15;16;17;18;19;20;21},{60;50;42;36;32;30;28;26;24;22;20;18;16;14;12;10;8;6;4;2;0}),0)</f>
        <v>0</v>
      </c>
      <c r="AS121" s="40"/>
      <c r="AT121" s="211">
        <f>IF(AS121,LOOKUP(AS121,{1;2;3;4;5;6;7;8;9;10;11;12;13;14;15;16;17;18;19;20;21},{60;50;42;36;32;30;28;26;24;22;20;18;16;14;12;10;8;6;4;2;0}),0)</f>
        <v>0</v>
      </c>
      <c r="AU121" s="240"/>
      <c r="AV121" s="241">
        <f>IF(AU121,LOOKUP(AU121,{1;2;3;4;5;6;7;8;9;10;11;12;13;14;15;16;17;18;19;20;21},{60;50;42;36;32;30;28;26;24;22;20;18;16;14;12;10;8;6;4;2;0}),0)</f>
        <v>0</v>
      </c>
      <c r="AW121" s="225"/>
      <c r="AX121" s="216">
        <f>V121+X121+Z121+AB121+AR121+AT121+AV121</f>
        <v>0</v>
      </c>
      <c r="AZ121" s="255">
        <f>RANK(BA121,$BA$6:$BA$259)</f>
        <v>75</v>
      </c>
      <c r="BA121" s="256">
        <f>(N121+P121+R121+T121+V121+X121+Z121+AB121+AD121+AF121+AH121+AJ121+AL121+AN121)- SMALL((N121,P121,R121,T121,V121,X121,Z121,AB121,AD121,AF121,AH121,AJ121,AL121,AN121),1)- SMALL((N121,P121,R121,T121,V121,X121,Z121,AB121,AD121,AF121,AH121,AJ121,AL121,AN121),2)- SMALL((N121,P121,R121,T121,V121,X121,Z121,AB121,AD121,AF121,AH121,AJ121,AL121,AN121),3)</f>
        <v>0</v>
      </c>
    </row>
    <row r="122" spans="1:53" ht="16" customHeight="1" x14ac:dyDescent="0.2">
      <c r="A122" s="141">
        <f>RANK(I122,$I$6:$I$271)</f>
        <v>103</v>
      </c>
      <c r="B122" s="154">
        <v>3200377</v>
      </c>
      <c r="C122" s="146" t="s">
        <v>80</v>
      </c>
      <c r="D122" s="49" t="s">
        <v>173</v>
      </c>
      <c r="E122" s="38" t="str">
        <f>C122&amp;D122</f>
        <v>MichaelFEHRENBACH</v>
      </c>
      <c r="F122" s="39">
        <v>2017</v>
      </c>
      <c r="G122" s="118">
        <v>1992</v>
      </c>
      <c r="H122" s="311" t="str">
        <f>IF(ISBLANK(G122),"",IF(G122&gt;1995.9,"U23","SR"))</f>
        <v>SR</v>
      </c>
      <c r="I122" s="494">
        <f>N122+P122+R122+T122+V122+X122+Z122+AB122+AD122+AF122+AH122+AJ122+AL122+AN122+AP122+AR122+AT122+AV122</f>
        <v>0</v>
      </c>
      <c r="J122" s="159">
        <f>N122+R122+X122+AB122+AF122+AJ122+AR122</f>
        <v>0</v>
      </c>
      <c r="K122" s="130">
        <f>P122+T122+V122+Z122+AD122+AH122+AL122+AN122+AP122+AT122+AV122</f>
        <v>0</v>
      </c>
      <c r="L122" s="122"/>
      <c r="M122" s="40"/>
      <c r="N122" s="41">
        <f>IF(M122,LOOKUP(M122,{1;2;3;4;5;6;7;8;9;10;11;12;13;14;15;16;17;18;19;20;21},{30;25;21;18;16;15;14;13;12;11;10;9;8;7;6;5;4;3;2;1;0}),0)</f>
        <v>0</v>
      </c>
      <c r="O122" s="40"/>
      <c r="P122" s="43">
        <f>IF(O122,LOOKUP(O122,{1;2;3;4;5;6;7;8;9;10;11;12;13;14;15;16;17;18;19;20;21},{30;25;21;18;16;15;14;13;12;11;10;9;8;7;6;5;4;3;2;1;0}),0)</f>
        <v>0</v>
      </c>
      <c r="Q122" s="40"/>
      <c r="R122" s="41">
        <f>IF(Q122,LOOKUP(Q122,{1;2;3;4;5;6;7;8;9;10;11;12;13;14;15;16;17;18;19;20;21},{30;25;21;18;16;15;14;13;12;11;10;9;8;7;6;5;4;3;2;1;0}),0)</f>
        <v>0</v>
      </c>
      <c r="S122" s="40"/>
      <c r="T122" s="43">
        <f>IF(S122,LOOKUP(S122,{1;2;3;4;5;6;7;8;9;10;11;12;13;14;15;16;17;18;19;20;21},{30;25;21;18;16;15;14;13;12;11;10;9;8;7;6;5;4;3;2;1;0}),0)</f>
        <v>0</v>
      </c>
      <c r="U122" s="40"/>
      <c r="V122" s="45">
        <f>IF(U122,LOOKUP(U122,{1;2;3;4;5;6;7;8;9;10;11;12;13;14;15;16;17;18;19;20;21},{60;50;42;36;32;30;28;26;24;22;20;18;16;14;12;10;8;6;4;2;0}),0)</f>
        <v>0</v>
      </c>
      <c r="W122" s="40"/>
      <c r="X122" s="41">
        <f>IF(W122,LOOKUP(W122,{1;2;3;4;5;6;7;8;9;10;11;12;13;14;15;16;17;18;19;20;21},{60;50;42;36;32;30;28;26;24;22;20;18;16;14;12;10;8;6;4;2;0}),0)</f>
        <v>0</v>
      </c>
      <c r="Y122" s="40"/>
      <c r="Z122" s="45">
        <f>IF(Y122,LOOKUP(Y122,{1;2;3;4;5;6;7;8;9;10;11;12;13;14;15;16;17;18;19;20;21},{60;50;42;36;32;30;28;26;24;22;20;18;16;14;12;10;8;6;4;2;0}),0)</f>
        <v>0</v>
      </c>
      <c r="AA122" s="40"/>
      <c r="AB122" s="41">
        <f>IF(AA122,LOOKUP(AA122,{1;2;3;4;5;6;7;8;9;10;11;12;13;14;15;16;17;18;19;20;21},{60;50;42;36;32;30;28;26;24;22;20;18;16;14;12;10;8;6;4;2;0}),0)</f>
        <v>0</v>
      </c>
      <c r="AC122" s="40"/>
      <c r="AD122" s="106">
        <f>IF(AC122,LOOKUP(AC122,{1;2;3;4;5;6;7;8;9;10;11;12;13;14;15;16;17;18;19;20;21},{30;25;21;18;16;15;14;13;12;11;10;9;8;7;6;5;4;3;2;1;0}),0)</f>
        <v>0</v>
      </c>
      <c r="AE122" s="40"/>
      <c r="AF122" s="488">
        <f>IF(AE122,LOOKUP(AE122,{1;2;3;4;5;6;7;8;9;10;11;12;13;14;15;16;17;18;19;20;21},{30;25;21;18;16;15;14;13;12;11;10;9;8;7;6;5;4;3;2;1;0}),0)</f>
        <v>0</v>
      </c>
      <c r="AG122" s="40"/>
      <c r="AH122" s="106">
        <f>IF(AG122,LOOKUP(AG122,{1;2;3;4;5;6;7;8;9;10;11;12;13;14;15;16;17;18;19;20;21},{30;25;21;18;16;15;14;13;12;11;10;9;8;7;6;5;4;3;2;1;0}),0)</f>
        <v>0</v>
      </c>
      <c r="AI122" s="40"/>
      <c r="AJ122" s="41">
        <f>IF(AI122,LOOKUP(AI122,{1;2;3;4;5;6;7;8;9;10;11;12;13;14;15;16;17;18;19;20;21},{30;25;21;18;16;15;14;13;12;11;10;9;8;7;6;5;4;3;2;1;0}),0)</f>
        <v>0</v>
      </c>
      <c r="AK122" s="40"/>
      <c r="AL122" s="43">
        <f>IF(AK122,LOOKUP(AK122,{1;2;3;4;5;6;7;8;9;10;11;12;13;14;15;16;17;18;19;20;21},{30;25;21;18;16;15;14;13;12;11;10;9;8;7;6;5;4;3;2;1;0}),0)</f>
        <v>0</v>
      </c>
      <c r="AM122" s="40"/>
      <c r="AN122" s="43">
        <f>IF(AM122,LOOKUP(AM122,{1;2;3;4;5;6;7;8;9;10;11;12;13;14;15;16;17;18;19;20;21},{30;25;21;18;16;15;14;13;12;11;10;9;8;7;6;5;4;3;2;1;0}),0)</f>
        <v>0</v>
      </c>
      <c r="AO122" s="40"/>
      <c r="AP122" s="43">
        <f>IF(AO122,LOOKUP(AO122,{1;2;3;4;5;6;7;8;9;10;11;12;13;14;15;16;17;18;19;20;21},{30;25;21;18;16;15;14;13;12;11;10;9;8;7;6;5;4;3;2;1;0}),0)</f>
        <v>0</v>
      </c>
      <c r="AQ122" s="40"/>
      <c r="AR122" s="47">
        <f>IF(AQ122,LOOKUP(AQ122,{1;2;3;4;5;6;7;8;9;10;11;12;13;14;15;16;17;18;19;20;21},{60;50;42;36;32;30;28;26;24;22;20;18;16;14;12;10;8;6;4;2;0}),0)</f>
        <v>0</v>
      </c>
      <c r="AS122" s="40"/>
      <c r="AT122" s="211">
        <f>IF(AS122,LOOKUP(AS122,{1;2;3;4;5;6;7;8;9;10;11;12;13;14;15;16;17;18;19;20;21},{60;50;42;36;32;30;28;26;24;22;20;18;16;14;12;10;8;6;4;2;0}),0)</f>
        <v>0</v>
      </c>
      <c r="AU122" s="240"/>
      <c r="AV122" s="241">
        <f>IF(AU122,LOOKUP(AU122,{1;2;3;4;5;6;7;8;9;10;11;12;13;14;15;16;17;18;19;20;21},{60;50;42;36;32;30;28;26;24;22;20;18;16;14;12;10;8;6;4;2;0}),0)</f>
        <v>0</v>
      </c>
      <c r="AW122" s="225"/>
      <c r="AX122" s="216">
        <f>V122+X122+Z122+AB122+AR122+AT122+AV122</f>
        <v>0</v>
      </c>
      <c r="AZ122" s="255">
        <f>RANK(BA122,$BA$6:$BA$259)</f>
        <v>75</v>
      </c>
      <c r="BA122" s="256">
        <f>(N122+P122+R122+T122+V122+X122+Z122+AB122+AD122+AF122+AH122+AJ122+AL122+AN122)- SMALL((N122,P122,R122,T122,V122,X122,Z122,AB122,AD122,AF122,AH122,AJ122,AL122,AN122),1)- SMALL((N122,P122,R122,T122,V122,X122,Z122,AB122,AD122,AF122,AH122,AJ122,AL122,AN122),2)- SMALL((N122,P122,R122,T122,V122,X122,Z122,AB122,AD122,AF122,AH122,AJ122,AL122,AN122),3)</f>
        <v>0</v>
      </c>
    </row>
    <row r="123" spans="1:53" ht="16" customHeight="1" x14ac:dyDescent="0.2">
      <c r="A123" s="141">
        <f>RANK(I123,$I$6:$I$271)</f>
        <v>103</v>
      </c>
      <c r="B123" s="154">
        <v>3100243</v>
      </c>
      <c r="C123" s="145" t="s">
        <v>131</v>
      </c>
      <c r="D123" s="114" t="s">
        <v>118</v>
      </c>
      <c r="E123" s="38" t="str">
        <f>C123&amp;D123</f>
        <v>FergusFOSTER</v>
      </c>
      <c r="F123" s="50"/>
      <c r="G123" s="118">
        <v>1997</v>
      </c>
      <c r="H123" s="311" t="str">
        <f>IF(ISBLANK(G123),"",IF(G123&gt;1995.9,"U23","SR"))</f>
        <v>U23</v>
      </c>
      <c r="I123" s="494">
        <f>N123+P123+R123+T123+V123+X123+Z123+AB123+AD123+AF123+AH123+AJ123+AL123+AN123+AP123+AR123+AT123+AV123</f>
        <v>0</v>
      </c>
      <c r="J123" s="159">
        <f>N123+R123+X123+AB123+AF123+AJ123+AR123</f>
        <v>0</v>
      </c>
      <c r="K123" s="130">
        <f>P123+T123+V123+Z123+AD123+AH123+AL123+AN123+AP123+AT123+AV123</f>
        <v>0</v>
      </c>
      <c r="L123" s="122"/>
      <c r="M123" s="40"/>
      <c r="N123" s="41">
        <f>IF(M123,LOOKUP(M123,{1;2;3;4;5;6;7;8;9;10;11;12;13;14;15;16;17;18;19;20;21},{30;25;21;18;16;15;14;13;12;11;10;9;8;7;6;5;4;3;2;1;0}),0)</f>
        <v>0</v>
      </c>
      <c r="O123" s="40"/>
      <c r="P123" s="43">
        <f>IF(O123,LOOKUP(O123,{1;2;3;4;5;6;7;8;9;10;11;12;13;14;15;16;17;18;19;20;21},{30;25;21;18;16;15;14;13;12;11;10;9;8;7;6;5;4;3;2;1;0}),0)</f>
        <v>0</v>
      </c>
      <c r="Q123" s="40"/>
      <c r="R123" s="41">
        <f>IF(Q123,LOOKUP(Q123,{1;2;3;4;5;6;7;8;9;10;11;12;13;14;15;16;17;18;19;20;21},{30;25;21;18;16;15;14;13;12;11;10;9;8;7;6;5;4;3;2;1;0}),0)</f>
        <v>0</v>
      </c>
      <c r="S123" s="40"/>
      <c r="T123" s="43">
        <f>IF(S123,LOOKUP(S123,{1;2;3;4;5;6;7;8;9;10;11;12;13;14;15;16;17;18;19;20;21},{30;25;21;18;16;15;14;13;12;11;10;9;8;7;6;5;4;3;2;1;0}),0)</f>
        <v>0</v>
      </c>
      <c r="U123" s="40"/>
      <c r="V123" s="45">
        <f>IF(U123,LOOKUP(U123,{1;2;3;4;5;6;7;8;9;10;11;12;13;14;15;16;17;18;19;20;21},{60;50;42;36;32;30;28;26;24;22;20;18;16;14;12;10;8;6;4;2;0}),0)</f>
        <v>0</v>
      </c>
      <c r="W123" s="40"/>
      <c r="X123" s="41">
        <f>IF(W123,LOOKUP(W123,{1;2;3;4;5;6;7;8;9;10;11;12;13;14;15;16;17;18;19;20;21},{60;50;42;36;32;30;28;26;24;22;20;18;16;14;12;10;8;6;4;2;0}),0)</f>
        <v>0</v>
      </c>
      <c r="Y123" s="40"/>
      <c r="Z123" s="45">
        <f>IF(Y123,LOOKUP(Y123,{1;2;3;4;5;6;7;8;9;10;11;12;13;14;15;16;17;18;19;20;21},{60;50;42;36;32;30;28;26;24;22;20;18;16;14;12;10;8;6;4;2;0}),0)</f>
        <v>0</v>
      </c>
      <c r="AA123" s="40"/>
      <c r="AB123" s="41">
        <f>IF(AA123,LOOKUP(AA123,{1;2;3;4;5;6;7;8;9;10;11;12;13;14;15;16;17;18;19;20;21},{60;50;42;36;32;30;28;26;24;22;20;18;16;14;12;10;8;6;4;2;0}),0)</f>
        <v>0</v>
      </c>
      <c r="AC123" s="40"/>
      <c r="AD123" s="106">
        <f>IF(AC123,LOOKUP(AC123,{1;2;3;4;5;6;7;8;9;10;11;12;13;14;15;16;17;18;19;20;21},{30;25;21;18;16;15;14;13;12;11;10;9;8;7;6;5;4;3;2;1;0}),0)</f>
        <v>0</v>
      </c>
      <c r="AE123" s="40"/>
      <c r="AF123" s="488">
        <f>IF(AE123,LOOKUP(AE123,{1;2;3;4;5;6;7;8;9;10;11;12;13;14;15;16;17;18;19;20;21},{30;25;21;18;16;15;14;13;12;11;10;9;8;7;6;5;4;3;2;1;0}),0)</f>
        <v>0</v>
      </c>
      <c r="AG123" s="40"/>
      <c r="AH123" s="106">
        <f>IF(AG123,LOOKUP(AG123,{1;2;3;4;5;6;7;8;9;10;11;12;13;14;15;16;17;18;19;20;21},{30;25;21;18;16;15;14;13;12;11;10;9;8;7;6;5;4;3;2;1;0}),0)</f>
        <v>0</v>
      </c>
      <c r="AI123" s="40"/>
      <c r="AJ123" s="41">
        <f>IF(AI123,LOOKUP(AI123,{1;2;3;4;5;6;7;8;9;10;11;12;13;14;15;16;17;18;19;20;21},{30;25;21;18;16;15;14;13;12;11;10;9;8;7;6;5;4;3;2;1;0}),0)</f>
        <v>0</v>
      </c>
      <c r="AK123" s="40"/>
      <c r="AL123" s="43">
        <f>IF(AK123,LOOKUP(AK123,{1;2;3;4;5;6;7;8;9;10;11;12;13;14;15;16;17;18;19;20;21},{30;25;21;18;16;15;14;13;12;11;10;9;8;7;6;5;4;3;2;1;0}),0)</f>
        <v>0</v>
      </c>
      <c r="AM123" s="40"/>
      <c r="AN123" s="43">
        <f>IF(AM123,LOOKUP(AM123,{1;2;3;4;5;6;7;8;9;10;11;12;13;14;15;16;17;18;19;20;21},{30;25;21;18;16;15;14;13;12;11;10;9;8;7;6;5;4;3;2;1;0}),0)</f>
        <v>0</v>
      </c>
      <c r="AO123" s="40"/>
      <c r="AP123" s="43">
        <f>IF(AO123,LOOKUP(AO123,{1;2;3;4;5;6;7;8;9;10;11;12;13;14;15;16;17;18;19;20;21},{30;25;21;18;16;15;14;13;12;11;10;9;8;7;6;5;4;3;2;1;0}),0)</f>
        <v>0</v>
      </c>
      <c r="AQ123" s="40"/>
      <c r="AR123" s="47">
        <f>IF(AQ123,LOOKUP(AQ123,{1;2;3;4;5;6;7;8;9;10;11;12;13;14;15;16;17;18;19;20;21},{60;50;42;36;32;30;28;26;24;22;20;18;16;14;12;10;8;6;4;2;0}),0)</f>
        <v>0</v>
      </c>
      <c r="AS123" s="40"/>
      <c r="AT123" s="211">
        <f>IF(AS123,LOOKUP(AS123,{1;2;3;4;5;6;7;8;9;10;11;12;13;14;15;16;17;18;19;20;21},{60;50;42;36;32;30;28;26;24;22;20;18;16;14;12;10;8;6;4;2;0}),0)</f>
        <v>0</v>
      </c>
      <c r="AU123" s="240"/>
      <c r="AV123" s="241">
        <f>IF(AU123,LOOKUP(AU123,{1;2;3;4;5;6;7;8;9;10;11;12;13;14;15;16;17;18;19;20;21},{60;50;42;36;32;30;28;26;24;22;20;18;16;14;12;10;8;6;4;2;0}),0)</f>
        <v>0</v>
      </c>
      <c r="AW123" s="225"/>
      <c r="AX123" s="216">
        <f>V123+X123+Z123+AB123+AR123+AT123+AV123</f>
        <v>0</v>
      </c>
      <c r="AZ123" s="255">
        <f>RANK(BA123,$BA$6:$BA$259)</f>
        <v>75</v>
      </c>
      <c r="BA123" s="256">
        <f>(N123+P123+R123+T123+V123+X123+Z123+AB123+AD123+AF123+AH123+AJ123+AL123+AN123)- SMALL((N123,P123,R123,T123,V123,X123,Z123,AB123,AD123,AF123,AH123,AJ123,AL123,AN123),1)- SMALL((N123,P123,R123,T123,V123,X123,Z123,AB123,AD123,AF123,AH123,AJ123,AL123,AN123),2)- SMALL((N123,P123,R123,T123,V123,X123,Z123,AB123,AD123,AF123,AH123,AJ123,AL123,AN123),3)</f>
        <v>0</v>
      </c>
    </row>
    <row r="124" spans="1:53" ht="16" customHeight="1" x14ac:dyDescent="0.2">
      <c r="A124" s="141">
        <f>RANK(I124,$I$6:$I$271)</f>
        <v>103</v>
      </c>
      <c r="B124" s="154">
        <v>3100344</v>
      </c>
      <c r="C124" s="146" t="s">
        <v>150</v>
      </c>
      <c r="D124" s="49" t="s">
        <v>118</v>
      </c>
      <c r="E124" s="38" t="str">
        <f>C124&amp;D124</f>
        <v>JoeyFOSTER</v>
      </c>
      <c r="F124" s="39">
        <v>2017</v>
      </c>
      <c r="G124" s="118">
        <v>1996</v>
      </c>
      <c r="H124" s="311" t="str">
        <f>IF(ISBLANK(G124),"",IF(G124&gt;1995.9,"U23","SR"))</f>
        <v>U23</v>
      </c>
      <c r="I124" s="494">
        <f>N124+P124+R124+T124+V124+X124+Z124+AB124+AD124+AF124+AH124+AJ124+AL124+AN124+AP124+AR124+AT124+AV124</f>
        <v>0</v>
      </c>
      <c r="J124" s="159">
        <f>N124+R124+X124+AB124+AF124+AJ124+AR124</f>
        <v>0</v>
      </c>
      <c r="K124" s="130">
        <f>P124+T124+V124+Z124+AD124+AH124+AL124+AN124+AP124+AT124+AV124</f>
        <v>0</v>
      </c>
      <c r="L124" s="122"/>
      <c r="M124" s="40"/>
      <c r="N124" s="41">
        <f>IF(M124,LOOKUP(M124,{1;2;3;4;5;6;7;8;9;10;11;12;13;14;15;16;17;18;19;20;21},{30;25;21;18;16;15;14;13;12;11;10;9;8;7;6;5;4;3;2;1;0}),0)</f>
        <v>0</v>
      </c>
      <c r="O124" s="40"/>
      <c r="P124" s="43">
        <f>IF(O124,LOOKUP(O124,{1;2;3;4;5;6;7;8;9;10;11;12;13;14;15;16;17;18;19;20;21},{30;25;21;18;16;15;14;13;12;11;10;9;8;7;6;5;4;3;2;1;0}),0)</f>
        <v>0</v>
      </c>
      <c r="Q124" s="40"/>
      <c r="R124" s="41">
        <f>IF(Q124,LOOKUP(Q124,{1;2;3;4;5;6;7;8;9;10;11;12;13;14;15;16;17;18;19;20;21},{30;25;21;18;16;15;14;13;12;11;10;9;8;7;6;5;4;3;2;1;0}),0)</f>
        <v>0</v>
      </c>
      <c r="S124" s="40"/>
      <c r="T124" s="43">
        <f>IF(S124,LOOKUP(S124,{1;2;3;4;5;6;7;8;9;10;11;12;13;14;15;16;17;18;19;20;21},{30;25;21;18;16;15;14;13;12;11;10;9;8;7;6;5;4;3;2;1;0}),0)</f>
        <v>0</v>
      </c>
      <c r="U124" s="40"/>
      <c r="V124" s="45">
        <f>IF(U124,LOOKUP(U124,{1;2;3;4;5;6;7;8;9;10;11;12;13;14;15;16;17;18;19;20;21},{60;50;42;36;32;30;28;26;24;22;20;18;16;14;12;10;8;6;4;2;0}),0)</f>
        <v>0</v>
      </c>
      <c r="W124" s="40"/>
      <c r="X124" s="41">
        <f>IF(W124,LOOKUP(W124,{1;2;3;4;5;6;7;8;9;10;11;12;13;14;15;16;17;18;19;20;21},{60;50;42;36;32;30;28;26;24;22;20;18;16;14;12;10;8;6;4;2;0}),0)</f>
        <v>0</v>
      </c>
      <c r="Y124" s="40"/>
      <c r="Z124" s="45">
        <f>IF(Y124,LOOKUP(Y124,{1;2;3;4;5;6;7;8;9;10;11;12;13;14;15;16;17;18;19;20;21},{60;50;42;36;32;30;28;26;24;22;20;18;16;14;12;10;8;6;4;2;0}),0)</f>
        <v>0</v>
      </c>
      <c r="AA124" s="40"/>
      <c r="AB124" s="41">
        <f>IF(AA124,LOOKUP(AA124,{1;2;3;4;5;6;7;8;9;10;11;12;13;14;15;16;17;18;19;20;21},{60;50;42;36;32;30;28;26;24;22;20;18;16;14;12;10;8;6;4;2;0}),0)</f>
        <v>0</v>
      </c>
      <c r="AC124" s="40"/>
      <c r="AD124" s="106">
        <f>IF(AC124,LOOKUP(AC124,{1;2;3;4;5;6;7;8;9;10;11;12;13;14;15;16;17;18;19;20;21},{30;25;21;18;16;15;14;13;12;11;10;9;8;7;6;5;4;3;2;1;0}),0)</f>
        <v>0</v>
      </c>
      <c r="AE124" s="40"/>
      <c r="AF124" s="488">
        <f>IF(AE124,LOOKUP(AE124,{1;2;3;4;5;6;7;8;9;10;11;12;13;14;15;16;17;18;19;20;21},{30;25;21;18;16;15;14;13;12;11;10;9;8;7;6;5;4;3;2;1;0}),0)</f>
        <v>0</v>
      </c>
      <c r="AG124" s="40"/>
      <c r="AH124" s="106">
        <f>IF(AG124,LOOKUP(AG124,{1;2;3;4;5;6;7;8;9;10;11;12;13;14;15;16;17;18;19;20;21},{30;25;21;18;16;15;14;13;12;11;10;9;8;7;6;5;4;3;2;1;0}),0)</f>
        <v>0</v>
      </c>
      <c r="AI124" s="40"/>
      <c r="AJ124" s="41">
        <f>IF(AI124,LOOKUP(AI124,{1;2;3;4;5;6;7;8;9;10;11;12;13;14;15;16;17;18;19;20;21},{30;25;21;18;16;15;14;13;12;11;10;9;8;7;6;5;4;3;2;1;0}),0)</f>
        <v>0</v>
      </c>
      <c r="AK124" s="40"/>
      <c r="AL124" s="43">
        <f>IF(AK124,LOOKUP(AK124,{1;2;3;4;5;6;7;8;9;10;11;12;13;14;15;16;17;18;19;20;21},{30;25;21;18;16;15;14;13;12;11;10;9;8;7;6;5;4;3;2;1;0}),0)</f>
        <v>0</v>
      </c>
      <c r="AM124" s="40"/>
      <c r="AN124" s="43">
        <f>IF(AM124,LOOKUP(AM124,{1;2;3;4;5;6;7;8;9;10;11;12;13;14;15;16;17;18;19;20;21},{30;25;21;18;16;15;14;13;12;11;10;9;8;7;6;5;4;3;2;1;0}),0)</f>
        <v>0</v>
      </c>
      <c r="AO124" s="40"/>
      <c r="AP124" s="43">
        <f>IF(AO124,LOOKUP(AO124,{1;2;3;4;5;6;7;8;9;10;11;12;13;14;15;16;17;18;19;20;21},{30;25;21;18;16;15;14;13;12;11;10;9;8;7;6;5;4;3;2;1;0}),0)</f>
        <v>0</v>
      </c>
      <c r="AQ124" s="40"/>
      <c r="AR124" s="47">
        <f>IF(AQ124,LOOKUP(AQ124,{1;2;3;4;5;6;7;8;9;10;11;12;13;14;15;16;17;18;19;20;21},{60;50;42;36;32;30;28;26;24;22;20;18;16;14;12;10;8;6;4;2;0}),0)</f>
        <v>0</v>
      </c>
      <c r="AS124" s="40"/>
      <c r="AT124" s="211">
        <f>IF(AS124,LOOKUP(AS124,{1;2;3;4;5;6;7;8;9;10;11;12;13;14;15;16;17;18;19;20;21},{60;50;42;36;32;30;28;26;24;22;20;18;16;14;12;10;8;6;4;2;0}),0)</f>
        <v>0</v>
      </c>
      <c r="AU124" s="240"/>
      <c r="AV124" s="241">
        <f>IF(AU124,LOOKUP(AU124,{1;2;3;4;5;6;7;8;9;10;11;12;13;14;15;16;17;18;19;20;21},{60;50;42;36;32;30;28;26;24;22;20;18;16;14;12;10;8;6;4;2;0}),0)</f>
        <v>0</v>
      </c>
      <c r="AW124" s="225"/>
      <c r="AX124" s="216">
        <f>V124+X124+Z124+AB124+AR124+AT124+AV124</f>
        <v>0</v>
      </c>
      <c r="AZ124" s="255">
        <f>RANK(BA124,$BA$6:$BA$259)</f>
        <v>75</v>
      </c>
      <c r="BA124" s="256">
        <f>(N124+P124+R124+T124+V124+X124+Z124+AB124+AD124+AF124+AH124+AJ124+AL124+AN124)- SMALL((N124,P124,R124,T124,V124,X124,Z124,AB124,AD124,AF124,AH124,AJ124,AL124,AN124),1)- SMALL((N124,P124,R124,T124,V124,X124,Z124,AB124,AD124,AF124,AH124,AJ124,AL124,AN124),2)- SMALL((N124,P124,R124,T124,V124,X124,Z124,AB124,AD124,AF124,AH124,AJ124,AL124,AN124),3)</f>
        <v>0</v>
      </c>
    </row>
    <row r="125" spans="1:53" ht="16" customHeight="1" x14ac:dyDescent="0.2">
      <c r="A125" s="141">
        <f>RANK(I125,$I$6:$I$271)</f>
        <v>103</v>
      </c>
      <c r="B125" s="154">
        <v>3530849</v>
      </c>
      <c r="C125" s="145" t="s">
        <v>174</v>
      </c>
      <c r="D125" s="37" t="s">
        <v>175</v>
      </c>
      <c r="E125" s="38" t="str">
        <f>C125&amp;D125</f>
        <v>OscarFRIEDMAN</v>
      </c>
      <c r="F125" s="39">
        <v>2017</v>
      </c>
      <c r="G125" s="117">
        <v>1994</v>
      </c>
      <c r="H125" s="311" t="str">
        <f>IF(ISBLANK(G125),"",IF(G125&gt;1995.9,"U23","SR"))</f>
        <v>SR</v>
      </c>
      <c r="I125" s="494">
        <f>N125+P125+R125+T125+V125+X125+Z125+AB125+AD125+AF125+AH125+AJ125+AL125+AN125+AP125+AR125+AT125+AV125</f>
        <v>0</v>
      </c>
      <c r="J125" s="159">
        <f>N125+R125+X125+AB125+AF125+AJ125+AR125</f>
        <v>0</v>
      </c>
      <c r="K125" s="130">
        <f>P125+T125+V125+Z125+AD125+AH125+AL125+AN125+AP125+AT125+AV125</f>
        <v>0</v>
      </c>
      <c r="L125" s="122"/>
      <c r="M125" s="40"/>
      <c r="N125" s="41">
        <f>IF(M125,LOOKUP(M125,{1;2;3;4;5;6;7;8;9;10;11;12;13;14;15;16;17;18;19;20;21},{30;25;21;18;16;15;14;13;12;11;10;9;8;7;6;5;4;3;2;1;0}),0)</f>
        <v>0</v>
      </c>
      <c r="O125" s="40"/>
      <c r="P125" s="43">
        <f>IF(O125,LOOKUP(O125,{1;2;3;4;5;6;7;8;9;10;11;12;13;14;15;16;17;18;19;20;21},{30;25;21;18;16;15;14;13;12;11;10;9;8;7;6;5;4;3;2;1;0}),0)</f>
        <v>0</v>
      </c>
      <c r="Q125" s="40"/>
      <c r="R125" s="41">
        <f>IF(Q125,LOOKUP(Q125,{1;2;3;4;5;6;7;8;9;10;11;12;13;14;15;16;17;18;19;20;21},{30;25;21;18;16;15;14;13;12;11;10;9;8;7;6;5;4;3;2;1;0}),0)</f>
        <v>0</v>
      </c>
      <c r="S125" s="40"/>
      <c r="T125" s="43">
        <f>IF(S125,LOOKUP(S125,{1;2;3;4;5;6;7;8;9;10;11;12;13;14;15;16;17;18;19;20;21},{30;25;21;18;16;15;14;13;12;11;10;9;8;7;6;5;4;3;2;1;0}),0)</f>
        <v>0</v>
      </c>
      <c r="U125" s="40"/>
      <c r="V125" s="45">
        <f>IF(U125,LOOKUP(U125,{1;2;3;4;5;6;7;8;9;10;11;12;13;14;15;16;17;18;19;20;21},{60;50;42;36;32;30;28;26;24;22;20;18;16;14;12;10;8;6;4;2;0}),0)</f>
        <v>0</v>
      </c>
      <c r="W125" s="40"/>
      <c r="X125" s="41">
        <f>IF(W125,LOOKUP(W125,{1;2;3;4;5;6;7;8;9;10;11;12;13;14;15;16;17;18;19;20;21},{60;50;42;36;32;30;28;26;24;22;20;18;16;14;12;10;8;6;4;2;0}),0)</f>
        <v>0</v>
      </c>
      <c r="Y125" s="40"/>
      <c r="Z125" s="45">
        <f>IF(Y125,LOOKUP(Y125,{1;2;3;4;5;6;7;8;9;10;11;12;13;14;15;16;17;18;19;20;21},{60;50;42;36;32;30;28;26;24;22;20;18;16;14;12;10;8;6;4;2;0}),0)</f>
        <v>0</v>
      </c>
      <c r="AA125" s="40"/>
      <c r="AB125" s="41">
        <f>IF(AA125,LOOKUP(AA125,{1;2;3;4;5;6;7;8;9;10;11;12;13;14;15;16;17;18;19;20;21},{60;50;42;36;32;30;28;26;24;22;20;18;16;14;12;10;8;6;4;2;0}),0)</f>
        <v>0</v>
      </c>
      <c r="AC125" s="40"/>
      <c r="AD125" s="106">
        <f>IF(AC125,LOOKUP(AC125,{1;2;3;4;5;6;7;8;9;10;11;12;13;14;15;16;17;18;19;20;21},{30;25;21;18;16;15;14;13;12;11;10;9;8;7;6;5;4;3;2;1;0}),0)</f>
        <v>0</v>
      </c>
      <c r="AE125" s="40"/>
      <c r="AF125" s="488">
        <f>IF(AE125,LOOKUP(AE125,{1;2;3;4;5;6;7;8;9;10;11;12;13;14;15;16;17;18;19;20;21},{30;25;21;18;16;15;14;13;12;11;10;9;8;7;6;5;4;3;2;1;0}),0)</f>
        <v>0</v>
      </c>
      <c r="AG125" s="40"/>
      <c r="AH125" s="106">
        <f>IF(AG125,LOOKUP(AG125,{1;2;3;4;5;6;7;8;9;10;11;12;13;14;15;16;17;18;19;20;21},{30;25;21;18;16;15;14;13;12;11;10;9;8;7;6;5;4;3;2;1;0}),0)</f>
        <v>0</v>
      </c>
      <c r="AI125" s="40"/>
      <c r="AJ125" s="41">
        <f>IF(AI125,LOOKUP(AI125,{1;2;3;4;5;6;7;8;9;10;11;12;13;14;15;16;17;18;19;20;21},{30;25;21;18;16;15;14;13;12;11;10;9;8;7;6;5;4;3;2;1;0}),0)</f>
        <v>0</v>
      </c>
      <c r="AK125" s="40"/>
      <c r="AL125" s="43">
        <f>IF(AK125,LOOKUP(AK125,{1;2;3;4;5;6;7;8;9;10;11;12;13;14;15;16;17;18;19;20;21},{30;25;21;18;16;15;14;13;12;11;10;9;8;7;6;5;4;3;2;1;0}),0)</f>
        <v>0</v>
      </c>
      <c r="AM125" s="40"/>
      <c r="AN125" s="43">
        <f>IF(AM125,LOOKUP(AM125,{1;2;3;4;5;6;7;8;9;10;11;12;13;14;15;16;17;18;19;20;21},{30;25;21;18;16;15;14;13;12;11;10;9;8;7;6;5;4;3;2;1;0}),0)</f>
        <v>0</v>
      </c>
      <c r="AO125" s="40"/>
      <c r="AP125" s="43">
        <f>IF(AO125,LOOKUP(AO125,{1;2;3;4;5;6;7;8;9;10;11;12;13;14;15;16;17;18;19;20;21},{30;25;21;18;16;15;14;13;12;11;10;9;8;7;6;5;4;3;2;1;0}),0)</f>
        <v>0</v>
      </c>
      <c r="AQ125" s="40"/>
      <c r="AR125" s="47">
        <f>IF(AQ125,LOOKUP(AQ125,{1;2;3;4;5;6;7;8;9;10;11;12;13;14;15;16;17;18;19;20;21},{60;50;42;36;32;30;28;26;24;22;20;18;16;14;12;10;8;6;4;2;0}),0)</f>
        <v>0</v>
      </c>
      <c r="AS125" s="40"/>
      <c r="AT125" s="211">
        <f>IF(AS125,LOOKUP(AS125,{1;2;3;4;5;6;7;8;9;10;11;12;13;14;15;16;17;18;19;20;21},{60;50;42;36;32;30;28;26;24;22;20;18;16;14;12;10;8;6;4;2;0}),0)</f>
        <v>0</v>
      </c>
      <c r="AU125" s="240"/>
      <c r="AV125" s="241">
        <f>IF(AU125,LOOKUP(AU125,{1;2;3;4;5;6;7;8;9;10;11;12;13;14;15;16;17;18;19;20;21},{60;50;42;36;32;30;28;26;24;22;20;18;16;14;12;10;8;6;4;2;0}),0)</f>
        <v>0</v>
      </c>
      <c r="AW125" s="225"/>
      <c r="AX125" s="216">
        <f>V125+X125+Z125+AB125+AR125+AT125+AV125</f>
        <v>0</v>
      </c>
      <c r="AZ125" s="255">
        <f>RANK(BA125,$BA$6:$BA$259)</f>
        <v>75</v>
      </c>
      <c r="BA125" s="256">
        <f>(N125+P125+R125+T125+V125+X125+Z125+AB125+AD125+AF125+AH125+AJ125+AL125+AN125)- SMALL((N125,P125,R125,T125,V125,X125,Z125,AB125,AD125,AF125,AH125,AJ125,AL125,AN125),1)- SMALL((N125,P125,R125,T125,V125,X125,Z125,AB125,AD125,AF125,AH125,AJ125,AL125,AN125),2)- SMALL((N125,P125,R125,T125,V125,X125,Z125,AB125,AD125,AF125,AH125,AJ125,AL125,AN125),3)</f>
        <v>0</v>
      </c>
    </row>
    <row r="126" spans="1:53" ht="16" customHeight="1" x14ac:dyDescent="0.2">
      <c r="A126" s="141">
        <f>RANK(I126,$I$6:$I$271)</f>
        <v>103</v>
      </c>
      <c r="B126" s="154">
        <v>3530845</v>
      </c>
      <c r="C126" s="146" t="s">
        <v>176</v>
      </c>
      <c r="D126" s="49" t="s">
        <v>177</v>
      </c>
      <c r="E126" s="38" t="str">
        <f>C126&amp;D126</f>
        <v>WyattGEBHARDT</v>
      </c>
      <c r="F126" s="39">
        <v>2017</v>
      </c>
      <c r="G126" s="118">
        <v>1999</v>
      </c>
      <c r="H126" s="311" t="str">
        <f>IF(ISBLANK(G126),"",IF(G126&gt;1995.9,"U23","SR"))</f>
        <v>U23</v>
      </c>
      <c r="I126" s="494">
        <f>N126+P126+R126+T126+V126+X126+Z126+AB126+AD126+AF126+AH126+AJ126+AL126+AN126+AP126+AR126+AT126+AV126</f>
        <v>0</v>
      </c>
      <c r="J126" s="159">
        <f>N126+R126+X126+AB126+AF126+AJ126+AR126</f>
        <v>0</v>
      </c>
      <c r="K126" s="130">
        <f>P126+T126+V126+Z126+AD126+AH126+AL126+AN126+AP126+AT126+AV126</f>
        <v>0</v>
      </c>
      <c r="L126" s="122"/>
      <c r="M126" s="40"/>
      <c r="N126" s="41">
        <f>IF(M126,LOOKUP(M126,{1;2;3;4;5;6;7;8;9;10;11;12;13;14;15;16;17;18;19;20;21},{30;25;21;18;16;15;14;13;12;11;10;9;8;7;6;5;4;3;2;1;0}),0)</f>
        <v>0</v>
      </c>
      <c r="O126" s="40"/>
      <c r="P126" s="43">
        <f>IF(O126,LOOKUP(O126,{1;2;3;4;5;6;7;8;9;10;11;12;13;14;15;16;17;18;19;20;21},{30;25;21;18;16;15;14;13;12;11;10;9;8;7;6;5;4;3;2;1;0}),0)</f>
        <v>0</v>
      </c>
      <c r="Q126" s="40"/>
      <c r="R126" s="41">
        <f>IF(Q126,LOOKUP(Q126,{1;2;3;4;5;6;7;8;9;10;11;12;13;14;15;16;17;18;19;20;21},{30;25;21;18;16;15;14;13;12;11;10;9;8;7;6;5;4;3;2;1;0}),0)</f>
        <v>0</v>
      </c>
      <c r="S126" s="40"/>
      <c r="T126" s="43">
        <f>IF(S126,LOOKUP(S126,{1;2;3;4;5;6;7;8;9;10;11;12;13;14;15;16;17;18;19;20;21},{30;25;21;18;16;15;14;13;12;11;10;9;8;7;6;5;4;3;2;1;0}),0)</f>
        <v>0</v>
      </c>
      <c r="U126" s="40"/>
      <c r="V126" s="45">
        <f>IF(U126,LOOKUP(U126,{1;2;3;4;5;6;7;8;9;10;11;12;13;14;15;16;17;18;19;20;21},{60;50;42;36;32;30;28;26;24;22;20;18;16;14;12;10;8;6;4;2;0}),0)</f>
        <v>0</v>
      </c>
      <c r="W126" s="40"/>
      <c r="X126" s="41">
        <f>IF(W126,LOOKUP(W126,{1;2;3;4;5;6;7;8;9;10;11;12;13;14;15;16;17;18;19;20;21},{60;50;42;36;32;30;28;26;24;22;20;18;16;14;12;10;8;6;4;2;0}),0)</f>
        <v>0</v>
      </c>
      <c r="Y126" s="40"/>
      <c r="Z126" s="45">
        <f>IF(Y126,LOOKUP(Y126,{1;2;3;4;5;6;7;8;9;10;11;12;13;14;15;16;17;18;19;20;21},{60;50;42;36;32;30;28;26;24;22;20;18;16;14;12;10;8;6;4;2;0}),0)</f>
        <v>0</v>
      </c>
      <c r="AA126" s="40"/>
      <c r="AB126" s="41">
        <f>IF(AA126,LOOKUP(AA126,{1;2;3;4;5;6;7;8;9;10;11;12;13;14;15;16;17;18;19;20;21},{60;50;42;36;32;30;28;26;24;22;20;18;16;14;12;10;8;6;4;2;0}),0)</f>
        <v>0</v>
      </c>
      <c r="AC126" s="40"/>
      <c r="AD126" s="106">
        <f>IF(AC126,LOOKUP(AC126,{1;2;3;4;5;6;7;8;9;10;11;12;13;14;15;16;17;18;19;20;21},{30;25;21;18;16;15;14;13;12;11;10;9;8;7;6;5;4;3;2;1;0}),0)</f>
        <v>0</v>
      </c>
      <c r="AE126" s="40"/>
      <c r="AF126" s="488">
        <f>IF(AE126,LOOKUP(AE126,{1;2;3;4;5;6;7;8;9;10;11;12;13;14;15;16;17;18;19;20;21},{30;25;21;18;16;15;14;13;12;11;10;9;8;7;6;5;4;3;2;1;0}),0)</f>
        <v>0</v>
      </c>
      <c r="AG126" s="40"/>
      <c r="AH126" s="106">
        <f>IF(AG126,LOOKUP(AG126,{1;2;3;4;5;6;7;8;9;10;11;12;13;14;15;16;17;18;19;20;21},{30;25;21;18;16;15;14;13;12;11;10;9;8;7;6;5;4;3;2;1;0}),0)</f>
        <v>0</v>
      </c>
      <c r="AI126" s="40"/>
      <c r="AJ126" s="41">
        <f>IF(AI126,LOOKUP(AI126,{1;2;3;4;5;6;7;8;9;10;11;12;13;14;15;16;17;18;19;20;21},{30;25;21;18;16;15;14;13;12;11;10;9;8;7;6;5;4;3;2;1;0}),0)</f>
        <v>0</v>
      </c>
      <c r="AK126" s="40"/>
      <c r="AL126" s="43">
        <f>IF(AK126,LOOKUP(AK126,{1;2;3;4;5;6;7;8;9;10;11;12;13;14;15;16;17;18;19;20;21},{30;25;21;18;16;15;14;13;12;11;10;9;8;7;6;5;4;3;2;1;0}),0)</f>
        <v>0</v>
      </c>
      <c r="AM126" s="40"/>
      <c r="AN126" s="43">
        <f>IF(AM126,LOOKUP(AM126,{1;2;3;4;5;6;7;8;9;10;11;12;13;14;15;16;17;18;19;20;21},{30;25;21;18;16;15;14;13;12;11;10;9;8;7;6;5;4;3;2;1;0}),0)</f>
        <v>0</v>
      </c>
      <c r="AO126" s="40"/>
      <c r="AP126" s="43">
        <f>IF(AO126,LOOKUP(AO126,{1;2;3;4;5;6;7;8;9;10;11;12;13;14;15;16;17;18;19;20;21},{30;25;21;18;16;15;14;13;12;11;10;9;8;7;6;5;4;3;2;1;0}),0)</f>
        <v>0</v>
      </c>
      <c r="AQ126" s="40"/>
      <c r="AR126" s="47">
        <f>IF(AQ126,LOOKUP(AQ126,{1;2;3;4;5;6;7;8;9;10;11;12;13;14;15;16;17;18;19;20;21},{60;50;42;36;32;30;28;26;24;22;20;18;16;14;12;10;8;6;4;2;0}),0)</f>
        <v>0</v>
      </c>
      <c r="AS126" s="40"/>
      <c r="AT126" s="211">
        <f>IF(AS126,LOOKUP(AS126,{1;2;3;4;5;6;7;8;9;10;11;12;13;14;15;16;17;18;19;20;21},{60;50;42;36;32;30;28;26;24;22;20;18;16;14;12;10;8;6;4;2;0}),0)</f>
        <v>0</v>
      </c>
      <c r="AU126" s="240"/>
      <c r="AV126" s="241">
        <f>IF(AU126,LOOKUP(AU126,{1;2;3;4;5;6;7;8;9;10;11;12;13;14;15;16;17;18;19;20;21},{60;50;42;36;32;30;28;26;24;22;20;18;16;14;12;10;8;6;4;2;0}),0)</f>
        <v>0</v>
      </c>
      <c r="AW126" s="225"/>
      <c r="AX126" s="216">
        <f>V126+X126+Z126+AB126+AR126+AT126+AV126</f>
        <v>0</v>
      </c>
      <c r="AZ126" s="255">
        <f>RANK(BA126,$BA$6:$BA$259)</f>
        <v>75</v>
      </c>
      <c r="BA126" s="256">
        <f>(N126+P126+R126+T126+V126+X126+Z126+AB126+AD126+AF126+AH126+AJ126+AL126+AN126)- SMALL((N126,P126,R126,T126,V126,X126,Z126,AB126,AD126,AF126,AH126,AJ126,AL126,AN126),1)- SMALL((N126,P126,R126,T126,V126,X126,Z126,AB126,AD126,AF126,AH126,AJ126,AL126,AN126),2)- SMALL((N126,P126,R126,T126,V126,X126,Z126,AB126,AD126,AF126,AH126,AJ126,AL126,AN126),3)</f>
        <v>0</v>
      </c>
    </row>
    <row r="127" spans="1:53" ht="16" customHeight="1" x14ac:dyDescent="0.2">
      <c r="A127" s="141">
        <f>RANK(I127,$I$6:$I$271)</f>
        <v>103</v>
      </c>
      <c r="B127" s="154">
        <v>3100356</v>
      </c>
      <c r="C127" s="146" t="s">
        <v>178</v>
      </c>
      <c r="D127" s="49" t="s">
        <v>179</v>
      </c>
      <c r="E127" s="38" t="str">
        <f>C127&amp;D127</f>
        <v>TyGODFREY</v>
      </c>
      <c r="F127" s="39">
        <v>2017</v>
      </c>
      <c r="G127" s="117">
        <v>1998</v>
      </c>
      <c r="H127" s="311" t="str">
        <f>IF(ISBLANK(G127),"",IF(G127&gt;1995.9,"U23","SR"))</f>
        <v>U23</v>
      </c>
      <c r="I127" s="494">
        <f>N127+P127+R127+T127+V127+X127+Z127+AB127+AD127+AF127+AH127+AJ127+AL127+AN127+AP127+AR127+AT127+AV127</f>
        <v>0</v>
      </c>
      <c r="J127" s="159">
        <f>N127+R127+X127+AB127+AF127+AJ127+AR127</f>
        <v>0</v>
      </c>
      <c r="K127" s="130">
        <f>P127+T127+V127+Z127+AD127+AH127+AL127+AN127+AP127+AT127+AV127</f>
        <v>0</v>
      </c>
      <c r="L127" s="122"/>
      <c r="M127" s="40"/>
      <c r="N127" s="41">
        <f>IF(M127,LOOKUP(M127,{1;2;3;4;5;6;7;8;9;10;11;12;13;14;15;16;17;18;19;20;21},{30;25;21;18;16;15;14;13;12;11;10;9;8;7;6;5;4;3;2;1;0}),0)</f>
        <v>0</v>
      </c>
      <c r="O127" s="40"/>
      <c r="P127" s="43">
        <f>IF(O127,LOOKUP(O127,{1;2;3;4;5;6;7;8;9;10;11;12;13;14;15;16;17;18;19;20;21},{30;25;21;18;16;15;14;13;12;11;10;9;8;7;6;5;4;3;2;1;0}),0)</f>
        <v>0</v>
      </c>
      <c r="Q127" s="40"/>
      <c r="R127" s="41">
        <f>IF(Q127,LOOKUP(Q127,{1;2;3;4;5;6;7;8;9;10;11;12;13;14;15;16;17;18;19;20;21},{30;25;21;18;16;15;14;13;12;11;10;9;8;7;6;5;4;3;2;1;0}),0)</f>
        <v>0</v>
      </c>
      <c r="S127" s="40"/>
      <c r="T127" s="43">
        <f>IF(S127,LOOKUP(S127,{1;2;3;4;5;6;7;8;9;10;11;12;13;14;15;16;17;18;19;20;21},{30;25;21;18;16;15;14;13;12;11;10;9;8;7;6;5;4;3;2;1;0}),0)</f>
        <v>0</v>
      </c>
      <c r="U127" s="40"/>
      <c r="V127" s="45">
        <f>IF(U127,LOOKUP(U127,{1;2;3;4;5;6;7;8;9;10;11;12;13;14;15;16;17;18;19;20;21},{60;50;42;36;32;30;28;26;24;22;20;18;16;14;12;10;8;6;4;2;0}),0)</f>
        <v>0</v>
      </c>
      <c r="W127" s="40"/>
      <c r="X127" s="41">
        <f>IF(W127,LOOKUP(W127,{1;2;3;4;5;6;7;8;9;10;11;12;13;14;15;16;17;18;19;20;21},{60;50;42;36;32;30;28;26;24;22;20;18;16;14;12;10;8;6;4;2;0}),0)</f>
        <v>0</v>
      </c>
      <c r="Y127" s="40"/>
      <c r="Z127" s="45">
        <f>IF(Y127,LOOKUP(Y127,{1;2;3;4;5;6;7;8;9;10;11;12;13;14;15;16;17;18;19;20;21},{60;50;42;36;32;30;28;26;24;22;20;18;16;14;12;10;8;6;4;2;0}),0)</f>
        <v>0</v>
      </c>
      <c r="AA127" s="40"/>
      <c r="AB127" s="41">
        <f>IF(AA127,LOOKUP(AA127,{1;2;3;4;5;6;7;8;9;10;11;12;13;14;15;16;17;18;19;20;21},{60;50;42;36;32;30;28;26;24;22;20;18;16;14;12;10;8;6;4;2;0}),0)</f>
        <v>0</v>
      </c>
      <c r="AC127" s="40"/>
      <c r="AD127" s="106">
        <f>IF(AC127,LOOKUP(AC127,{1;2;3;4;5;6;7;8;9;10;11;12;13;14;15;16;17;18;19;20;21},{30;25;21;18;16;15;14;13;12;11;10;9;8;7;6;5;4;3;2;1;0}),0)</f>
        <v>0</v>
      </c>
      <c r="AE127" s="40"/>
      <c r="AF127" s="488">
        <f>IF(AE127,LOOKUP(AE127,{1;2;3;4;5;6;7;8;9;10;11;12;13;14;15;16;17;18;19;20;21},{30;25;21;18;16;15;14;13;12;11;10;9;8;7;6;5;4;3;2;1;0}),0)</f>
        <v>0</v>
      </c>
      <c r="AG127" s="40"/>
      <c r="AH127" s="106">
        <f>IF(AG127,LOOKUP(AG127,{1;2;3;4;5;6;7;8;9;10;11;12;13;14;15;16;17;18;19;20;21},{30;25;21;18;16;15;14;13;12;11;10;9;8;7;6;5;4;3;2;1;0}),0)</f>
        <v>0</v>
      </c>
      <c r="AI127" s="40"/>
      <c r="AJ127" s="41">
        <f>IF(AI127,LOOKUP(AI127,{1;2;3;4;5;6;7;8;9;10;11;12;13;14;15;16;17;18;19;20;21},{30;25;21;18;16;15;14;13;12;11;10;9;8;7;6;5;4;3;2;1;0}),0)</f>
        <v>0</v>
      </c>
      <c r="AK127" s="40"/>
      <c r="AL127" s="43">
        <f>IF(AK127,LOOKUP(AK127,{1;2;3;4;5;6;7;8;9;10;11;12;13;14;15;16;17;18;19;20;21},{30;25;21;18;16;15;14;13;12;11;10;9;8;7;6;5;4;3;2;1;0}),0)</f>
        <v>0</v>
      </c>
      <c r="AM127" s="40"/>
      <c r="AN127" s="43">
        <f>IF(AM127,LOOKUP(AM127,{1;2;3;4;5;6;7;8;9;10;11;12;13;14;15;16;17;18;19;20;21},{30;25;21;18;16;15;14;13;12;11;10;9;8;7;6;5;4;3;2;1;0}),0)</f>
        <v>0</v>
      </c>
      <c r="AO127" s="40"/>
      <c r="AP127" s="43">
        <f>IF(AO127,LOOKUP(AO127,{1;2;3;4;5;6;7;8;9;10;11;12;13;14;15;16;17;18;19;20;21},{30;25;21;18;16;15;14;13;12;11;10;9;8;7;6;5;4;3;2;1;0}),0)</f>
        <v>0</v>
      </c>
      <c r="AQ127" s="40"/>
      <c r="AR127" s="47">
        <f>IF(AQ127,LOOKUP(AQ127,{1;2;3;4;5;6;7;8;9;10;11;12;13;14;15;16;17;18;19;20;21},{60;50;42;36;32;30;28;26;24;22;20;18;16;14;12;10;8;6;4;2;0}),0)</f>
        <v>0</v>
      </c>
      <c r="AS127" s="40"/>
      <c r="AT127" s="211">
        <f>IF(AS127,LOOKUP(AS127,{1;2;3;4;5;6;7;8;9;10;11;12;13;14;15;16;17;18;19;20;21},{60;50;42;36;32;30;28;26;24;22;20;18;16;14;12;10;8;6;4;2;0}),0)</f>
        <v>0</v>
      </c>
      <c r="AU127" s="240"/>
      <c r="AV127" s="241">
        <f>IF(AU127,LOOKUP(AU127,{1;2;3;4;5;6;7;8;9;10;11;12;13;14;15;16;17;18;19;20;21},{60;50;42;36;32;30;28;26;24;22;20;18;16;14;12;10;8;6;4;2;0}),0)</f>
        <v>0</v>
      </c>
      <c r="AW127" s="225"/>
      <c r="AX127" s="216">
        <f>V127+X127+Z127+AB127+AR127+AT127+AV127</f>
        <v>0</v>
      </c>
      <c r="AZ127" s="255">
        <f>RANK(BA127,$BA$6:$BA$259)</f>
        <v>75</v>
      </c>
      <c r="BA127" s="256">
        <f>(N127+P127+R127+T127+V127+X127+Z127+AB127+AD127+AF127+AH127+AJ127+AL127+AN127)- SMALL((N127,P127,R127,T127,V127,X127,Z127,AB127,AD127,AF127,AH127,AJ127,AL127,AN127),1)- SMALL((N127,P127,R127,T127,V127,X127,Z127,AB127,AD127,AF127,AH127,AJ127,AL127,AN127),2)- SMALL((N127,P127,R127,T127,V127,X127,Z127,AB127,AD127,AF127,AH127,AJ127,AL127,AN127),3)</f>
        <v>0</v>
      </c>
    </row>
    <row r="128" spans="1:53" ht="16" customHeight="1" x14ac:dyDescent="0.2">
      <c r="A128" s="141">
        <f>RANK(I128,$I$6:$I$271)</f>
        <v>103</v>
      </c>
      <c r="B128" s="154">
        <v>3530758</v>
      </c>
      <c r="C128" s="146" t="s">
        <v>121</v>
      </c>
      <c r="D128" s="49" t="s">
        <v>180</v>
      </c>
      <c r="E128" s="38" t="str">
        <f>C128&amp;D128</f>
        <v>HenryGORMAN</v>
      </c>
      <c r="F128" s="39">
        <v>2017</v>
      </c>
      <c r="G128" s="117">
        <v>1995</v>
      </c>
      <c r="H128" s="311" t="str">
        <f>IF(ISBLANK(G128),"",IF(G128&gt;1995.9,"U23","SR"))</f>
        <v>SR</v>
      </c>
      <c r="I128" s="494">
        <f>N128+P128+R128+T128+V128+X128+Z128+AB128+AD128+AF128+AH128+AJ128+AL128+AN128+AP128+AR128+AT128+AV128</f>
        <v>0</v>
      </c>
      <c r="J128" s="159">
        <f>N128+R128+X128+AB128+AF128+AJ128+AR128</f>
        <v>0</v>
      </c>
      <c r="K128" s="130">
        <f>P128+T128+V128+Z128+AD128+AH128+AL128+AN128+AP128+AT128+AV128</f>
        <v>0</v>
      </c>
      <c r="L128" s="122"/>
      <c r="M128" s="40"/>
      <c r="N128" s="41">
        <f>IF(M128,LOOKUP(M128,{1;2;3;4;5;6;7;8;9;10;11;12;13;14;15;16;17;18;19;20;21},{30;25;21;18;16;15;14;13;12;11;10;9;8;7;6;5;4;3;2;1;0}),0)</f>
        <v>0</v>
      </c>
      <c r="O128" s="40"/>
      <c r="P128" s="43">
        <f>IF(O128,LOOKUP(O128,{1;2;3;4;5;6;7;8;9;10;11;12;13;14;15;16;17;18;19;20;21},{30;25;21;18;16;15;14;13;12;11;10;9;8;7;6;5;4;3;2;1;0}),0)</f>
        <v>0</v>
      </c>
      <c r="Q128" s="40"/>
      <c r="R128" s="41">
        <f>IF(Q128,LOOKUP(Q128,{1;2;3;4;5;6;7;8;9;10;11;12;13;14;15;16;17;18;19;20;21},{30;25;21;18;16;15;14;13;12;11;10;9;8;7;6;5;4;3;2;1;0}),0)</f>
        <v>0</v>
      </c>
      <c r="S128" s="40"/>
      <c r="T128" s="43">
        <f>IF(S128,LOOKUP(S128,{1;2;3;4;5;6;7;8;9;10;11;12;13;14;15;16;17;18;19;20;21},{30;25;21;18;16;15;14;13;12;11;10;9;8;7;6;5;4;3;2;1;0}),0)</f>
        <v>0</v>
      </c>
      <c r="U128" s="40"/>
      <c r="V128" s="45">
        <f>IF(U128,LOOKUP(U128,{1;2;3;4;5;6;7;8;9;10;11;12;13;14;15;16;17;18;19;20;21},{60;50;42;36;32;30;28;26;24;22;20;18;16;14;12;10;8;6;4;2;0}),0)</f>
        <v>0</v>
      </c>
      <c r="W128" s="40"/>
      <c r="X128" s="41">
        <f>IF(W128,LOOKUP(W128,{1;2;3;4;5;6;7;8;9;10;11;12;13;14;15;16;17;18;19;20;21},{60;50;42;36;32;30;28;26;24;22;20;18;16;14;12;10;8;6;4;2;0}),0)</f>
        <v>0</v>
      </c>
      <c r="Y128" s="40"/>
      <c r="Z128" s="45">
        <f>IF(Y128,LOOKUP(Y128,{1;2;3;4;5;6;7;8;9;10;11;12;13;14;15;16;17;18;19;20;21},{60;50;42;36;32;30;28;26;24;22;20;18;16;14;12;10;8;6;4;2;0}),0)</f>
        <v>0</v>
      </c>
      <c r="AA128" s="40"/>
      <c r="AB128" s="41">
        <f>IF(AA128,LOOKUP(AA128,{1;2;3;4;5;6;7;8;9;10;11;12;13;14;15;16;17;18;19;20;21},{60;50;42;36;32;30;28;26;24;22;20;18;16;14;12;10;8;6;4;2;0}),0)</f>
        <v>0</v>
      </c>
      <c r="AC128" s="40"/>
      <c r="AD128" s="106">
        <f>IF(AC128,LOOKUP(AC128,{1;2;3;4;5;6;7;8;9;10;11;12;13;14;15;16;17;18;19;20;21},{30;25;21;18;16;15;14;13;12;11;10;9;8;7;6;5;4;3;2;1;0}),0)</f>
        <v>0</v>
      </c>
      <c r="AE128" s="40"/>
      <c r="AF128" s="488">
        <f>IF(AE128,LOOKUP(AE128,{1;2;3;4;5;6;7;8;9;10;11;12;13;14;15;16;17;18;19;20;21},{30;25;21;18;16;15;14;13;12;11;10;9;8;7;6;5;4;3;2;1;0}),0)</f>
        <v>0</v>
      </c>
      <c r="AG128" s="40"/>
      <c r="AH128" s="106">
        <f>IF(AG128,LOOKUP(AG128,{1;2;3;4;5;6;7;8;9;10;11;12;13;14;15;16;17;18;19;20;21},{30;25;21;18;16;15;14;13;12;11;10;9;8;7;6;5;4;3;2;1;0}),0)</f>
        <v>0</v>
      </c>
      <c r="AI128" s="40"/>
      <c r="AJ128" s="41">
        <f>IF(AI128,LOOKUP(AI128,{1;2;3;4;5;6;7;8;9;10;11;12;13;14;15;16;17;18;19;20;21},{30;25;21;18;16;15;14;13;12;11;10;9;8;7;6;5;4;3;2;1;0}),0)</f>
        <v>0</v>
      </c>
      <c r="AK128" s="40"/>
      <c r="AL128" s="43">
        <f>IF(AK128,LOOKUP(AK128,{1;2;3;4;5;6;7;8;9;10;11;12;13;14;15;16;17;18;19;20;21},{30;25;21;18;16;15;14;13;12;11;10;9;8;7;6;5;4;3;2;1;0}),0)</f>
        <v>0</v>
      </c>
      <c r="AM128" s="40"/>
      <c r="AN128" s="43">
        <f>IF(AM128,LOOKUP(AM128,{1;2;3;4;5;6;7;8;9;10;11;12;13;14;15;16;17;18;19;20;21},{30;25;21;18;16;15;14;13;12;11;10;9;8;7;6;5;4;3;2;1;0}),0)</f>
        <v>0</v>
      </c>
      <c r="AO128" s="40"/>
      <c r="AP128" s="43">
        <f>IF(AO128,LOOKUP(AO128,{1;2;3;4;5;6;7;8;9;10;11;12;13;14;15;16;17;18;19;20;21},{30;25;21;18;16;15;14;13;12;11;10;9;8;7;6;5;4;3;2;1;0}),0)</f>
        <v>0</v>
      </c>
      <c r="AQ128" s="40"/>
      <c r="AR128" s="47">
        <f>IF(AQ128,LOOKUP(AQ128,{1;2;3;4;5;6;7;8;9;10;11;12;13;14;15;16;17;18;19;20;21},{60;50;42;36;32;30;28;26;24;22;20;18;16;14;12;10;8;6;4;2;0}),0)</f>
        <v>0</v>
      </c>
      <c r="AS128" s="40"/>
      <c r="AT128" s="211">
        <f>IF(AS128,LOOKUP(AS128,{1;2;3;4;5;6;7;8;9;10;11;12;13;14;15;16;17;18;19;20;21},{60;50;42;36;32;30;28;26;24;22;20;18;16;14;12;10;8;6;4;2;0}),0)</f>
        <v>0</v>
      </c>
      <c r="AU128" s="240"/>
      <c r="AV128" s="241">
        <f>IF(AU128,LOOKUP(AU128,{1;2;3;4;5;6;7;8;9;10;11;12;13;14;15;16;17;18;19;20;21},{60;50;42;36;32;30;28;26;24;22;20;18;16;14;12;10;8;6;4;2;0}),0)</f>
        <v>0</v>
      </c>
      <c r="AW128" s="225"/>
      <c r="AX128" s="216">
        <f>V128+X128+Z128+AB128+AR128+AT128+AV128</f>
        <v>0</v>
      </c>
      <c r="AZ128" s="255">
        <f>RANK(BA128,$BA$6:$BA$259)</f>
        <v>75</v>
      </c>
      <c r="BA128" s="256">
        <f>(N128+P128+R128+T128+V128+X128+Z128+AB128+AD128+AF128+AH128+AJ128+AL128+AN128)- SMALL((N128,P128,R128,T128,V128,X128,Z128,AB128,AD128,AF128,AH128,AJ128,AL128,AN128),1)- SMALL((N128,P128,R128,T128,V128,X128,Z128,AB128,AD128,AF128,AH128,AJ128,AL128,AN128),2)- SMALL((N128,P128,R128,T128,V128,X128,Z128,AB128,AD128,AF128,AH128,AJ128,AL128,AN128),3)</f>
        <v>0</v>
      </c>
    </row>
    <row r="129" spans="1:53" ht="16" customHeight="1" x14ac:dyDescent="0.2">
      <c r="A129" s="141">
        <f>RANK(I129,$I$6:$I$271)</f>
        <v>103</v>
      </c>
      <c r="B129" s="154">
        <v>3421379</v>
      </c>
      <c r="C129" s="146" t="s">
        <v>181</v>
      </c>
      <c r="D129" s="49" t="s">
        <v>182</v>
      </c>
      <c r="E129" s="38" t="str">
        <f>C129&amp;D129</f>
        <v>JoergenGRAV</v>
      </c>
      <c r="F129" s="39">
        <v>2017</v>
      </c>
      <c r="G129" s="118">
        <v>1992</v>
      </c>
      <c r="H129" s="311" t="str">
        <f>IF(ISBLANK(G129),"",IF(G129&gt;1995.9,"U23","SR"))</f>
        <v>SR</v>
      </c>
      <c r="I129" s="494">
        <f>N129+P129+R129+T129+V129+X129+Z129+AB129+AD129+AF129+AH129+AJ129+AL129+AN129+AP129+AR129+AT129+AV129</f>
        <v>0</v>
      </c>
      <c r="J129" s="159">
        <f>N129+R129+X129+AB129+AF129+AJ129+AR129</f>
        <v>0</v>
      </c>
      <c r="K129" s="130">
        <f>P129+T129+V129+Z129+AD129+AH129+AL129+AN129+AP129+AT129+AV129</f>
        <v>0</v>
      </c>
      <c r="L129" s="122"/>
      <c r="M129" s="40"/>
      <c r="N129" s="41">
        <f>IF(M129,LOOKUP(M129,{1;2;3;4;5;6;7;8;9;10;11;12;13;14;15;16;17;18;19;20;21},{30;25;21;18;16;15;14;13;12;11;10;9;8;7;6;5;4;3;2;1;0}),0)</f>
        <v>0</v>
      </c>
      <c r="O129" s="40"/>
      <c r="P129" s="43">
        <f>IF(O129,LOOKUP(O129,{1;2;3;4;5;6;7;8;9;10;11;12;13;14;15;16;17;18;19;20;21},{30;25;21;18;16;15;14;13;12;11;10;9;8;7;6;5;4;3;2;1;0}),0)</f>
        <v>0</v>
      </c>
      <c r="Q129" s="40"/>
      <c r="R129" s="41">
        <f>IF(Q129,LOOKUP(Q129,{1;2;3;4;5;6;7;8;9;10;11;12;13;14;15;16;17;18;19;20;21},{30;25;21;18;16;15;14;13;12;11;10;9;8;7;6;5;4;3;2;1;0}),0)</f>
        <v>0</v>
      </c>
      <c r="S129" s="40"/>
      <c r="T129" s="43">
        <f>IF(S129,LOOKUP(S129,{1;2;3;4;5;6;7;8;9;10;11;12;13;14;15;16;17;18;19;20;21},{30;25;21;18;16;15;14;13;12;11;10;9;8;7;6;5;4;3;2;1;0}),0)</f>
        <v>0</v>
      </c>
      <c r="U129" s="40"/>
      <c r="V129" s="45">
        <f>IF(U129,LOOKUP(U129,{1;2;3;4;5;6;7;8;9;10;11;12;13;14;15;16;17;18;19;20;21},{60;50;42;36;32;30;28;26;24;22;20;18;16;14;12;10;8;6;4;2;0}),0)</f>
        <v>0</v>
      </c>
      <c r="W129" s="40"/>
      <c r="X129" s="41">
        <f>IF(W129,LOOKUP(W129,{1;2;3;4;5;6;7;8;9;10;11;12;13;14;15;16;17;18;19;20;21},{60;50;42;36;32;30;28;26;24;22;20;18;16;14;12;10;8;6;4;2;0}),0)</f>
        <v>0</v>
      </c>
      <c r="Y129" s="40"/>
      <c r="Z129" s="45">
        <f>IF(Y129,LOOKUP(Y129,{1;2;3;4;5;6;7;8;9;10;11;12;13;14;15;16;17;18;19;20;21},{60;50;42;36;32;30;28;26;24;22;20;18;16;14;12;10;8;6;4;2;0}),0)</f>
        <v>0</v>
      </c>
      <c r="AA129" s="40"/>
      <c r="AB129" s="41">
        <f>IF(AA129,LOOKUP(AA129,{1;2;3;4;5;6;7;8;9;10;11;12;13;14;15;16;17;18;19;20;21},{60;50;42;36;32;30;28;26;24;22;20;18;16;14;12;10;8;6;4;2;0}),0)</f>
        <v>0</v>
      </c>
      <c r="AC129" s="40"/>
      <c r="AD129" s="106">
        <f>IF(AC129,LOOKUP(AC129,{1;2;3;4;5;6;7;8;9;10;11;12;13;14;15;16;17;18;19;20;21},{30;25;21;18;16;15;14;13;12;11;10;9;8;7;6;5;4;3;2;1;0}),0)</f>
        <v>0</v>
      </c>
      <c r="AE129" s="40"/>
      <c r="AF129" s="488">
        <f>IF(AE129,LOOKUP(AE129,{1;2;3;4;5;6;7;8;9;10;11;12;13;14;15;16;17;18;19;20;21},{30;25;21;18;16;15;14;13;12;11;10;9;8;7;6;5;4;3;2;1;0}),0)</f>
        <v>0</v>
      </c>
      <c r="AG129" s="40"/>
      <c r="AH129" s="106">
        <f>IF(AG129,LOOKUP(AG129,{1;2;3;4;5;6;7;8;9;10;11;12;13;14;15;16;17;18;19;20;21},{30;25;21;18;16;15;14;13;12;11;10;9;8;7;6;5;4;3;2;1;0}),0)</f>
        <v>0</v>
      </c>
      <c r="AI129" s="40"/>
      <c r="AJ129" s="41">
        <f>IF(AI129,LOOKUP(AI129,{1;2;3;4;5;6;7;8;9;10;11;12;13;14;15;16;17;18;19;20;21},{30;25;21;18;16;15;14;13;12;11;10;9;8;7;6;5;4;3;2;1;0}),0)</f>
        <v>0</v>
      </c>
      <c r="AK129" s="40"/>
      <c r="AL129" s="43">
        <f>IF(AK129,LOOKUP(AK129,{1;2;3;4;5;6;7;8;9;10;11;12;13;14;15;16;17;18;19;20;21},{30;25;21;18;16;15;14;13;12;11;10;9;8;7;6;5;4;3;2;1;0}),0)</f>
        <v>0</v>
      </c>
      <c r="AM129" s="40"/>
      <c r="AN129" s="43">
        <f>IF(AM129,LOOKUP(AM129,{1;2;3;4;5;6;7;8;9;10;11;12;13;14;15;16;17;18;19;20;21},{30;25;21;18;16;15;14;13;12;11;10;9;8;7;6;5;4;3;2;1;0}),0)</f>
        <v>0</v>
      </c>
      <c r="AO129" s="40"/>
      <c r="AP129" s="43">
        <f>IF(AO129,LOOKUP(AO129,{1;2;3;4;5;6;7;8;9;10;11;12;13;14;15;16;17;18;19;20;21},{30;25;21;18;16;15;14;13;12;11;10;9;8;7;6;5;4;3;2;1;0}),0)</f>
        <v>0</v>
      </c>
      <c r="AQ129" s="40"/>
      <c r="AR129" s="47">
        <f>IF(AQ129,LOOKUP(AQ129,{1;2;3;4;5;6;7;8;9;10;11;12;13;14;15;16;17;18;19;20;21},{60;50;42;36;32;30;28;26;24;22;20;18;16;14;12;10;8;6;4;2;0}),0)</f>
        <v>0</v>
      </c>
      <c r="AS129" s="40"/>
      <c r="AT129" s="211">
        <f>IF(AS129,LOOKUP(AS129,{1;2;3;4;5;6;7;8;9;10;11;12;13;14;15;16;17;18;19;20;21},{60;50;42;36;32;30;28;26;24;22;20;18;16;14;12;10;8;6;4;2;0}),0)</f>
        <v>0</v>
      </c>
      <c r="AU129" s="240"/>
      <c r="AV129" s="241">
        <f>IF(AU129,LOOKUP(AU129,{1;2;3;4;5;6;7;8;9;10;11;12;13;14;15;16;17;18;19;20;21},{60;50;42;36;32;30;28;26;24;22;20;18;16;14;12;10;8;6;4;2;0}),0)</f>
        <v>0</v>
      </c>
      <c r="AW129" s="225"/>
      <c r="AX129" s="216">
        <f>V129+X129+Z129+AB129+AR129+AT129+AV129</f>
        <v>0</v>
      </c>
      <c r="AZ129" s="255">
        <f>RANK(BA129,$BA$6:$BA$259)</f>
        <v>75</v>
      </c>
      <c r="BA129" s="256">
        <f>(N129+P129+R129+T129+V129+X129+Z129+AB129+AD129+AF129+AH129+AJ129+AL129+AN129)- SMALL((N129,P129,R129,T129,V129,X129,Z129,AB129,AD129,AF129,AH129,AJ129,AL129,AN129),1)- SMALL((N129,P129,R129,T129,V129,X129,Z129,AB129,AD129,AF129,AH129,AJ129,AL129,AN129),2)- SMALL((N129,P129,R129,T129,V129,X129,Z129,AB129,AD129,AF129,AH129,AJ129,AL129,AN129),3)</f>
        <v>0</v>
      </c>
    </row>
    <row r="130" spans="1:53" ht="16" customHeight="1" x14ac:dyDescent="0.2">
      <c r="A130" s="141">
        <f>RANK(I130,$I$6:$I$271)</f>
        <v>103</v>
      </c>
      <c r="B130" s="154">
        <v>3100360</v>
      </c>
      <c r="C130" s="429" t="s">
        <v>124</v>
      </c>
      <c r="D130" s="114" t="s">
        <v>524</v>
      </c>
      <c r="E130" s="38" t="str">
        <f>C130&amp;D130</f>
        <v>SamGREER</v>
      </c>
      <c r="F130" s="50"/>
      <c r="G130" s="441">
        <v>1996</v>
      </c>
      <c r="H130" s="311" t="str">
        <f>IF(ISBLANK(G130),"",IF(G130&gt;1995.9,"U23","SR"))</f>
        <v>U23</v>
      </c>
      <c r="I130" s="494">
        <f>N130+P130+R130+T130+V130+X130+Z130+AB130+AD130+AF130+AH130+AJ130+AL130+AN130+AP130+AR130+AT130+AV130</f>
        <v>0</v>
      </c>
      <c r="J130" s="159">
        <f>N130+R130+X130+AB130+AF130+AJ130+AR130</f>
        <v>0</v>
      </c>
      <c r="K130" s="130">
        <f>P130+T130+V130+Z130+AD130+AH130+AL130+AN130+AP130+AT130+AV130</f>
        <v>0</v>
      </c>
      <c r="L130" s="266"/>
      <c r="M130" s="40"/>
      <c r="N130" s="41">
        <f>IF(M130,LOOKUP(M130,{1;2;3;4;5;6;7;8;9;10;11;12;13;14;15;16;17;18;19;20;21},{30;25;21;18;16;15;14;13;12;11;10;9;8;7;6;5;4;3;2;1;0}),0)</f>
        <v>0</v>
      </c>
      <c r="O130" s="40"/>
      <c r="P130" s="43">
        <f>IF(O130,LOOKUP(O130,{1;2;3;4;5;6;7;8;9;10;11;12;13;14;15;16;17;18;19;20;21},{30;25;21;18;16;15;14;13;12;11;10;9;8;7;6;5;4;3;2;1;0}),0)</f>
        <v>0</v>
      </c>
      <c r="Q130" s="40"/>
      <c r="R130" s="41">
        <f>IF(Q130,LOOKUP(Q130,{1;2;3;4;5;6;7;8;9;10;11;12;13;14;15;16;17;18;19;20;21},{30;25;21;18;16;15;14;13;12;11;10;9;8;7;6;5;4;3;2;1;0}),0)</f>
        <v>0</v>
      </c>
      <c r="S130" s="40"/>
      <c r="T130" s="43">
        <f>IF(S130,LOOKUP(S130,{1;2;3;4;5;6;7;8;9;10;11;12;13;14;15;16;17;18;19;20;21},{30;25;21;18;16;15;14;13;12;11;10;9;8;7;6;5;4;3;2;1;0}),0)</f>
        <v>0</v>
      </c>
      <c r="U130" s="40"/>
      <c r="V130" s="45">
        <f>IF(U130,LOOKUP(U130,{1;2;3;4;5;6;7;8;9;10;11;12;13;14;15;16;17;18;19;20;21},{60;50;42;36;32;30;28;26;24;22;20;18;16;14;12;10;8;6;4;2;0}),0)</f>
        <v>0</v>
      </c>
      <c r="W130" s="40"/>
      <c r="X130" s="41">
        <f>IF(W130,LOOKUP(W130,{1;2;3;4;5;6;7;8;9;10;11;12;13;14;15;16;17;18;19;20;21},{60;50;42;36;32;30;28;26;24;22;20;18;16;14;12;10;8;6;4;2;0}),0)</f>
        <v>0</v>
      </c>
      <c r="Y130" s="40"/>
      <c r="Z130" s="45">
        <f>IF(Y130,LOOKUP(Y130,{1;2;3;4;5;6;7;8;9;10;11;12;13;14;15;16;17;18;19;20;21},{60;50;42;36;32;30;28;26;24;22;20;18;16;14;12;10;8;6;4;2;0}),0)</f>
        <v>0</v>
      </c>
      <c r="AA130" s="40"/>
      <c r="AB130" s="41">
        <f>IF(AA130,LOOKUP(AA130,{1;2;3;4;5;6;7;8;9;10;11;12;13;14;15;16;17;18;19;20;21},{60;50;42;36;32;30;28;26;24;22;20;18;16;14;12;10;8;6;4;2;0}),0)</f>
        <v>0</v>
      </c>
      <c r="AC130" s="40"/>
      <c r="AD130" s="106">
        <f>IF(AC130,LOOKUP(AC130,{1;2;3;4;5;6;7;8;9;10;11;12;13;14;15;16;17;18;19;20;21},{30;25;21;18;16;15;14;13;12;11;10;9;8;7;6;5;4;3;2;1;0}),0)</f>
        <v>0</v>
      </c>
      <c r="AE130" s="40"/>
      <c r="AF130" s="488">
        <f>IF(AE130,LOOKUP(AE130,{1;2;3;4;5;6;7;8;9;10;11;12;13;14;15;16;17;18;19;20;21},{30;25;21;18;16;15;14;13;12;11;10;9;8;7;6;5;4;3;2;1;0}),0)</f>
        <v>0</v>
      </c>
      <c r="AG130" s="40"/>
      <c r="AH130" s="106">
        <f>IF(AG130,LOOKUP(AG130,{1;2;3;4;5;6;7;8;9;10;11;12;13;14;15;16;17;18;19;20;21},{30;25;21;18;16;15;14;13;12;11;10;9;8;7;6;5;4;3;2;1;0}),0)</f>
        <v>0</v>
      </c>
      <c r="AI130" s="40"/>
      <c r="AJ130" s="41">
        <f>IF(AI130,LOOKUP(AI130,{1;2;3;4;5;6;7;8;9;10;11;12;13;14;15;16;17;18;19;20;21},{30;25;21;18;16;15;14;13;12;11;10;9;8;7;6;5;4;3;2;1;0}),0)</f>
        <v>0</v>
      </c>
      <c r="AK130" s="40"/>
      <c r="AL130" s="43">
        <f>IF(AK130,LOOKUP(AK130,{1;2;3;4;5;6;7;8;9;10;11;12;13;14;15;16;17;18;19;20;21},{30;25;21;18;16;15;14;13;12;11;10;9;8;7;6;5;4;3;2;1;0}),0)</f>
        <v>0</v>
      </c>
      <c r="AM130" s="40"/>
      <c r="AN130" s="43">
        <f>IF(AM130,LOOKUP(AM130,{1;2;3;4;5;6;7;8;9;10;11;12;13;14;15;16;17;18;19;20;21},{30;25;21;18;16;15;14;13;12;11;10;9;8;7;6;5;4;3;2;1;0}),0)</f>
        <v>0</v>
      </c>
      <c r="AO130" s="40"/>
      <c r="AP130" s="43">
        <f>IF(AO130,LOOKUP(AO130,{1;2;3;4;5;6;7;8;9;10;11;12;13;14;15;16;17;18;19;20;21},{30;25;21;18;16;15;14;13;12;11;10;9;8;7;6;5;4;3;2;1;0}),0)</f>
        <v>0</v>
      </c>
      <c r="AQ130" s="40"/>
      <c r="AR130" s="47">
        <f>IF(AQ130,LOOKUP(AQ130,{1;2;3;4;5;6;7;8;9;10;11;12;13;14;15;16;17;18;19;20;21},{60;50;42;36;32;30;28;26;24;22;20;18;16;14;12;10;8;6;4;2;0}),0)</f>
        <v>0</v>
      </c>
      <c r="AS130" s="40"/>
      <c r="AT130" s="211">
        <f>IF(AS130,LOOKUP(AS130,{1;2;3;4;5;6;7;8;9;10;11;12;13;14;15;16;17;18;19;20;21},{60;50;42;36;32;30;28;26;24;22;20;18;16;14;12;10;8;6;4;2;0}),0)</f>
        <v>0</v>
      </c>
      <c r="AU130" s="240"/>
      <c r="AV130" s="241">
        <f>IF(AU130,LOOKUP(AU130,{1;2;3;4;5;6;7;8;9;10;11;12;13;14;15;16;17;18;19;20;21},{60;50;42;36;32;30;28;26;24;22;20;18;16;14;12;10;8;6;4;2;0}),0)</f>
        <v>0</v>
      </c>
      <c r="AW130" s="225"/>
      <c r="AX130" s="216">
        <f>V130+X130+Z130+AB130+AR130+AT130+AV130</f>
        <v>0</v>
      </c>
      <c r="AZ130" s="255">
        <f>RANK(BA130,$BA$6:$BA$259)</f>
        <v>75</v>
      </c>
      <c r="BA130" s="256">
        <f>(N130+P130+R130+T130+V130+X130+Z130+AB130+AD130+AF130+AH130+AJ130+AL130+AN130)- SMALL((N130,P130,R130,T130,V130,X130,Z130,AB130,AD130,AF130,AH130,AJ130,AL130,AN130),1)- SMALL((N130,P130,R130,T130,V130,X130,Z130,AB130,AD130,AF130,AH130,AJ130,AL130,AN130),2)- SMALL((N130,P130,R130,T130,V130,X130,Z130,AB130,AD130,AF130,AH130,AJ130,AL130,AN130),3)</f>
        <v>0</v>
      </c>
    </row>
    <row r="131" spans="1:53" ht="16" customHeight="1" x14ac:dyDescent="0.2">
      <c r="A131" s="141">
        <f>RANK(I131,$I$6:$I$271)</f>
        <v>103</v>
      </c>
      <c r="B131" s="154">
        <v>3190372</v>
      </c>
      <c r="C131" s="146" t="s">
        <v>183</v>
      </c>
      <c r="D131" s="49" t="s">
        <v>184</v>
      </c>
      <c r="E131" s="38" t="str">
        <f>C131&amp;D131</f>
        <v>ArnaudGUYON</v>
      </c>
      <c r="F131" s="39">
        <v>2017</v>
      </c>
      <c r="G131" s="118">
        <v>1991</v>
      </c>
      <c r="H131" s="311" t="str">
        <f>IF(ISBLANK(G131),"",IF(G131&gt;1995.9,"U23","SR"))</f>
        <v>SR</v>
      </c>
      <c r="I131" s="494">
        <f>N131+P131+R131+T131+V131+X131+Z131+AB131+AD131+AF131+AH131+AJ131+AL131+AN131+AP131+AR131+AT131+AV131</f>
        <v>0</v>
      </c>
      <c r="J131" s="159">
        <f>N131+R131+X131+AB131+AF131+AJ131+AR131</f>
        <v>0</v>
      </c>
      <c r="K131" s="130">
        <f>P131+T131+V131+Z131+AD131+AH131+AL131+AN131+AP131+AT131+AV131</f>
        <v>0</v>
      </c>
      <c r="L131" s="122"/>
      <c r="M131" s="40"/>
      <c r="N131" s="41">
        <f>IF(M131,LOOKUP(M131,{1;2;3;4;5;6;7;8;9;10;11;12;13;14;15;16;17;18;19;20;21},{30;25;21;18;16;15;14;13;12;11;10;9;8;7;6;5;4;3;2;1;0}),0)</f>
        <v>0</v>
      </c>
      <c r="O131" s="40"/>
      <c r="P131" s="43">
        <f>IF(O131,LOOKUP(O131,{1;2;3;4;5;6;7;8;9;10;11;12;13;14;15;16;17;18;19;20;21},{30;25;21;18;16;15;14;13;12;11;10;9;8;7;6;5;4;3;2;1;0}),0)</f>
        <v>0</v>
      </c>
      <c r="Q131" s="40"/>
      <c r="R131" s="41">
        <f>IF(Q131,LOOKUP(Q131,{1;2;3;4;5;6;7;8;9;10;11;12;13;14;15;16;17;18;19;20;21},{30;25;21;18;16;15;14;13;12;11;10;9;8;7;6;5;4;3;2;1;0}),0)</f>
        <v>0</v>
      </c>
      <c r="S131" s="40"/>
      <c r="T131" s="43">
        <f>IF(S131,LOOKUP(S131,{1;2;3;4;5;6;7;8;9;10;11;12;13;14;15;16;17;18;19;20;21},{30;25;21;18;16;15;14;13;12;11;10;9;8;7;6;5;4;3;2;1;0}),0)</f>
        <v>0</v>
      </c>
      <c r="U131" s="40"/>
      <c r="V131" s="45">
        <f>IF(U131,LOOKUP(U131,{1;2;3;4;5;6;7;8;9;10;11;12;13;14;15;16;17;18;19;20;21},{60;50;42;36;32;30;28;26;24;22;20;18;16;14;12;10;8;6;4;2;0}),0)</f>
        <v>0</v>
      </c>
      <c r="W131" s="40"/>
      <c r="X131" s="41">
        <f>IF(W131,LOOKUP(W131,{1;2;3;4;5;6;7;8;9;10;11;12;13;14;15;16;17;18;19;20;21},{60;50;42;36;32;30;28;26;24;22;20;18;16;14;12;10;8;6;4;2;0}),0)</f>
        <v>0</v>
      </c>
      <c r="Y131" s="40"/>
      <c r="Z131" s="45">
        <f>IF(Y131,LOOKUP(Y131,{1;2;3;4;5;6;7;8;9;10;11;12;13;14;15;16;17;18;19;20;21},{60;50;42;36;32;30;28;26;24;22;20;18;16;14;12;10;8;6;4;2;0}),0)</f>
        <v>0</v>
      </c>
      <c r="AA131" s="40"/>
      <c r="AB131" s="41">
        <f>IF(AA131,LOOKUP(AA131,{1;2;3;4;5;6;7;8;9;10;11;12;13;14;15;16;17;18;19;20;21},{60;50;42;36;32;30;28;26;24;22;20;18;16;14;12;10;8;6;4;2;0}),0)</f>
        <v>0</v>
      </c>
      <c r="AC131" s="40"/>
      <c r="AD131" s="106">
        <f>IF(AC131,LOOKUP(AC131,{1;2;3;4;5;6;7;8;9;10;11;12;13;14;15;16;17;18;19;20;21},{30;25;21;18;16;15;14;13;12;11;10;9;8;7;6;5;4;3;2;1;0}),0)</f>
        <v>0</v>
      </c>
      <c r="AE131" s="40"/>
      <c r="AF131" s="488">
        <f>IF(AE131,LOOKUP(AE131,{1;2;3;4;5;6;7;8;9;10;11;12;13;14;15;16;17;18;19;20;21},{30;25;21;18;16;15;14;13;12;11;10;9;8;7;6;5;4;3;2;1;0}),0)</f>
        <v>0</v>
      </c>
      <c r="AG131" s="40"/>
      <c r="AH131" s="106">
        <f>IF(AG131,LOOKUP(AG131,{1;2;3;4;5;6;7;8;9;10;11;12;13;14;15;16;17;18;19;20;21},{30;25;21;18;16;15;14;13;12;11;10;9;8;7;6;5;4;3;2;1;0}),0)</f>
        <v>0</v>
      </c>
      <c r="AI131" s="40"/>
      <c r="AJ131" s="41">
        <f>IF(AI131,LOOKUP(AI131,{1;2;3;4;5;6;7;8;9;10;11;12;13;14;15;16;17;18;19;20;21},{30;25;21;18;16;15;14;13;12;11;10;9;8;7;6;5;4;3;2;1;0}),0)</f>
        <v>0</v>
      </c>
      <c r="AK131" s="40"/>
      <c r="AL131" s="43">
        <f>IF(AK131,LOOKUP(AK131,{1;2;3;4;5;6;7;8;9;10;11;12;13;14;15;16;17;18;19;20;21},{30;25;21;18;16;15;14;13;12;11;10;9;8;7;6;5;4;3;2;1;0}),0)</f>
        <v>0</v>
      </c>
      <c r="AM131" s="40"/>
      <c r="AN131" s="43">
        <f>IF(AM131,LOOKUP(AM131,{1;2;3;4;5;6;7;8;9;10;11;12;13;14;15;16;17;18;19;20;21},{30;25;21;18;16;15;14;13;12;11;10;9;8;7;6;5;4;3;2;1;0}),0)</f>
        <v>0</v>
      </c>
      <c r="AO131" s="40"/>
      <c r="AP131" s="43">
        <f>IF(AO131,LOOKUP(AO131,{1;2;3;4;5;6;7;8;9;10;11;12;13;14;15;16;17;18;19;20;21},{30;25;21;18;16;15;14;13;12;11;10;9;8;7;6;5;4;3;2;1;0}),0)</f>
        <v>0</v>
      </c>
      <c r="AQ131" s="40"/>
      <c r="AR131" s="47">
        <f>IF(AQ131,LOOKUP(AQ131,{1;2;3;4;5;6;7;8;9;10;11;12;13;14;15;16;17;18;19;20;21},{60;50;42;36;32;30;28;26;24;22;20;18;16;14;12;10;8;6;4;2;0}),0)</f>
        <v>0</v>
      </c>
      <c r="AS131" s="40"/>
      <c r="AT131" s="211">
        <f>IF(AS131,LOOKUP(AS131,{1;2;3;4;5;6;7;8;9;10;11;12;13;14;15;16;17;18;19;20;21},{60;50;42;36;32;30;28;26;24;22;20;18;16;14;12;10;8;6;4;2;0}),0)</f>
        <v>0</v>
      </c>
      <c r="AU131" s="240"/>
      <c r="AV131" s="241">
        <f>IF(AU131,LOOKUP(AU131,{1;2;3;4;5;6;7;8;9;10;11;12;13;14;15;16;17;18;19;20;21},{60;50;42;36;32;30;28;26;24;22;20;18;16;14;12;10;8;6;4;2;0}),0)</f>
        <v>0</v>
      </c>
      <c r="AW131" s="225"/>
      <c r="AX131" s="216">
        <f>V131+X131+Z131+AB131+AR131+AT131+AV131</f>
        <v>0</v>
      </c>
      <c r="AZ131" s="255">
        <f>RANK(BA131,$BA$6:$BA$259)</f>
        <v>75</v>
      </c>
      <c r="BA131" s="256">
        <f>(N131+P131+R131+T131+V131+X131+Z131+AB131+AD131+AF131+AH131+AJ131+AL131+AN131)- SMALL((N131,P131,R131,T131,V131,X131,Z131,AB131,AD131,AF131,AH131,AJ131,AL131,AN131),1)- SMALL((N131,P131,R131,T131,V131,X131,Z131,AB131,AD131,AF131,AH131,AJ131,AL131,AN131),2)- SMALL((N131,P131,R131,T131,V131,X131,Z131,AB131,AD131,AF131,AH131,AJ131,AL131,AN131),3)</f>
        <v>0</v>
      </c>
    </row>
    <row r="132" spans="1:53" ht="16" customHeight="1" x14ac:dyDescent="0.2">
      <c r="A132" s="141">
        <f>RANK(I132,$I$6:$I$271)</f>
        <v>103</v>
      </c>
      <c r="B132" s="154">
        <v>3530926</v>
      </c>
      <c r="C132" s="146" t="s">
        <v>185</v>
      </c>
      <c r="D132" s="49" t="s">
        <v>186</v>
      </c>
      <c r="E132" s="38" t="str">
        <f>C132&amp;D132</f>
        <v>HaydnHALVORSEN</v>
      </c>
      <c r="F132" s="39">
        <v>2017</v>
      </c>
      <c r="G132" s="117">
        <v>2001</v>
      </c>
      <c r="H132" s="311" t="str">
        <f>IF(ISBLANK(G132),"",IF(G132&gt;1995.9,"U23","SR"))</f>
        <v>U23</v>
      </c>
      <c r="I132" s="494">
        <f>N132+P132+R132+T132+V132+X132+Z132+AB132+AD132+AF132+AH132+AJ132+AL132+AN132+AP132+AR132+AT132+AV132</f>
        <v>0</v>
      </c>
      <c r="J132" s="159">
        <f>N132+R132+X132+AB132+AF132+AJ132+AR132</f>
        <v>0</v>
      </c>
      <c r="K132" s="130">
        <f>P132+T132+V132+Z132+AD132+AH132+AL132+AN132+AP132+AT132+AV132</f>
        <v>0</v>
      </c>
      <c r="L132" s="122"/>
      <c r="M132" s="40"/>
      <c r="N132" s="41">
        <f>IF(M132,LOOKUP(M132,{1;2;3;4;5;6;7;8;9;10;11;12;13;14;15;16;17;18;19;20;21},{30;25;21;18;16;15;14;13;12;11;10;9;8;7;6;5;4;3;2;1;0}),0)</f>
        <v>0</v>
      </c>
      <c r="O132" s="40"/>
      <c r="P132" s="43">
        <f>IF(O132,LOOKUP(O132,{1;2;3;4;5;6;7;8;9;10;11;12;13;14;15;16;17;18;19;20;21},{30;25;21;18;16;15;14;13;12;11;10;9;8;7;6;5;4;3;2;1;0}),0)</f>
        <v>0</v>
      </c>
      <c r="Q132" s="40"/>
      <c r="R132" s="41">
        <f>IF(Q132,LOOKUP(Q132,{1;2;3;4;5;6;7;8;9;10;11;12;13;14;15;16;17;18;19;20;21},{30;25;21;18;16;15;14;13;12;11;10;9;8;7;6;5;4;3;2;1;0}),0)</f>
        <v>0</v>
      </c>
      <c r="S132" s="40"/>
      <c r="T132" s="43">
        <f>IF(S132,LOOKUP(S132,{1;2;3;4;5;6;7;8;9;10;11;12;13;14;15;16;17;18;19;20;21},{30;25;21;18;16;15;14;13;12;11;10;9;8;7;6;5;4;3;2;1;0}),0)</f>
        <v>0</v>
      </c>
      <c r="U132" s="40"/>
      <c r="V132" s="45">
        <f>IF(U132,LOOKUP(U132,{1;2;3;4;5;6;7;8;9;10;11;12;13;14;15;16;17;18;19;20;21},{60;50;42;36;32;30;28;26;24;22;20;18;16;14;12;10;8;6;4;2;0}),0)</f>
        <v>0</v>
      </c>
      <c r="W132" s="40"/>
      <c r="X132" s="41">
        <f>IF(W132,LOOKUP(W132,{1;2;3;4;5;6;7;8;9;10;11;12;13;14;15;16;17;18;19;20;21},{60;50;42;36;32;30;28;26;24;22;20;18;16;14;12;10;8;6;4;2;0}),0)</f>
        <v>0</v>
      </c>
      <c r="Y132" s="40"/>
      <c r="Z132" s="45">
        <f>IF(Y132,LOOKUP(Y132,{1;2;3;4;5;6;7;8;9;10;11;12;13;14;15;16;17;18;19;20;21},{60;50;42;36;32;30;28;26;24;22;20;18;16;14;12;10;8;6;4;2;0}),0)</f>
        <v>0</v>
      </c>
      <c r="AA132" s="40"/>
      <c r="AB132" s="41">
        <f>IF(AA132,LOOKUP(AA132,{1;2;3;4;5;6;7;8;9;10;11;12;13;14;15;16;17;18;19;20;21},{60;50;42;36;32;30;28;26;24;22;20;18;16;14;12;10;8;6;4;2;0}),0)</f>
        <v>0</v>
      </c>
      <c r="AC132" s="40"/>
      <c r="AD132" s="106">
        <f>IF(AC132,LOOKUP(AC132,{1;2;3;4;5;6;7;8;9;10;11;12;13;14;15;16;17;18;19;20;21},{30;25;21;18;16;15;14;13;12;11;10;9;8;7;6;5;4;3;2;1;0}),0)</f>
        <v>0</v>
      </c>
      <c r="AE132" s="40"/>
      <c r="AF132" s="488">
        <f>IF(AE132,LOOKUP(AE132,{1;2;3;4;5;6;7;8;9;10;11;12;13;14;15;16;17;18;19;20;21},{30;25;21;18;16;15;14;13;12;11;10;9;8;7;6;5;4;3;2;1;0}),0)</f>
        <v>0</v>
      </c>
      <c r="AG132" s="40"/>
      <c r="AH132" s="106">
        <f>IF(AG132,LOOKUP(AG132,{1;2;3;4;5;6;7;8;9;10;11;12;13;14;15;16;17;18;19;20;21},{30;25;21;18;16;15;14;13;12;11;10;9;8;7;6;5;4;3;2;1;0}),0)</f>
        <v>0</v>
      </c>
      <c r="AI132" s="40"/>
      <c r="AJ132" s="41">
        <f>IF(AI132,LOOKUP(AI132,{1;2;3;4;5;6;7;8;9;10;11;12;13;14;15;16;17;18;19;20;21},{30;25;21;18;16;15;14;13;12;11;10;9;8;7;6;5;4;3;2;1;0}),0)</f>
        <v>0</v>
      </c>
      <c r="AK132" s="40"/>
      <c r="AL132" s="43">
        <f>IF(AK132,LOOKUP(AK132,{1;2;3;4;5;6;7;8;9;10;11;12;13;14;15;16;17;18;19;20;21},{30;25;21;18;16;15;14;13;12;11;10;9;8;7;6;5;4;3;2;1;0}),0)</f>
        <v>0</v>
      </c>
      <c r="AM132" s="40"/>
      <c r="AN132" s="43">
        <f>IF(AM132,LOOKUP(AM132,{1;2;3;4;5;6;7;8;9;10;11;12;13;14;15;16;17;18;19;20;21},{30;25;21;18;16;15;14;13;12;11;10;9;8;7;6;5;4;3;2;1;0}),0)</f>
        <v>0</v>
      </c>
      <c r="AO132" s="40"/>
      <c r="AP132" s="43">
        <f>IF(AO132,LOOKUP(AO132,{1;2;3;4;5;6;7;8;9;10;11;12;13;14;15;16;17;18;19;20;21},{30;25;21;18;16;15;14;13;12;11;10;9;8;7;6;5;4;3;2;1;0}),0)</f>
        <v>0</v>
      </c>
      <c r="AQ132" s="40"/>
      <c r="AR132" s="47">
        <f>IF(AQ132,LOOKUP(AQ132,{1;2;3;4;5;6;7;8;9;10;11;12;13;14;15;16;17;18;19;20;21},{60;50;42;36;32;30;28;26;24;22;20;18;16;14;12;10;8;6;4;2;0}),0)</f>
        <v>0</v>
      </c>
      <c r="AS132" s="40"/>
      <c r="AT132" s="211">
        <f>IF(AS132,LOOKUP(AS132,{1;2;3;4;5;6;7;8;9;10;11;12;13;14;15;16;17;18;19;20;21},{60;50;42;36;32;30;28;26;24;22;20;18;16;14;12;10;8;6;4;2;0}),0)</f>
        <v>0</v>
      </c>
      <c r="AU132" s="240"/>
      <c r="AV132" s="241">
        <f>IF(AU132,LOOKUP(AU132,{1;2;3;4;5;6;7;8;9;10;11;12;13;14;15;16;17;18;19;20;21},{60;50;42;36;32;30;28;26;24;22;20;18;16;14;12;10;8;6;4;2;0}),0)</f>
        <v>0</v>
      </c>
      <c r="AW132" s="225"/>
      <c r="AX132" s="216">
        <f>V132+X132+Z132+AB132+AR132+AT132+AV132</f>
        <v>0</v>
      </c>
      <c r="AZ132" s="255">
        <f>RANK(BA132,$BA$6:$BA$259)</f>
        <v>75</v>
      </c>
      <c r="BA132" s="256">
        <f>(N132+P132+R132+T132+V132+X132+Z132+AB132+AD132+AF132+AH132+AJ132+AL132+AN132)- SMALL((N132,P132,R132,T132,V132,X132,Z132,AB132,AD132,AF132,AH132,AJ132,AL132,AN132),1)- SMALL((N132,P132,R132,T132,V132,X132,Z132,AB132,AD132,AF132,AH132,AJ132,AL132,AN132),2)- SMALL((N132,P132,R132,T132,V132,X132,Z132,AB132,AD132,AF132,AH132,AJ132,AL132,AN132),3)</f>
        <v>0</v>
      </c>
    </row>
    <row r="133" spans="1:53" ht="16" customHeight="1" x14ac:dyDescent="0.2">
      <c r="A133" s="141">
        <f>RANK(I133,$I$6:$I$271)</f>
        <v>103</v>
      </c>
      <c r="B133" s="154">
        <v>3530530</v>
      </c>
      <c r="C133" s="145" t="s">
        <v>37</v>
      </c>
      <c r="D133" s="37" t="s">
        <v>38</v>
      </c>
      <c r="E133" s="38" t="str">
        <f>C133&amp;D133</f>
        <v>ReeseHANNEMAN</v>
      </c>
      <c r="F133" s="39">
        <v>2017</v>
      </c>
      <c r="G133" s="117">
        <v>1989</v>
      </c>
      <c r="H133" s="311" t="str">
        <f>IF(ISBLANK(G133),"",IF(G133&gt;1995.9,"U23","SR"))</f>
        <v>SR</v>
      </c>
      <c r="I133" s="494">
        <f>N133+P133+R133+T133+V133+X133+Z133+AB133+AD133+AF133+AH133+AJ133+AL133+AN133+AP133+AR133+AT133+AV133</f>
        <v>0</v>
      </c>
      <c r="J133" s="159">
        <f>N133+R133+X133+AB133+AF133+AJ133+AR133</f>
        <v>0</v>
      </c>
      <c r="K133" s="130">
        <f>P133+T133+V133+Z133+AD133+AH133+AL133+AN133+AP133+AT133+AV133</f>
        <v>0</v>
      </c>
      <c r="L133" s="122"/>
      <c r="M133" s="40"/>
      <c r="N133" s="41">
        <f>IF(M133,LOOKUP(M133,{1;2;3;4;5;6;7;8;9;10;11;12;13;14;15;16;17;18;19;20;21},{30;25;21;18;16;15;14;13;12;11;10;9;8;7;6;5;4;3;2;1;0}),0)</f>
        <v>0</v>
      </c>
      <c r="O133" s="40"/>
      <c r="P133" s="43">
        <f>IF(O133,LOOKUP(O133,{1;2;3;4;5;6;7;8;9;10;11;12;13;14;15;16;17;18;19;20;21},{30;25;21;18;16;15;14;13;12;11;10;9;8;7;6;5;4;3;2;1;0}),0)</f>
        <v>0</v>
      </c>
      <c r="Q133" s="40"/>
      <c r="R133" s="41">
        <f>IF(Q133,LOOKUP(Q133,{1;2;3;4;5;6;7;8;9;10;11;12;13;14;15;16;17;18;19;20;21},{30;25;21;18;16;15;14;13;12;11;10;9;8;7;6;5;4;3;2;1;0}),0)</f>
        <v>0</v>
      </c>
      <c r="S133" s="40"/>
      <c r="T133" s="43">
        <f>IF(S133,LOOKUP(S133,{1;2;3;4;5;6;7;8;9;10;11;12;13;14;15;16;17;18;19;20;21},{30;25;21;18;16;15;14;13;12;11;10;9;8;7;6;5;4;3;2;1;0}),0)</f>
        <v>0</v>
      </c>
      <c r="U133" s="40"/>
      <c r="V133" s="45">
        <f>IF(U133,LOOKUP(U133,{1;2;3;4;5;6;7;8;9;10;11;12;13;14;15;16;17;18;19;20;21},{60;50;42;36;32;30;28;26;24;22;20;18;16;14;12;10;8;6;4;2;0}),0)</f>
        <v>0</v>
      </c>
      <c r="W133" s="40"/>
      <c r="X133" s="41">
        <f>IF(W133,LOOKUP(W133,{1;2;3;4;5;6;7;8;9;10;11;12;13;14;15;16;17;18;19;20;21},{60;50;42;36;32;30;28;26;24;22;20;18;16;14;12;10;8;6;4;2;0}),0)</f>
        <v>0</v>
      </c>
      <c r="Y133" s="40"/>
      <c r="Z133" s="45">
        <f>IF(Y133,LOOKUP(Y133,{1;2;3;4;5;6;7;8;9;10;11;12;13;14;15;16;17;18;19;20;21},{60;50;42;36;32;30;28;26;24;22;20;18;16;14;12;10;8;6;4;2;0}),0)</f>
        <v>0</v>
      </c>
      <c r="AA133" s="40"/>
      <c r="AB133" s="41">
        <f>IF(AA133,LOOKUP(AA133,{1;2;3;4;5;6;7;8;9;10;11;12;13;14;15;16;17;18;19;20;21},{60;50;42;36;32;30;28;26;24;22;20;18;16;14;12;10;8;6;4;2;0}),0)</f>
        <v>0</v>
      </c>
      <c r="AC133" s="40"/>
      <c r="AD133" s="106">
        <f>IF(AC133,LOOKUP(AC133,{1;2;3;4;5;6;7;8;9;10;11;12;13;14;15;16;17;18;19;20;21},{30;25;21;18;16;15;14;13;12;11;10;9;8;7;6;5;4;3;2;1;0}),0)</f>
        <v>0</v>
      </c>
      <c r="AE133" s="40"/>
      <c r="AF133" s="488">
        <f>IF(AE133,LOOKUP(AE133,{1;2;3;4;5;6;7;8;9;10;11;12;13;14;15;16;17;18;19;20;21},{30;25;21;18;16;15;14;13;12;11;10;9;8;7;6;5;4;3;2;1;0}),0)</f>
        <v>0</v>
      </c>
      <c r="AG133" s="40"/>
      <c r="AH133" s="106">
        <f>IF(AG133,LOOKUP(AG133,{1;2;3;4;5;6;7;8;9;10;11;12;13;14;15;16;17;18;19;20;21},{30;25;21;18;16;15;14;13;12;11;10;9;8;7;6;5;4;3;2;1;0}),0)</f>
        <v>0</v>
      </c>
      <c r="AI133" s="40"/>
      <c r="AJ133" s="41">
        <f>IF(AI133,LOOKUP(AI133,{1;2;3;4;5;6;7;8;9;10;11;12;13;14;15;16;17;18;19;20;21},{30;25;21;18;16;15;14;13;12;11;10;9;8;7;6;5;4;3;2;1;0}),0)</f>
        <v>0</v>
      </c>
      <c r="AK133" s="40"/>
      <c r="AL133" s="43">
        <f>IF(AK133,LOOKUP(AK133,{1;2;3;4;5;6;7;8;9;10;11;12;13;14;15;16;17;18;19;20;21},{30;25;21;18;16;15;14;13;12;11;10;9;8;7;6;5;4;3;2;1;0}),0)</f>
        <v>0</v>
      </c>
      <c r="AM133" s="40"/>
      <c r="AN133" s="43">
        <f>IF(AM133,LOOKUP(AM133,{1;2;3;4;5;6;7;8;9;10;11;12;13;14;15;16;17;18;19;20;21},{30;25;21;18;16;15;14;13;12;11;10;9;8;7;6;5;4;3;2;1;0}),0)</f>
        <v>0</v>
      </c>
      <c r="AO133" s="40"/>
      <c r="AP133" s="43">
        <f>IF(AO133,LOOKUP(AO133,{1;2;3;4;5;6;7;8;9;10;11;12;13;14;15;16;17;18;19;20;21},{30;25;21;18;16;15;14;13;12;11;10;9;8;7;6;5;4;3;2;1;0}),0)</f>
        <v>0</v>
      </c>
      <c r="AQ133" s="40"/>
      <c r="AR133" s="47">
        <f>IF(AQ133,LOOKUP(AQ133,{1;2;3;4;5;6;7;8;9;10;11;12;13;14;15;16;17;18;19;20;21},{60;50;42;36;32;30;28;26;24;22;20;18;16;14;12;10;8;6;4;2;0}),0)</f>
        <v>0</v>
      </c>
      <c r="AS133" s="40"/>
      <c r="AT133" s="211">
        <f>IF(AS133,LOOKUP(AS133,{1;2;3;4;5;6;7;8;9;10;11;12;13;14;15;16;17;18;19;20;21},{60;50;42;36;32;30;28;26;24;22;20;18;16;14;12;10;8;6;4;2;0}),0)</f>
        <v>0</v>
      </c>
      <c r="AU133" s="240"/>
      <c r="AV133" s="241">
        <f>IF(AU133,LOOKUP(AU133,{1;2;3;4;5;6;7;8;9;10;11;12;13;14;15;16;17;18;19;20;21},{60;50;42;36;32;30;28;26;24;22;20;18;16;14;12;10;8;6;4;2;0}),0)</f>
        <v>0</v>
      </c>
      <c r="AW133" s="225"/>
      <c r="AX133" s="216">
        <f>V133+X133+Z133+AB133+AR133+AT133+AV133</f>
        <v>0</v>
      </c>
      <c r="AZ133" s="255">
        <f>RANK(BA133,$BA$6:$BA$259)</f>
        <v>75</v>
      </c>
      <c r="BA133" s="256">
        <f>(N133+P133+R133+T133+V133+X133+Z133+AB133+AD133+AF133+AH133+AJ133+AL133+AN133)- SMALL((N133,P133,R133,T133,V133,X133,Z133,AB133,AD133,AF133,AH133,AJ133,AL133,AN133),1)- SMALL((N133,P133,R133,T133,V133,X133,Z133,AB133,AD133,AF133,AH133,AJ133,AL133,AN133),2)- SMALL((N133,P133,R133,T133,V133,X133,Z133,AB133,AD133,AF133,AH133,AJ133,AL133,AN133),3)</f>
        <v>0</v>
      </c>
    </row>
    <row r="134" spans="1:53" ht="16" customHeight="1" x14ac:dyDescent="0.2">
      <c r="A134" s="141">
        <f>RANK(I134,$I$6:$I$271)</f>
        <v>103</v>
      </c>
      <c r="B134" s="154">
        <v>3100244</v>
      </c>
      <c r="C134" s="146" t="s">
        <v>84</v>
      </c>
      <c r="D134" s="49" t="s">
        <v>189</v>
      </c>
      <c r="E134" s="38" t="str">
        <f>C134&amp;D134</f>
        <v>ThomasHARDY</v>
      </c>
      <c r="F134" s="39">
        <v>2017</v>
      </c>
      <c r="G134" s="118">
        <v>1995</v>
      </c>
      <c r="H134" s="311" t="str">
        <f>IF(ISBLANK(G134),"",IF(G134&gt;1995.9,"U23","SR"))</f>
        <v>SR</v>
      </c>
      <c r="I134" s="494">
        <f>N134+P134+R134+T134+V134+X134+Z134+AB134+AD134+AF134+AH134+AJ134+AL134+AN134+AP134+AR134+AT134+AV134</f>
        <v>0</v>
      </c>
      <c r="J134" s="159">
        <f>N134+R134+X134+AB134+AF134+AJ134+AR134</f>
        <v>0</v>
      </c>
      <c r="K134" s="130">
        <f>P134+T134+V134+Z134+AD134+AH134+AL134+AN134+AP134+AT134+AV134</f>
        <v>0</v>
      </c>
      <c r="L134" s="122"/>
      <c r="M134" s="40"/>
      <c r="N134" s="41">
        <f>IF(M134,LOOKUP(M134,{1;2;3;4;5;6;7;8;9;10;11;12;13;14;15;16;17;18;19;20;21},{30;25;21;18;16;15;14;13;12;11;10;9;8;7;6;5;4;3;2;1;0}),0)</f>
        <v>0</v>
      </c>
      <c r="O134" s="40"/>
      <c r="P134" s="43">
        <f>IF(O134,LOOKUP(O134,{1;2;3;4;5;6;7;8;9;10;11;12;13;14;15;16;17;18;19;20;21},{30;25;21;18;16;15;14;13;12;11;10;9;8;7;6;5;4;3;2;1;0}),0)</f>
        <v>0</v>
      </c>
      <c r="Q134" s="40"/>
      <c r="R134" s="41">
        <f>IF(Q134,LOOKUP(Q134,{1;2;3;4;5;6;7;8;9;10;11;12;13;14;15;16;17;18;19;20;21},{30;25;21;18;16;15;14;13;12;11;10;9;8;7;6;5;4;3;2;1;0}),0)</f>
        <v>0</v>
      </c>
      <c r="S134" s="40"/>
      <c r="T134" s="43">
        <f>IF(S134,LOOKUP(S134,{1;2;3;4;5;6;7;8;9;10;11;12;13;14;15;16;17;18;19;20;21},{30;25;21;18;16;15;14;13;12;11;10;9;8;7;6;5;4;3;2;1;0}),0)</f>
        <v>0</v>
      </c>
      <c r="U134" s="40"/>
      <c r="V134" s="45">
        <f>IF(U134,LOOKUP(U134,{1;2;3;4;5;6;7;8;9;10;11;12;13;14;15;16;17;18;19;20;21},{60;50;42;36;32;30;28;26;24;22;20;18;16;14;12;10;8;6;4;2;0}),0)</f>
        <v>0</v>
      </c>
      <c r="W134" s="40"/>
      <c r="X134" s="41">
        <f>IF(W134,LOOKUP(W134,{1;2;3;4;5;6;7;8;9;10;11;12;13;14;15;16;17;18;19;20;21},{60;50;42;36;32;30;28;26;24;22;20;18;16;14;12;10;8;6;4;2;0}),0)</f>
        <v>0</v>
      </c>
      <c r="Y134" s="40"/>
      <c r="Z134" s="45">
        <f>IF(Y134,LOOKUP(Y134,{1;2;3;4;5;6;7;8;9;10;11;12;13;14;15;16;17;18;19;20;21},{60;50;42;36;32;30;28;26;24;22;20;18;16;14;12;10;8;6;4;2;0}),0)</f>
        <v>0</v>
      </c>
      <c r="AA134" s="40"/>
      <c r="AB134" s="41">
        <f>IF(AA134,LOOKUP(AA134,{1;2;3;4;5;6;7;8;9;10;11;12;13;14;15;16;17;18;19;20;21},{60;50;42;36;32;30;28;26;24;22;20;18;16;14;12;10;8;6;4;2;0}),0)</f>
        <v>0</v>
      </c>
      <c r="AC134" s="40"/>
      <c r="AD134" s="106">
        <f>IF(AC134,LOOKUP(AC134,{1;2;3;4;5;6;7;8;9;10;11;12;13;14;15;16;17;18;19;20;21},{30;25;21;18;16;15;14;13;12;11;10;9;8;7;6;5;4;3;2;1;0}),0)</f>
        <v>0</v>
      </c>
      <c r="AE134" s="40"/>
      <c r="AF134" s="488">
        <f>IF(AE134,LOOKUP(AE134,{1;2;3;4;5;6;7;8;9;10;11;12;13;14;15;16;17;18;19;20;21},{30;25;21;18;16;15;14;13;12;11;10;9;8;7;6;5;4;3;2;1;0}),0)</f>
        <v>0</v>
      </c>
      <c r="AG134" s="40"/>
      <c r="AH134" s="106">
        <f>IF(AG134,LOOKUP(AG134,{1;2;3;4;5;6;7;8;9;10;11;12;13;14;15;16;17;18;19;20;21},{30;25;21;18;16;15;14;13;12;11;10;9;8;7;6;5;4;3;2;1;0}),0)</f>
        <v>0</v>
      </c>
      <c r="AI134" s="40"/>
      <c r="AJ134" s="41">
        <f>IF(AI134,LOOKUP(AI134,{1;2;3;4;5;6;7;8;9;10;11;12;13;14;15;16;17;18;19;20;21},{30;25;21;18;16;15;14;13;12;11;10;9;8;7;6;5;4;3;2;1;0}),0)</f>
        <v>0</v>
      </c>
      <c r="AK134" s="40"/>
      <c r="AL134" s="43">
        <f>IF(AK134,LOOKUP(AK134,{1;2;3;4;5;6;7;8;9;10;11;12;13;14;15;16;17;18;19;20;21},{30;25;21;18;16;15;14;13;12;11;10;9;8;7;6;5;4;3;2;1;0}),0)</f>
        <v>0</v>
      </c>
      <c r="AM134" s="40"/>
      <c r="AN134" s="43">
        <f>IF(AM134,LOOKUP(AM134,{1;2;3;4;5;6;7;8;9;10;11;12;13;14;15;16;17;18;19;20;21},{30;25;21;18;16;15;14;13;12;11;10;9;8;7;6;5;4;3;2;1;0}),0)</f>
        <v>0</v>
      </c>
      <c r="AO134" s="40"/>
      <c r="AP134" s="43">
        <f>IF(AO134,LOOKUP(AO134,{1;2;3;4;5;6;7;8;9;10;11;12;13;14;15;16;17;18;19;20;21},{30;25;21;18;16;15;14;13;12;11;10;9;8;7;6;5;4;3;2;1;0}),0)</f>
        <v>0</v>
      </c>
      <c r="AQ134" s="40"/>
      <c r="AR134" s="47">
        <f>IF(AQ134,LOOKUP(AQ134,{1;2;3;4;5;6;7;8;9;10;11;12;13;14;15;16;17;18;19;20;21},{60;50;42;36;32;30;28;26;24;22;20;18;16;14;12;10;8;6;4;2;0}),0)</f>
        <v>0</v>
      </c>
      <c r="AS134" s="40"/>
      <c r="AT134" s="211">
        <f>IF(AS134,LOOKUP(AS134,{1;2;3;4;5;6;7;8;9;10;11;12;13;14;15;16;17;18;19;20;21},{60;50;42;36;32;30;28;26;24;22;20;18;16;14;12;10;8;6;4;2;0}),0)</f>
        <v>0</v>
      </c>
      <c r="AU134" s="240"/>
      <c r="AV134" s="241">
        <f>IF(AU134,LOOKUP(AU134,{1;2;3;4;5;6;7;8;9;10;11;12;13;14;15;16;17;18;19;20;21},{60;50;42;36;32;30;28;26;24;22;20;18;16;14;12;10;8;6;4;2;0}),0)</f>
        <v>0</v>
      </c>
      <c r="AW134" s="225"/>
      <c r="AX134" s="216">
        <f>V134+X134+Z134+AB134+AR134+AT134+AV134</f>
        <v>0</v>
      </c>
      <c r="AZ134" s="255">
        <f>RANK(BA134,$BA$6:$BA$259)</f>
        <v>75</v>
      </c>
      <c r="BA134" s="256">
        <f>(N134+P134+R134+T134+V134+X134+Z134+AB134+AD134+AF134+AH134+AJ134+AL134+AN134)- SMALL((N134,P134,R134,T134,V134,X134,Z134,AB134,AD134,AF134,AH134,AJ134,AL134,AN134),1)- SMALL((N134,P134,R134,T134,V134,X134,Z134,AB134,AD134,AF134,AH134,AJ134,AL134,AN134),2)- SMALL((N134,P134,R134,T134,V134,X134,Z134,AB134,AD134,AF134,AH134,AJ134,AL134,AN134),3)</f>
        <v>0</v>
      </c>
    </row>
    <row r="135" spans="1:53" ht="16" customHeight="1" x14ac:dyDescent="0.2">
      <c r="A135" s="141">
        <f>RANK(I135,$I$6:$I$271)</f>
        <v>103</v>
      </c>
      <c r="B135" s="154">
        <v>3530805</v>
      </c>
      <c r="C135" s="146" t="s">
        <v>113</v>
      </c>
      <c r="D135" s="49" t="s">
        <v>114</v>
      </c>
      <c r="E135" s="38" t="str">
        <f>C135&amp;D135</f>
        <v>BillHARMEYER</v>
      </c>
      <c r="F135" s="50"/>
      <c r="G135" s="118">
        <v>1997</v>
      </c>
      <c r="H135" s="311" t="str">
        <f>IF(ISBLANK(G135),"",IF(G135&gt;1995.9,"U23","SR"))</f>
        <v>U23</v>
      </c>
      <c r="I135" s="494">
        <f>N135+P135+R135+T135+V135+X135+Z135+AB135+AD135+AF135+AH135+AJ135+AL135+AN135+AP135+AR135+AT135+AV135</f>
        <v>0</v>
      </c>
      <c r="J135" s="159">
        <f>N135+R135+X135+AB135+AF135+AJ135+AR135</f>
        <v>0</v>
      </c>
      <c r="K135" s="130">
        <f>P135+T135+V135+Z135+AD135+AH135+AL135+AN135+AP135+AT135+AV135</f>
        <v>0</v>
      </c>
      <c r="L135" s="122"/>
      <c r="M135" s="40"/>
      <c r="N135" s="41">
        <f>IF(M135,LOOKUP(M135,{1;2;3;4;5;6;7;8;9;10;11;12;13;14;15;16;17;18;19;20;21},{30;25;21;18;16;15;14;13;12;11;10;9;8;7;6;5;4;3;2;1;0}),0)</f>
        <v>0</v>
      </c>
      <c r="O135" s="40"/>
      <c r="P135" s="43">
        <f>IF(O135,LOOKUP(O135,{1;2;3;4;5;6;7;8;9;10;11;12;13;14;15;16;17;18;19;20;21},{30;25;21;18;16;15;14;13;12;11;10;9;8;7;6;5;4;3;2;1;0}),0)</f>
        <v>0</v>
      </c>
      <c r="Q135" s="40"/>
      <c r="R135" s="41">
        <f>IF(Q135,LOOKUP(Q135,{1;2;3;4;5;6;7;8;9;10;11;12;13;14;15;16;17;18;19;20;21},{30;25;21;18;16;15;14;13;12;11;10;9;8;7;6;5;4;3;2;1;0}),0)</f>
        <v>0</v>
      </c>
      <c r="S135" s="40"/>
      <c r="T135" s="43">
        <f>IF(S135,LOOKUP(S135,{1;2;3;4;5;6;7;8;9;10;11;12;13;14;15;16;17;18;19;20;21},{30;25;21;18;16;15;14;13;12;11;10;9;8;7;6;5;4;3;2;1;0}),0)</f>
        <v>0</v>
      </c>
      <c r="U135" s="40"/>
      <c r="V135" s="45">
        <f>IF(U135,LOOKUP(U135,{1;2;3;4;5;6;7;8;9;10;11;12;13;14;15;16;17;18;19;20;21},{60;50;42;36;32;30;28;26;24;22;20;18;16;14;12;10;8;6;4;2;0}),0)</f>
        <v>0</v>
      </c>
      <c r="W135" s="40"/>
      <c r="X135" s="41">
        <f>IF(W135,LOOKUP(W135,{1;2;3;4;5;6;7;8;9;10;11;12;13;14;15;16;17;18;19;20;21},{60;50;42;36;32;30;28;26;24;22;20;18;16;14;12;10;8;6;4;2;0}),0)</f>
        <v>0</v>
      </c>
      <c r="Y135" s="40"/>
      <c r="Z135" s="45">
        <f>IF(Y135,LOOKUP(Y135,{1;2;3;4;5;6;7;8;9;10;11;12;13;14;15;16;17;18;19;20;21},{60;50;42;36;32;30;28;26;24;22;20;18;16;14;12;10;8;6;4;2;0}),0)</f>
        <v>0</v>
      </c>
      <c r="AA135" s="40"/>
      <c r="AB135" s="41">
        <f>IF(AA135,LOOKUP(AA135,{1;2;3;4;5;6;7;8;9;10;11;12;13;14;15;16;17;18;19;20;21},{60;50;42;36;32;30;28;26;24;22;20;18;16;14;12;10;8;6;4;2;0}),0)</f>
        <v>0</v>
      </c>
      <c r="AC135" s="40"/>
      <c r="AD135" s="106">
        <f>IF(AC135,LOOKUP(AC135,{1;2;3;4;5;6;7;8;9;10;11;12;13;14;15;16;17;18;19;20;21},{30;25;21;18;16;15;14;13;12;11;10;9;8;7;6;5;4;3;2;1;0}),0)</f>
        <v>0</v>
      </c>
      <c r="AE135" s="40"/>
      <c r="AF135" s="488">
        <f>IF(AE135,LOOKUP(AE135,{1;2;3;4;5;6;7;8;9;10;11;12;13;14;15;16;17;18;19;20;21},{30;25;21;18;16;15;14;13;12;11;10;9;8;7;6;5;4;3;2;1;0}),0)</f>
        <v>0</v>
      </c>
      <c r="AG135" s="40"/>
      <c r="AH135" s="106">
        <f>IF(AG135,LOOKUP(AG135,{1;2;3;4;5;6;7;8;9;10;11;12;13;14;15;16;17;18;19;20;21},{30;25;21;18;16;15;14;13;12;11;10;9;8;7;6;5;4;3;2;1;0}),0)</f>
        <v>0</v>
      </c>
      <c r="AI135" s="40"/>
      <c r="AJ135" s="41">
        <f>IF(AI135,LOOKUP(AI135,{1;2;3;4;5;6;7;8;9;10;11;12;13;14;15;16;17;18;19;20;21},{30;25;21;18;16;15;14;13;12;11;10;9;8;7;6;5;4;3;2;1;0}),0)</f>
        <v>0</v>
      </c>
      <c r="AK135" s="40"/>
      <c r="AL135" s="43">
        <f>IF(AK135,LOOKUP(AK135,{1;2;3;4;5;6;7;8;9;10;11;12;13;14;15;16;17;18;19;20;21},{30;25;21;18;16;15;14;13;12;11;10;9;8;7;6;5;4;3;2;1;0}),0)</f>
        <v>0</v>
      </c>
      <c r="AM135" s="40"/>
      <c r="AN135" s="43">
        <f>IF(AM135,LOOKUP(AM135,{1;2;3;4;5;6;7;8;9;10;11;12;13;14;15;16;17;18;19;20;21},{30;25;21;18;16;15;14;13;12;11;10;9;8;7;6;5;4;3;2;1;0}),0)</f>
        <v>0</v>
      </c>
      <c r="AO135" s="40"/>
      <c r="AP135" s="43">
        <f>IF(AO135,LOOKUP(AO135,{1;2;3;4;5;6;7;8;9;10;11;12;13;14;15;16;17;18;19;20;21},{30;25;21;18;16;15;14;13;12;11;10;9;8;7;6;5;4;3;2;1;0}),0)</f>
        <v>0</v>
      </c>
      <c r="AQ135" s="40"/>
      <c r="AR135" s="47">
        <f>IF(AQ135,LOOKUP(AQ135,{1;2;3;4;5;6;7;8;9;10;11;12;13;14;15;16;17;18;19;20;21},{60;50;42;36;32;30;28;26;24;22;20;18;16;14;12;10;8;6;4;2;0}),0)</f>
        <v>0</v>
      </c>
      <c r="AS135" s="40"/>
      <c r="AT135" s="211">
        <f>IF(AS135,LOOKUP(AS135,{1;2;3;4;5;6;7;8;9;10;11;12;13;14;15;16;17;18;19;20;21},{60;50;42;36;32;30;28;26;24;22;20;18;16;14;12;10;8;6;4;2;0}),0)</f>
        <v>0</v>
      </c>
      <c r="AU135" s="240"/>
      <c r="AV135" s="241">
        <f>IF(AU135,LOOKUP(AU135,{1;2;3;4;5;6;7;8;9;10;11;12;13;14;15;16;17;18;19;20;21},{60;50;42;36;32;30;28;26;24;22;20;18;16;14;12;10;8;6;4;2;0}),0)</f>
        <v>0</v>
      </c>
      <c r="AW135" s="231"/>
      <c r="AX135" s="216">
        <f>V135+X135+Z135+AB135+AR135+AT135+AV135</f>
        <v>0</v>
      </c>
      <c r="AZ135" s="255">
        <f>RANK(BA135,$BA$6:$BA$259)</f>
        <v>75</v>
      </c>
      <c r="BA135" s="256">
        <f>(N135+P135+R135+T135+V135+X135+Z135+AB135+AD135+AF135+AH135+AJ135+AL135+AN135)- SMALL((N135,P135,R135,T135,V135,X135,Z135,AB135,AD135,AF135,AH135,AJ135,AL135,AN135),1)- SMALL((N135,P135,R135,T135,V135,X135,Z135,AB135,AD135,AF135,AH135,AJ135,AL135,AN135),2)- SMALL((N135,P135,R135,T135,V135,X135,Z135,AB135,AD135,AF135,AH135,AJ135,AL135,AN135),3)</f>
        <v>0</v>
      </c>
    </row>
    <row r="136" spans="1:53" ht="16" customHeight="1" x14ac:dyDescent="0.2">
      <c r="A136" s="141">
        <f>RANK(I136,$I$6:$I$271)</f>
        <v>103</v>
      </c>
      <c r="B136" s="154">
        <v>3530691</v>
      </c>
      <c r="C136" s="147" t="s">
        <v>537</v>
      </c>
      <c r="D136" s="49" t="s">
        <v>23</v>
      </c>
      <c r="E136" s="38" t="str">
        <f>C136&amp;D136</f>
        <v>John (Jack)HEGMAN</v>
      </c>
      <c r="F136" s="39">
        <v>2017</v>
      </c>
      <c r="G136" s="117">
        <v>1994</v>
      </c>
      <c r="H136" s="311" t="str">
        <f>IF(ISBLANK(G136),"",IF(G136&gt;1995.9,"U23","SR"))</f>
        <v>SR</v>
      </c>
      <c r="I136" s="494">
        <f>N136+P136+R136+T136+V136+X136+Z136+AB136+AD136+AF136+AH136+AJ136+AL136+AN136+AP136+AR136+AT136+AV136</f>
        <v>0</v>
      </c>
      <c r="J136" s="159">
        <f>N136+R136+X136+AB136+AF136+AJ136+AR136</f>
        <v>0</v>
      </c>
      <c r="K136" s="130">
        <f>P136+T136+V136+Z136+AD136+AH136+AL136+AN136+AP136+AT136+AV136</f>
        <v>0</v>
      </c>
      <c r="L136" s="122"/>
      <c r="M136" s="40"/>
      <c r="N136" s="41">
        <f>IF(M136,LOOKUP(M136,{1;2;3;4;5;6;7;8;9;10;11;12;13;14;15;16;17;18;19;20;21},{30;25;21;18;16;15;14;13;12;11;10;9;8;7;6;5;4;3;2;1;0}),0)</f>
        <v>0</v>
      </c>
      <c r="O136" s="40"/>
      <c r="P136" s="43">
        <f>IF(O136,LOOKUP(O136,{1;2;3;4;5;6;7;8;9;10;11;12;13;14;15;16;17;18;19;20;21},{30;25;21;18;16;15;14;13;12;11;10;9;8;7;6;5;4;3;2;1;0}),0)</f>
        <v>0</v>
      </c>
      <c r="Q136" s="40"/>
      <c r="R136" s="41">
        <f>IF(Q136,LOOKUP(Q136,{1;2;3;4;5;6;7;8;9;10;11;12;13;14;15;16;17;18;19;20;21},{30;25;21;18;16;15;14;13;12;11;10;9;8;7;6;5;4;3;2;1;0}),0)</f>
        <v>0</v>
      </c>
      <c r="S136" s="40"/>
      <c r="T136" s="43">
        <f>IF(S136,LOOKUP(S136,{1;2;3;4;5;6;7;8;9;10;11;12;13;14;15;16;17;18;19;20;21},{30;25;21;18;16;15;14;13;12;11;10;9;8;7;6;5;4;3;2;1;0}),0)</f>
        <v>0</v>
      </c>
      <c r="U136" s="40"/>
      <c r="V136" s="45">
        <f>IF(U136,LOOKUP(U136,{1;2;3;4;5;6;7;8;9;10;11;12;13;14;15;16;17;18;19;20;21},{60;50;42;36;32;30;28;26;24;22;20;18;16;14;12;10;8;6;4;2;0}),0)</f>
        <v>0</v>
      </c>
      <c r="W136" s="40"/>
      <c r="X136" s="41">
        <f>IF(W136,LOOKUP(W136,{1;2;3;4;5;6;7;8;9;10;11;12;13;14;15;16;17;18;19;20;21},{60;50;42;36;32;30;28;26;24;22;20;18;16;14;12;10;8;6;4;2;0}),0)</f>
        <v>0</v>
      </c>
      <c r="Y136" s="40"/>
      <c r="Z136" s="45">
        <f>IF(Y136,LOOKUP(Y136,{1;2;3;4;5;6;7;8;9;10;11;12;13;14;15;16;17;18;19;20;21},{60;50;42;36;32;30;28;26;24;22;20;18;16;14;12;10;8;6;4;2;0}),0)</f>
        <v>0</v>
      </c>
      <c r="AA136" s="40"/>
      <c r="AB136" s="41">
        <f>IF(AA136,LOOKUP(AA136,{1;2;3;4;5;6;7;8;9;10;11;12;13;14;15;16;17;18;19;20;21},{60;50;42;36;32;30;28;26;24;22;20;18;16;14;12;10;8;6;4;2;0}),0)</f>
        <v>0</v>
      </c>
      <c r="AC136" s="40"/>
      <c r="AD136" s="106">
        <f>IF(AC136,LOOKUP(AC136,{1;2;3;4;5;6;7;8;9;10;11;12;13;14;15;16;17;18;19;20;21},{30;25;21;18;16;15;14;13;12;11;10;9;8;7;6;5;4;3;2;1;0}),0)</f>
        <v>0</v>
      </c>
      <c r="AE136" s="40"/>
      <c r="AF136" s="488">
        <f>IF(AE136,LOOKUP(AE136,{1;2;3;4;5;6;7;8;9;10;11;12;13;14;15;16;17;18;19;20;21},{30;25;21;18;16;15;14;13;12;11;10;9;8;7;6;5;4;3;2;1;0}),0)</f>
        <v>0</v>
      </c>
      <c r="AG136" s="40"/>
      <c r="AH136" s="106">
        <f>IF(AG136,LOOKUP(AG136,{1;2;3;4;5;6;7;8;9;10;11;12;13;14;15;16;17;18;19;20;21},{30;25;21;18;16;15;14;13;12;11;10;9;8;7;6;5;4;3;2;1;0}),0)</f>
        <v>0</v>
      </c>
      <c r="AI136" s="40"/>
      <c r="AJ136" s="41">
        <f>IF(AI136,LOOKUP(AI136,{1;2;3;4;5;6;7;8;9;10;11;12;13;14;15;16;17;18;19;20;21},{30;25;21;18;16;15;14;13;12;11;10;9;8;7;6;5;4;3;2;1;0}),0)</f>
        <v>0</v>
      </c>
      <c r="AK136" s="40"/>
      <c r="AL136" s="43">
        <f>IF(AK136,LOOKUP(AK136,{1;2;3;4;5;6;7;8;9;10;11;12;13;14;15;16;17;18;19;20;21},{30;25;21;18;16;15;14;13;12;11;10;9;8;7;6;5;4;3;2;1;0}),0)</f>
        <v>0</v>
      </c>
      <c r="AM136" s="40"/>
      <c r="AN136" s="43">
        <f>IF(AM136,LOOKUP(AM136,{1;2;3;4;5;6;7;8;9;10;11;12;13;14;15;16;17;18;19;20;21},{30;25;21;18;16;15;14;13;12;11;10;9;8;7;6;5;4;3;2;1;0}),0)</f>
        <v>0</v>
      </c>
      <c r="AO136" s="40"/>
      <c r="AP136" s="43">
        <f>IF(AO136,LOOKUP(AO136,{1;2;3;4;5;6;7;8;9;10;11;12;13;14;15;16;17;18;19;20;21},{30;25;21;18;16;15;14;13;12;11;10;9;8;7;6;5;4;3;2;1;0}),0)</f>
        <v>0</v>
      </c>
      <c r="AQ136" s="40"/>
      <c r="AR136" s="47">
        <f>IF(AQ136,LOOKUP(AQ136,{1;2;3;4;5;6;7;8;9;10;11;12;13;14;15;16;17;18;19;20;21},{60;50;42;36;32;30;28;26;24;22;20;18;16;14;12;10;8;6;4;2;0}),0)</f>
        <v>0</v>
      </c>
      <c r="AS136" s="40"/>
      <c r="AT136" s="211">
        <f>IF(AS136,LOOKUP(AS136,{1;2;3;4;5;6;7;8;9;10;11;12;13;14;15;16;17;18;19;20;21},{60;50;42;36;32;30;28;26;24;22;20;18;16;14;12;10;8;6;4;2;0}),0)</f>
        <v>0</v>
      </c>
      <c r="AU136" s="240"/>
      <c r="AV136" s="241">
        <f>IF(AU136,LOOKUP(AU136,{1;2;3;4;5;6;7;8;9;10;11;12;13;14;15;16;17;18;19;20;21},{60;50;42;36;32;30;28;26;24;22;20;18;16;14;12;10;8;6;4;2;0}),0)</f>
        <v>0</v>
      </c>
      <c r="AW136" s="225"/>
      <c r="AX136" s="216">
        <f>V136+X136+Z136+AB136+AR136+AT136+AV136</f>
        <v>0</v>
      </c>
      <c r="AZ136" s="255">
        <f>RANK(BA136,$BA$6:$BA$259)</f>
        <v>75</v>
      </c>
      <c r="BA136" s="256">
        <f>(N136+P136+R136+T136+V136+X136+Z136+AB136+AD136+AF136+AH136+AJ136+AL136+AN136)- SMALL((N136,P136,R136,T136,V136,X136,Z136,AB136,AD136,AF136,AH136,AJ136,AL136,AN136),1)- SMALL((N136,P136,R136,T136,V136,X136,Z136,AB136,AD136,AF136,AH136,AJ136,AL136,AN136),2)- SMALL((N136,P136,R136,T136,V136,X136,Z136,AB136,AD136,AF136,AH136,AJ136,AL136,AN136),3)</f>
        <v>0</v>
      </c>
    </row>
    <row r="137" spans="1:53" ht="16" customHeight="1" x14ac:dyDescent="0.2">
      <c r="A137" s="141">
        <f>RANK(I137,$I$6:$I$271)</f>
        <v>103</v>
      </c>
      <c r="B137" s="154">
        <v>3530831</v>
      </c>
      <c r="C137" s="145" t="s">
        <v>64</v>
      </c>
      <c r="D137" s="37" t="s">
        <v>192</v>
      </c>
      <c r="E137" s="38" t="str">
        <f>C137&amp;D137</f>
        <v>NickHENDRICKSON</v>
      </c>
      <c r="F137" s="39">
        <v>2017</v>
      </c>
      <c r="G137" s="117">
        <v>1991</v>
      </c>
      <c r="H137" s="311" t="str">
        <f>IF(ISBLANK(G137),"",IF(G137&gt;1995.9,"U23","SR"))</f>
        <v>SR</v>
      </c>
      <c r="I137" s="494">
        <f>N137+P137+R137+T137+V137+X137+Z137+AB137+AD137+AF137+AH137+AJ137+AL137+AN137+AP137+AR137+AT137+AV137</f>
        <v>0</v>
      </c>
      <c r="J137" s="159">
        <f>N137+R137+X137+AB137+AF137+AJ137+AR137</f>
        <v>0</v>
      </c>
      <c r="K137" s="130">
        <f>P137+T137+V137+Z137+AD137+AH137+AL137+AN137+AP137+AT137+AV137</f>
        <v>0</v>
      </c>
      <c r="L137" s="122"/>
      <c r="M137" s="40"/>
      <c r="N137" s="41">
        <f>IF(M137,LOOKUP(M137,{1;2;3;4;5;6;7;8;9;10;11;12;13;14;15;16;17;18;19;20;21},{30;25;21;18;16;15;14;13;12;11;10;9;8;7;6;5;4;3;2;1;0}),0)</f>
        <v>0</v>
      </c>
      <c r="O137" s="40"/>
      <c r="P137" s="43">
        <f>IF(O137,LOOKUP(O137,{1;2;3;4;5;6;7;8;9;10;11;12;13;14;15;16;17;18;19;20;21},{30;25;21;18;16;15;14;13;12;11;10;9;8;7;6;5;4;3;2;1;0}),0)</f>
        <v>0</v>
      </c>
      <c r="Q137" s="40"/>
      <c r="R137" s="41">
        <f>IF(Q137,LOOKUP(Q137,{1;2;3;4;5;6;7;8;9;10;11;12;13;14;15;16;17;18;19;20;21},{30;25;21;18;16;15;14;13;12;11;10;9;8;7;6;5;4;3;2;1;0}),0)</f>
        <v>0</v>
      </c>
      <c r="S137" s="40"/>
      <c r="T137" s="43">
        <f>IF(S137,LOOKUP(S137,{1;2;3;4;5;6;7;8;9;10;11;12;13;14;15;16;17;18;19;20;21},{30;25;21;18;16;15;14;13;12;11;10;9;8;7;6;5;4;3;2;1;0}),0)</f>
        <v>0</v>
      </c>
      <c r="U137" s="40"/>
      <c r="V137" s="45">
        <f>IF(U137,LOOKUP(U137,{1;2;3;4;5;6;7;8;9;10;11;12;13;14;15;16;17;18;19;20;21},{60;50;42;36;32;30;28;26;24;22;20;18;16;14;12;10;8;6;4;2;0}),0)</f>
        <v>0</v>
      </c>
      <c r="W137" s="40"/>
      <c r="X137" s="41">
        <f>IF(W137,LOOKUP(W137,{1;2;3;4;5;6;7;8;9;10;11;12;13;14;15;16;17;18;19;20;21},{60;50;42;36;32;30;28;26;24;22;20;18;16;14;12;10;8;6;4;2;0}),0)</f>
        <v>0</v>
      </c>
      <c r="Y137" s="40"/>
      <c r="Z137" s="45">
        <f>IF(Y137,LOOKUP(Y137,{1;2;3;4;5;6;7;8;9;10;11;12;13;14;15;16;17;18;19;20;21},{60;50;42;36;32;30;28;26;24;22;20;18;16;14;12;10;8;6;4;2;0}),0)</f>
        <v>0</v>
      </c>
      <c r="AA137" s="40"/>
      <c r="AB137" s="41">
        <f>IF(AA137,LOOKUP(AA137,{1;2;3;4;5;6;7;8;9;10;11;12;13;14;15;16;17;18;19;20;21},{60;50;42;36;32;30;28;26;24;22;20;18;16;14;12;10;8;6;4;2;0}),0)</f>
        <v>0</v>
      </c>
      <c r="AC137" s="40"/>
      <c r="AD137" s="106">
        <f>IF(AC137,LOOKUP(AC137,{1;2;3;4;5;6;7;8;9;10;11;12;13;14;15;16;17;18;19;20;21},{30;25;21;18;16;15;14;13;12;11;10;9;8;7;6;5;4;3;2;1;0}),0)</f>
        <v>0</v>
      </c>
      <c r="AE137" s="40"/>
      <c r="AF137" s="488">
        <f>IF(AE137,LOOKUP(AE137,{1;2;3;4;5;6;7;8;9;10;11;12;13;14;15;16;17;18;19;20;21},{30;25;21;18;16;15;14;13;12;11;10;9;8;7;6;5;4;3;2;1;0}),0)</f>
        <v>0</v>
      </c>
      <c r="AG137" s="40"/>
      <c r="AH137" s="106">
        <f>IF(AG137,LOOKUP(AG137,{1;2;3;4;5;6;7;8;9;10;11;12;13;14;15;16;17;18;19;20;21},{30;25;21;18;16;15;14;13;12;11;10;9;8;7;6;5;4;3;2;1;0}),0)</f>
        <v>0</v>
      </c>
      <c r="AI137" s="40"/>
      <c r="AJ137" s="41">
        <f>IF(AI137,LOOKUP(AI137,{1;2;3;4;5;6;7;8;9;10;11;12;13;14;15;16;17;18;19;20;21},{30;25;21;18;16;15;14;13;12;11;10;9;8;7;6;5;4;3;2;1;0}),0)</f>
        <v>0</v>
      </c>
      <c r="AK137" s="40"/>
      <c r="AL137" s="43">
        <f>IF(AK137,LOOKUP(AK137,{1;2;3;4;5;6;7;8;9;10;11;12;13;14;15;16;17;18;19;20;21},{30;25;21;18;16;15;14;13;12;11;10;9;8;7;6;5;4;3;2;1;0}),0)</f>
        <v>0</v>
      </c>
      <c r="AM137" s="40"/>
      <c r="AN137" s="43">
        <f>IF(AM137,LOOKUP(AM137,{1;2;3;4;5;6;7;8;9;10;11;12;13;14;15;16;17;18;19;20;21},{30;25;21;18;16;15;14;13;12;11;10;9;8;7;6;5;4;3;2;1;0}),0)</f>
        <v>0</v>
      </c>
      <c r="AO137" s="40"/>
      <c r="AP137" s="43">
        <f>IF(AO137,LOOKUP(AO137,{1;2;3;4;5;6;7;8;9;10;11;12;13;14;15;16;17;18;19;20;21},{30;25;21;18;16;15;14;13;12;11;10;9;8;7;6;5;4;3;2;1;0}),0)</f>
        <v>0</v>
      </c>
      <c r="AQ137" s="40"/>
      <c r="AR137" s="47">
        <f>IF(AQ137,LOOKUP(AQ137,{1;2;3;4;5;6;7;8;9;10;11;12;13;14;15;16;17;18;19;20;21},{60;50;42;36;32;30;28;26;24;22;20;18;16;14;12;10;8;6;4;2;0}),0)</f>
        <v>0</v>
      </c>
      <c r="AS137" s="40"/>
      <c r="AT137" s="211">
        <f>IF(AS137,LOOKUP(AS137,{1;2;3;4;5;6;7;8;9;10;11;12;13;14;15;16;17;18;19;20;21},{60;50;42;36;32;30;28;26;24;22;20;18;16;14;12;10;8;6;4;2;0}),0)</f>
        <v>0</v>
      </c>
      <c r="AU137" s="240"/>
      <c r="AV137" s="241">
        <f>IF(AU137,LOOKUP(AU137,{1;2;3;4;5;6;7;8;9;10;11;12;13;14;15;16;17;18;19;20;21},{60;50;42;36;32;30;28;26;24;22;20;18;16;14;12;10;8;6;4;2;0}),0)</f>
        <v>0</v>
      </c>
      <c r="AW137" s="225"/>
      <c r="AX137" s="216">
        <f>V137+X137+Z137+AB137+AR137+AT137+AV137</f>
        <v>0</v>
      </c>
      <c r="AZ137" s="255">
        <f>RANK(BA137,$BA$6:$BA$259)</f>
        <v>75</v>
      </c>
      <c r="BA137" s="256">
        <f>(N137+P137+R137+T137+V137+X137+Z137+AB137+AD137+AF137+AH137+AJ137+AL137+AN137)- SMALL((N137,P137,R137,T137,V137,X137,Z137,AB137,AD137,AF137,AH137,AJ137,AL137,AN137),1)- SMALL((N137,P137,R137,T137,V137,X137,Z137,AB137,AD137,AF137,AH137,AJ137,AL137,AN137),2)- SMALL((N137,P137,R137,T137,V137,X137,Z137,AB137,AD137,AF137,AH137,AJ137,AL137,AN137),3)</f>
        <v>0</v>
      </c>
    </row>
    <row r="138" spans="1:53" ht="16" customHeight="1" x14ac:dyDescent="0.2">
      <c r="A138" s="141">
        <f>RANK(I138,$I$6:$I$271)</f>
        <v>103</v>
      </c>
      <c r="B138" s="154">
        <v>3530859</v>
      </c>
      <c r="C138" s="145" t="s">
        <v>135</v>
      </c>
      <c r="D138" s="114" t="s">
        <v>526</v>
      </c>
      <c r="E138" s="38" t="str">
        <f>C138&amp;D138</f>
        <v>LeoHIPP</v>
      </c>
      <c r="F138" s="50"/>
      <c r="G138" s="118">
        <v>1997</v>
      </c>
      <c r="H138" s="311" t="str">
        <f>IF(ISBLANK(G138),"",IF(G138&gt;1995.9,"U23","SR"))</f>
        <v>U23</v>
      </c>
      <c r="I138" s="494">
        <f>N138+P138+R138+T138+V138+X138+Z138+AB138+AD138+AF138+AH138+AJ138+AL138+AN138+AP138+AR138+AT138+AV138</f>
        <v>0</v>
      </c>
      <c r="J138" s="159">
        <f>N138+R138+X138+AB138+AF138+AJ138+AR138</f>
        <v>0</v>
      </c>
      <c r="K138" s="130">
        <f>P138+T138+V138+Z138+AD138+AH138+AL138+AN138+AP138+AT138+AV138</f>
        <v>0</v>
      </c>
      <c r="L138" s="122"/>
      <c r="M138" s="40"/>
      <c r="N138" s="41">
        <f>IF(M138,LOOKUP(M138,{1;2;3;4;5;6;7;8;9;10;11;12;13;14;15;16;17;18;19;20;21},{30;25;21;18;16;15;14;13;12;11;10;9;8;7;6;5;4;3;2;1;0}),0)</f>
        <v>0</v>
      </c>
      <c r="O138" s="40"/>
      <c r="P138" s="43">
        <f>IF(O138,LOOKUP(O138,{1;2;3;4;5;6;7;8;9;10;11;12;13;14;15;16;17;18;19;20;21},{30;25;21;18;16;15;14;13;12;11;10;9;8;7;6;5;4;3;2;1;0}),0)</f>
        <v>0</v>
      </c>
      <c r="Q138" s="40"/>
      <c r="R138" s="41">
        <f>IF(Q138,LOOKUP(Q138,{1;2;3;4;5;6;7;8;9;10;11;12;13;14;15;16;17;18;19;20;21},{30;25;21;18;16;15;14;13;12;11;10;9;8;7;6;5;4;3;2;1;0}),0)</f>
        <v>0</v>
      </c>
      <c r="S138" s="40"/>
      <c r="T138" s="43">
        <f>IF(S138,LOOKUP(S138,{1;2;3;4;5;6;7;8;9;10;11;12;13;14;15;16;17;18;19;20;21},{30;25;21;18;16;15;14;13;12;11;10;9;8;7;6;5;4;3;2;1;0}),0)</f>
        <v>0</v>
      </c>
      <c r="U138" s="40"/>
      <c r="V138" s="45">
        <f>IF(U138,LOOKUP(U138,{1;2;3;4;5;6;7;8;9;10;11;12;13;14;15;16;17;18;19;20;21},{60;50;42;36;32;30;28;26;24;22;20;18;16;14;12;10;8;6;4;2;0}),0)</f>
        <v>0</v>
      </c>
      <c r="W138" s="40"/>
      <c r="X138" s="41">
        <f>IF(W138,LOOKUP(W138,{1;2;3;4;5;6;7;8;9;10;11;12;13;14;15;16;17;18;19;20;21},{60;50;42;36;32;30;28;26;24;22;20;18;16;14;12;10;8;6;4;2;0}),0)</f>
        <v>0</v>
      </c>
      <c r="Y138" s="40"/>
      <c r="Z138" s="45">
        <f>IF(Y138,LOOKUP(Y138,{1;2;3;4;5;6;7;8;9;10;11;12;13;14;15;16;17;18;19;20;21},{60;50;42;36;32;30;28;26;24;22;20;18;16;14;12;10;8;6;4;2;0}),0)</f>
        <v>0</v>
      </c>
      <c r="AA138" s="40"/>
      <c r="AB138" s="41">
        <f>IF(AA138,LOOKUP(AA138,{1;2;3;4;5;6;7;8;9;10;11;12;13;14;15;16;17;18;19;20;21},{60;50;42;36;32;30;28;26;24;22;20;18;16;14;12;10;8;6;4;2;0}),0)</f>
        <v>0</v>
      </c>
      <c r="AC138" s="40"/>
      <c r="AD138" s="106">
        <f>IF(AC138,LOOKUP(AC138,{1;2;3;4;5;6;7;8;9;10;11;12;13;14;15;16;17;18;19;20;21},{30;25;21;18;16;15;14;13;12;11;10;9;8;7;6;5;4;3;2;1;0}),0)</f>
        <v>0</v>
      </c>
      <c r="AE138" s="40"/>
      <c r="AF138" s="488">
        <f>IF(AE138,LOOKUP(AE138,{1;2;3;4;5;6;7;8;9;10;11;12;13;14;15;16;17;18;19;20;21},{30;25;21;18;16;15;14;13;12;11;10;9;8;7;6;5;4;3;2;1;0}),0)</f>
        <v>0</v>
      </c>
      <c r="AG138" s="40"/>
      <c r="AH138" s="106">
        <f>IF(AG138,LOOKUP(AG138,{1;2;3;4;5;6;7;8;9;10;11;12;13;14;15;16;17;18;19;20;21},{30;25;21;18;16;15;14;13;12;11;10;9;8;7;6;5;4;3;2;1;0}),0)</f>
        <v>0</v>
      </c>
      <c r="AI138" s="40"/>
      <c r="AJ138" s="41">
        <f>IF(AI138,LOOKUP(AI138,{1;2;3;4;5;6;7;8;9;10;11;12;13;14;15;16;17;18;19;20;21},{30;25;21;18;16;15;14;13;12;11;10;9;8;7;6;5;4;3;2;1;0}),0)</f>
        <v>0</v>
      </c>
      <c r="AK138" s="40"/>
      <c r="AL138" s="43">
        <f>IF(AK138,LOOKUP(AK138,{1;2;3;4;5;6;7;8;9;10;11;12;13;14;15;16;17;18;19;20;21},{30;25;21;18;16;15;14;13;12;11;10;9;8;7;6;5;4;3;2;1;0}),0)</f>
        <v>0</v>
      </c>
      <c r="AM138" s="40"/>
      <c r="AN138" s="43">
        <f>IF(AM138,LOOKUP(AM138,{1;2;3;4;5;6;7;8;9;10;11;12;13;14;15;16;17;18;19;20;21},{30;25;21;18;16;15;14;13;12;11;10;9;8;7;6;5;4;3;2;1;0}),0)</f>
        <v>0</v>
      </c>
      <c r="AO138" s="40"/>
      <c r="AP138" s="43">
        <f>IF(AO138,LOOKUP(AO138,{1;2;3;4;5;6;7;8;9;10;11;12;13;14;15;16;17;18;19;20;21},{30;25;21;18;16;15;14;13;12;11;10;9;8;7;6;5;4;3;2;1;0}),0)</f>
        <v>0</v>
      </c>
      <c r="AQ138" s="40"/>
      <c r="AR138" s="47">
        <f>IF(AQ138,LOOKUP(AQ138,{1;2;3;4;5;6;7;8;9;10;11;12;13;14;15;16;17;18;19;20;21},{60;50;42;36;32;30;28;26;24;22;20;18;16;14;12;10;8;6;4;2;0}),0)</f>
        <v>0</v>
      </c>
      <c r="AS138" s="40"/>
      <c r="AT138" s="211">
        <f>IF(AS138,LOOKUP(AS138,{1;2;3;4;5;6;7;8;9;10;11;12;13;14;15;16;17;18;19;20;21},{60;50;42;36;32;30;28;26;24;22;20;18;16;14;12;10;8;6;4;2;0}),0)</f>
        <v>0</v>
      </c>
      <c r="AU138" s="240"/>
      <c r="AV138" s="241">
        <f>IF(AU138,LOOKUP(AU138,{1;2;3;4;5;6;7;8;9;10;11;12;13;14;15;16;17;18;19;20;21},{60;50;42;36;32;30;28;26;24;22;20;18;16;14;12;10;8;6;4;2;0}),0)</f>
        <v>0</v>
      </c>
      <c r="AW138" s="225"/>
      <c r="AX138" s="216">
        <f>V138+X138+Z138+AB138+AR138+AT138+AV138</f>
        <v>0</v>
      </c>
      <c r="AZ138" s="255">
        <f>RANK(BA138,$BA$6:$BA$259)</f>
        <v>75</v>
      </c>
      <c r="BA138" s="256">
        <f>(N138+P138+R138+T138+V138+X138+Z138+AB138+AD138+AF138+AH138+AJ138+AL138+AN138)- SMALL((N138,P138,R138,T138,V138,X138,Z138,AB138,AD138,AF138,AH138,AJ138,AL138,AN138),1)- SMALL((N138,P138,R138,T138,V138,X138,Z138,AB138,AD138,AF138,AH138,AJ138,AL138,AN138),2)- SMALL((N138,P138,R138,T138,V138,X138,Z138,AB138,AD138,AF138,AH138,AJ138,AL138,AN138),3)</f>
        <v>0</v>
      </c>
    </row>
    <row r="139" spans="1:53" ht="16" customHeight="1" x14ac:dyDescent="0.2">
      <c r="A139" s="141">
        <f>RANK(I139,$I$6:$I$271)</f>
        <v>103</v>
      </c>
      <c r="B139" s="154">
        <v>3421406</v>
      </c>
      <c r="C139" s="146" t="s">
        <v>105</v>
      </c>
      <c r="D139" s="49" t="s">
        <v>106</v>
      </c>
      <c r="E139" s="38" t="str">
        <f>C139&amp;D139</f>
        <v>HaakonHJELSTUEN</v>
      </c>
      <c r="F139" s="39">
        <v>2017</v>
      </c>
      <c r="G139" s="117">
        <v>1992</v>
      </c>
      <c r="H139" s="311" t="str">
        <f>IF(ISBLANK(G139),"",IF(G139&gt;1995.9,"U23","SR"))</f>
        <v>SR</v>
      </c>
      <c r="I139" s="494">
        <f>N139+P139+R139+T139+V139+X139+Z139+AB139+AD139+AF139+AH139+AJ139+AL139+AN139+AP139+AR139+AT139+AV139</f>
        <v>0</v>
      </c>
      <c r="J139" s="159">
        <f>N139+R139+X139+AB139+AF139+AJ139+AR139</f>
        <v>0</v>
      </c>
      <c r="K139" s="130">
        <f>P139+T139+V139+Z139+AD139+AH139+AL139+AN139+AP139+AT139+AV139</f>
        <v>0</v>
      </c>
      <c r="L139" s="122"/>
      <c r="M139" s="40"/>
      <c r="N139" s="41">
        <f>IF(M139,LOOKUP(M139,{1;2;3;4;5;6;7;8;9;10;11;12;13;14;15;16;17;18;19;20;21},{30;25;21;18;16;15;14;13;12;11;10;9;8;7;6;5;4;3;2;1;0}),0)</f>
        <v>0</v>
      </c>
      <c r="O139" s="40"/>
      <c r="P139" s="43">
        <f>IF(O139,LOOKUP(O139,{1;2;3;4;5;6;7;8;9;10;11;12;13;14;15;16;17;18;19;20;21},{30;25;21;18;16;15;14;13;12;11;10;9;8;7;6;5;4;3;2;1;0}),0)</f>
        <v>0</v>
      </c>
      <c r="Q139" s="40"/>
      <c r="R139" s="41">
        <f>IF(Q139,LOOKUP(Q139,{1;2;3;4;5;6;7;8;9;10;11;12;13;14;15;16;17;18;19;20;21},{30;25;21;18;16;15;14;13;12;11;10;9;8;7;6;5;4;3;2;1;0}),0)</f>
        <v>0</v>
      </c>
      <c r="S139" s="40"/>
      <c r="T139" s="43">
        <f>IF(S139,LOOKUP(S139,{1;2;3;4;5;6;7;8;9;10;11;12;13;14;15;16;17;18;19;20;21},{30;25;21;18;16;15;14;13;12;11;10;9;8;7;6;5;4;3;2;1;0}),0)</f>
        <v>0</v>
      </c>
      <c r="U139" s="40"/>
      <c r="V139" s="45">
        <f>IF(U139,LOOKUP(U139,{1;2;3;4;5;6;7;8;9;10;11;12;13;14;15;16;17;18;19;20;21},{60;50;42;36;32;30;28;26;24;22;20;18;16;14;12;10;8;6;4;2;0}),0)</f>
        <v>0</v>
      </c>
      <c r="W139" s="40"/>
      <c r="X139" s="41">
        <f>IF(W139,LOOKUP(W139,{1;2;3;4;5;6;7;8;9;10;11;12;13;14;15;16;17;18;19;20;21},{60;50;42;36;32;30;28;26;24;22;20;18;16;14;12;10;8;6;4;2;0}),0)</f>
        <v>0</v>
      </c>
      <c r="Y139" s="40"/>
      <c r="Z139" s="45">
        <f>IF(Y139,LOOKUP(Y139,{1;2;3;4;5;6;7;8;9;10;11;12;13;14;15;16;17;18;19;20;21},{60;50;42;36;32;30;28;26;24;22;20;18;16;14;12;10;8;6;4;2;0}),0)</f>
        <v>0</v>
      </c>
      <c r="AA139" s="40"/>
      <c r="AB139" s="41">
        <f>IF(AA139,LOOKUP(AA139,{1;2;3;4;5;6;7;8;9;10;11;12;13;14;15;16;17;18;19;20;21},{60;50;42;36;32;30;28;26;24;22;20;18;16;14;12;10;8;6;4;2;0}),0)</f>
        <v>0</v>
      </c>
      <c r="AC139" s="40"/>
      <c r="AD139" s="106">
        <f>IF(AC139,LOOKUP(AC139,{1;2;3;4;5;6;7;8;9;10;11;12;13;14;15;16;17;18;19;20;21},{30;25;21;18;16;15;14;13;12;11;10;9;8;7;6;5;4;3;2;1;0}),0)</f>
        <v>0</v>
      </c>
      <c r="AE139" s="40"/>
      <c r="AF139" s="488">
        <f>IF(AE139,LOOKUP(AE139,{1;2;3;4;5;6;7;8;9;10;11;12;13;14;15;16;17;18;19;20;21},{30;25;21;18;16;15;14;13;12;11;10;9;8;7;6;5;4;3;2;1;0}),0)</f>
        <v>0</v>
      </c>
      <c r="AG139" s="40"/>
      <c r="AH139" s="106">
        <f>IF(AG139,LOOKUP(AG139,{1;2;3;4;5;6;7;8;9;10;11;12;13;14;15;16;17;18;19;20;21},{30;25;21;18;16;15;14;13;12;11;10;9;8;7;6;5;4;3;2;1;0}),0)</f>
        <v>0</v>
      </c>
      <c r="AI139" s="40"/>
      <c r="AJ139" s="41">
        <f>IF(AI139,LOOKUP(AI139,{1;2;3;4;5;6;7;8;9;10;11;12;13;14;15;16;17;18;19;20;21},{30;25;21;18;16;15;14;13;12;11;10;9;8;7;6;5;4;3;2;1;0}),0)</f>
        <v>0</v>
      </c>
      <c r="AK139" s="40"/>
      <c r="AL139" s="43">
        <f>IF(AK139,LOOKUP(AK139,{1;2;3;4;5;6;7;8;9;10;11;12;13;14;15;16;17;18;19;20;21},{30;25;21;18;16;15;14;13;12;11;10;9;8;7;6;5;4;3;2;1;0}),0)</f>
        <v>0</v>
      </c>
      <c r="AM139" s="40"/>
      <c r="AN139" s="43">
        <f>IF(AM139,LOOKUP(AM139,{1;2;3;4;5;6;7;8;9;10;11;12;13;14;15;16;17;18;19;20;21},{30;25;21;18;16;15;14;13;12;11;10;9;8;7;6;5;4;3;2;1;0}),0)</f>
        <v>0</v>
      </c>
      <c r="AO139" s="40"/>
      <c r="AP139" s="43">
        <f>IF(AO139,LOOKUP(AO139,{1;2;3;4;5;6;7;8;9;10;11;12;13;14;15;16;17;18;19;20;21},{30;25;21;18;16;15;14;13;12;11;10;9;8;7;6;5;4;3;2;1;0}),0)</f>
        <v>0</v>
      </c>
      <c r="AQ139" s="40"/>
      <c r="AR139" s="47">
        <f>IF(AQ139,LOOKUP(AQ139,{1;2;3;4;5;6;7;8;9;10;11;12;13;14;15;16;17;18;19;20;21},{60;50;42;36;32;30;28;26;24;22;20;18;16;14;12;10;8;6;4;2;0}),0)</f>
        <v>0</v>
      </c>
      <c r="AS139" s="40"/>
      <c r="AT139" s="211">
        <f>IF(AS139,LOOKUP(AS139,{1;2;3;4;5;6;7;8;9;10;11;12;13;14;15;16;17;18;19;20;21},{60;50;42;36;32;30;28;26;24;22;20;18;16;14;12;10;8;6;4;2;0}),0)</f>
        <v>0</v>
      </c>
      <c r="AU139" s="240"/>
      <c r="AV139" s="241">
        <f>IF(AU139,LOOKUP(AU139,{1;2;3;4;5;6;7;8;9;10;11;12;13;14;15;16;17;18;19;20;21},{60;50;42;36;32;30;28;26;24;22;20;18;16;14;12;10;8;6;4;2;0}),0)</f>
        <v>0</v>
      </c>
      <c r="AW139" s="225"/>
      <c r="AX139" s="216">
        <f>V139+X139+Z139+AB139+AR139+AT139+AV139</f>
        <v>0</v>
      </c>
      <c r="AZ139" s="255">
        <f>RANK(BA139,$BA$6:$BA$259)</f>
        <v>75</v>
      </c>
      <c r="BA139" s="256">
        <f>(N139+P139+R139+T139+V139+X139+Z139+AB139+AD139+AF139+AH139+AJ139+AL139+AN139)- SMALL((N139,P139,R139,T139,V139,X139,Z139,AB139,AD139,AF139,AH139,AJ139,AL139,AN139),1)- SMALL((N139,P139,R139,T139,V139,X139,Z139,AB139,AD139,AF139,AH139,AJ139,AL139,AN139),2)- SMALL((N139,P139,R139,T139,V139,X139,Z139,AB139,AD139,AF139,AH139,AJ139,AL139,AN139),3)</f>
        <v>0</v>
      </c>
    </row>
    <row r="140" spans="1:53" ht="16" customHeight="1" x14ac:dyDescent="0.2">
      <c r="A140" s="141">
        <f>RANK(I140,$I$6:$I$271)</f>
        <v>103</v>
      </c>
      <c r="B140" s="154">
        <v>3530735</v>
      </c>
      <c r="C140" s="146" t="s">
        <v>193</v>
      </c>
      <c r="D140" s="49" t="s">
        <v>194</v>
      </c>
      <c r="E140" s="38" t="str">
        <f>C140&amp;D140</f>
        <v>ReitlerHODGERT</v>
      </c>
      <c r="F140" s="39">
        <v>2017</v>
      </c>
      <c r="G140" s="118">
        <v>1992</v>
      </c>
      <c r="H140" s="311" t="str">
        <f>IF(ISBLANK(G140),"",IF(G140&gt;1995.9,"U23","SR"))</f>
        <v>SR</v>
      </c>
      <c r="I140" s="494">
        <f>N140+P140+R140+T140+V140+X140+Z140+AB140+AD140+AF140+AH140+AJ140+AL140+AN140+AP140+AR140+AT140+AV140</f>
        <v>0</v>
      </c>
      <c r="J140" s="159">
        <f>N140+R140+X140+AB140+AF140+AJ140+AR140</f>
        <v>0</v>
      </c>
      <c r="K140" s="130">
        <f>P140+T140+V140+Z140+AD140+AH140+AL140+AN140+AP140+AT140+AV140</f>
        <v>0</v>
      </c>
      <c r="L140" s="122"/>
      <c r="M140" s="40"/>
      <c r="N140" s="41">
        <f>IF(M140,LOOKUP(M140,{1;2;3;4;5;6;7;8;9;10;11;12;13;14;15;16;17;18;19;20;21},{30;25;21;18;16;15;14;13;12;11;10;9;8;7;6;5;4;3;2;1;0}),0)</f>
        <v>0</v>
      </c>
      <c r="O140" s="40"/>
      <c r="P140" s="43">
        <f>IF(O140,LOOKUP(O140,{1;2;3;4;5;6;7;8;9;10;11;12;13;14;15;16;17;18;19;20;21},{30;25;21;18;16;15;14;13;12;11;10;9;8;7;6;5;4;3;2;1;0}),0)</f>
        <v>0</v>
      </c>
      <c r="Q140" s="40"/>
      <c r="R140" s="41">
        <f>IF(Q140,LOOKUP(Q140,{1;2;3;4;5;6;7;8;9;10;11;12;13;14;15;16;17;18;19;20;21},{30;25;21;18;16;15;14;13;12;11;10;9;8;7;6;5;4;3;2;1;0}),0)</f>
        <v>0</v>
      </c>
      <c r="S140" s="40"/>
      <c r="T140" s="43">
        <f>IF(S140,LOOKUP(S140,{1;2;3;4;5;6;7;8;9;10;11;12;13;14;15;16;17;18;19;20;21},{30;25;21;18;16;15;14;13;12;11;10;9;8;7;6;5;4;3;2;1;0}),0)</f>
        <v>0</v>
      </c>
      <c r="U140" s="40"/>
      <c r="V140" s="45">
        <f>IF(U140,LOOKUP(U140,{1;2;3;4;5;6;7;8;9;10;11;12;13;14;15;16;17;18;19;20;21},{60;50;42;36;32;30;28;26;24;22;20;18;16;14;12;10;8;6;4;2;0}),0)</f>
        <v>0</v>
      </c>
      <c r="W140" s="40"/>
      <c r="X140" s="41">
        <f>IF(W140,LOOKUP(W140,{1;2;3;4;5;6;7;8;9;10;11;12;13;14;15;16;17;18;19;20;21},{60;50;42;36;32;30;28;26;24;22;20;18;16;14;12;10;8;6;4;2;0}),0)</f>
        <v>0</v>
      </c>
      <c r="Y140" s="40"/>
      <c r="Z140" s="45">
        <f>IF(Y140,LOOKUP(Y140,{1;2;3;4;5;6;7;8;9;10;11;12;13;14;15;16;17;18;19;20;21},{60;50;42;36;32;30;28;26;24;22;20;18;16;14;12;10;8;6;4;2;0}),0)</f>
        <v>0</v>
      </c>
      <c r="AA140" s="40"/>
      <c r="AB140" s="41">
        <f>IF(AA140,LOOKUP(AA140,{1;2;3;4;5;6;7;8;9;10;11;12;13;14;15;16;17;18;19;20;21},{60;50;42;36;32;30;28;26;24;22;20;18;16;14;12;10;8;6;4;2;0}),0)</f>
        <v>0</v>
      </c>
      <c r="AC140" s="40"/>
      <c r="AD140" s="106">
        <f>IF(AC140,LOOKUP(AC140,{1;2;3;4;5;6;7;8;9;10;11;12;13;14;15;16;17;18;19;20;21},{30;25;21;18;16;15;14;13;12;11;10;9;8;7;6;5;4;3;2;1;0}),0)</f>
        <v>0</v>
      </c>
      <c r="AE140" s="40"/>
      <c r="AF140" s="488">
        <f>IF(AE140,LOOKUP(AE140,{1;2;3;4;5;6;7;8;9;10;11;12;13;14;15;16;17;18;19;20;21},{30;25;21;18;16;15;14;13;12;11;10;9;8;7;6;5;4;3;2;1;0}),0)</f>
        <v>0</v>
      </c>
      <c r="AG140" s="40"/>
      <c r="AH140" s="106">
        <f>IF(AG140,LOOKUP(AG140,{1;2;3;4;5;6;7;8;9;10;11;12;13;14;15;16;17;18;19;20;21},{30;25;21;18;16;15;14;13;12;11;10;9;8;7;6;5;4;3;2;1;0}),0)</f>
        <v>0</v>
      </c>
      <c r="AI140" s="40"/>
      <c r="AJ140" s="41">
        <f>IF(AI140,LOOKUP(AI140,{1;2;3;4;5;6;7;8;9;10;11;12;13;14;15;16;17;18;19;20;21},{30;25;21;18;16;15;14;13;12;11;10;9;8;7;6;5;4;3;2;1;0}),0)</f>
        <v>0</v>
      </c>
      <c r="AK140" s="40"/>
      <c r="AL140" s="43">
        <f>IF(AK140,LOOKUP(AK140,{1;2;3;4;5;6;7;8;9;10;11;12;13;14;15;16;17;18;19;20;21},{30;25;21;18;16;15;14;13;12;11;10;9;8;7;6;5;4;3;2;1;0}),0)</f>
        <v>0</v>
      </c>
      <c r="AM140" s="40"/>
      <c r="AN140" s="43">
        <f>IF(AM140,LOOKUP(AM140,{1;2;3;4;5;6;7;8;9;10;11;12;13;14;15;16;17;18;19;20;21},{30;25;21;18;16;15;14;13;12;11;10;9;8;7;6;5;4;3;2;1;0}),0)</f>
        <v>0</v>
      </c>
      <c r="AO140" s="40"/>
      <c r="AP140" s="43">
        <f>IF(AO140,LOOKUP(AO140,{1;2;3;4;5;6;7;8;9;10;11;12;13;14;15;16;17;18;19;20;21},{30;25;21;18;16;15;14;13;12;11;10;9;8;7;6;5;4;3;2;1;0}),0)</f>
        <v>0</v>
      </c>
      <c r="AQ140" s="40"/>
      <c r="AR140" s="47">
        <f>IF(AQ140,LOOKUP(AQ140,{1;2;3;4;5;6;7;8;9;10;11;12;13;14;15;16;17;18;19;20;21},{60;50;42;36;32;30;28;26;24;22;20;18;16;14;12;10;8;6;4;2;0}),0)</f>
        <v>0</v>
      </c>
      <c r="AS140" s="40"/>
      <c r="AT140" s="211">
        <f>IF(AS140,LOOKUP(AS140,{1;2;3;4;5;6;7;8;9;10;11;12;13;14;15;16;17;18;19;20;21},{60;50;42;36;32;30;28;26;24;22;20;18;16;14;12;10;8;6;4;2;0}),0)</f>
        <v>0</v>
      </c>
      <c r="AU140" s="240"/>
      <c r="AV140" s="241">
        <f>IF(AU140,LOOKUP(AU140,{1;2;3;4;5;6;7;8;9;10;11;12;13;14;15;16;17;18;19;20;21},{60;50;42;36;32;30;28;26;24;22;20;18;16;14;12;10;8;6;4;2;0}),0)</f>
        <v>0</v>
      </c>
      <c r="AW140" s="225"/>
      <c r="AX140" s="216">
        <f>V140+X140+Z140+AB140+AR140+AT140+AV140</f>
        <v>0</v>
      </c>
      <c r="AZ140" s="255">
        <f>RANK(BA140,$BA$6:$BA$259)</f>
        <v>75</v>
      </c>
      <c r="BA140" s="256">
        <f>(N140+P140+R140+T140+V140+X140+Z140+AB140+AD140+AF140+AH140+AJ140+AL140+AN140)- SMALL((N140,P140,R140,T140,V140,X140,Z140,AB140,AD140,AF140,AH140,AJ140,AL140,AN140),1)- SMALL((N140,P140,R140,T140,V140,X140,Z140,AB140,AD140,AF140,AH140,AJ140,AL140,AN140),2)- SMALL((N140,P140,R140,T140,V140,X140,Z140,AB140,AD140,AF140,AH140,AJ140,AL140,AN140),3)</f>
        <v>0</v>
      </c>
    </row>
    <row r="141" spans="1:53" ht="16" customHeight="1" x14ac:dyDescent="0.2">
      <c r="A141" s="141">
        <f>RANK(I141,$I$6:$I$271)</f>
        <v>103</v>
      </c>
      <c r="B141" s="154">
        <v>3530489</v>
      </c>
      <c r="C141" s="146" t="s">
        <v>54</v>
      </c>
      <c r="D141" s="49" t="s">
        <v>55</v>
      </c>
      <c r="E141" s="38" t="str">
        <f>C141&amp;D141</f>
        <v>NoahHOFFMAN</v>
      </c>
      <c r="F141" s="39">
        <v>2017</v>
      </c>
      <c r="G141" s="117">
        <v>1989</v>
      </c>
      <c r="H141" s="311" t="str">
        <f>IF(ISBLANK(G141),"",IF(G141&gt;1995.9,"U23","SR"))</f>
        <v>SR</v>
      </c>
      <c r="I141" s="494">
        <f>N141+P141+R141+T141+V141+X141+Z141+AB141+AD141+AF141+AH141+AJ141+AL141+AN141+AP141+AR141+AT141+AV141</f>
        <v>0</v>
      </c>
      <c r="J141" s="159">
        <f>N141+R141+X141+AB141+AF141+AJ141+AR141</f>
        <v>0</v>
      </c>
      <c r="K141" s="130">
        <f>P141+T141+V141+Z141+AD141+AH141+AL141+AN141+AP141+AT141+AV141</f>
        <v>0</v>
      </c>
      <c r="L141" s="122"/>
      <c r="M141" s="40"/>
      <c r="N141" s="41">
        <f>IF(M141,LOOKUP(M141,{1;2;3;4;5;6;7;8;9;10;11;12;13;14;15;16;17;18;19;20;21},{30;25;21;18;16;15;14;13;12;11;10;9;8;7;6;5;4;3;2;1;0}),0)</f>
        <v>0</v>
      </c>
      <c r="O141" s="40"/>
      <c r="P141" s="43">
        <f>IF(O141,LOOKUP(O141,{1;2;3;4;5;6;7;8;9;10;11;12;13;14;15;16;17;18;19;20;21},{30;25;21;18;16;15;14;13;12;11;10;9;8;7;6;5;4;3;2;1;0}),0)</f>
        <v>0</v>
      </c>
      <c r="Q141" s="40"/>
      <c r="R141" s="41">
        <f>IF(Q141,LOOKUP(Q141,{1;2;3;4;5;6;7;8;9;10;11;12;13;14;15;16;17;18;19;20;21},{30;25;21;18;16;15;14;13;12;11;10;9;8;7;6;5;4;3;2;1;0}),0)</f>
        <v>0</v>
      </c>
      <c r="S141" s="40"/>
      <c r="T141" s="43">
        <f>IF(S141,LOOKUP(S141,{1;2;3;4;5;6;7;8;9;10;11;12;13;14;15;16;17;18;19;20;21},{30;25;21;18;16;15;14;13;12;11;10;9;8;7;6;5;4;3;2;1;0}),0)</f>
        <v>0</v>
      </c>
      <c r="U141" s="40"/>
      <c r="V141" s="45">
        <f>IF(U141,LOOKUP(U141,{1;2;3;4;5;6;7;8;9;10;11;12;13;14;15;16;17;18;19;20;21},{60;50;42;36;32;30;28;26;24;22;20;18;16;14;12;10;8;6;4;2;0}),0)</f>
        <v>0</v>
      </c>
      <c r="W141" s="40"/>
      <c r="X141" s="41">
        <f>IF(W141,LOOKUP(W141,{1;2;3;4;5;6;7;8;9;10;11;12;13;14;15;16;17;18;19;20;21},{60;50;42;36;32;30;28;26;24;22;20;18;16;14;12;10;8;6;4;2;0}),0)</f>
        <v>0</v>
      </c>
      <c r="Y141" s="40"/>
      <c r="Z141" s="45">
        <f>IF(Y141,LOOKUP(Y141,{1;2;3;4;5;6;7;8;9;10;11;12;13;14;15;16;17;18;19;20;21},{60;50;42;36;32;30;28;26;24;22;20;18;16;14;12;10;8;6;4;2;0}),0)</f>
        <v>0</v>
      </c>
      <c r="AA141" s="40"/>
      <c r="AB141" s="41">
        <f>IF(AA141,LOOKUP(AA141,{1;2;3;4;5;6;7;8;9;10;11;12;13;14;15;16;17;18;19;20;21},{60;50;42;36;32;30;28;26;24;22;20;18;16;14;12;10;8;6;4;2;0}),0)</f>
        <v>0</v>
      </c>
      <c r="AC141" s="40"/>
      <c r="AD141" s="106">
        <f>IF(AC141,LOOKUP(AC141,{1;2;3;4;5;6;7;8;9;10;11;12;13;14;15;16;17;18;19;20;21},{30;25;21;18;16;15;14;13;12;11;10;9;8;7;6;5;4;3;2;1;0}),0)</f>
        <v>0</v>
      </c>
      <c r="AE141" s="40"/>
      <c r="AF141" s="488">
        <f>IF(AE141,LOOKUP(AE141,{1;2;3;4;5;6;7;8;9;10;11;12;13;14;15;16;17;18;19;20;21},{30;25;21;18;16;15;14;13;12;11;10;9;8;7;6;5;4;3;2;1;0}),0)</f>
        <v>0</v>
      </c>
      <c r="AG141" s="40"/>
      <c r="AH141" s="106">
        <f>IF(AG141,LOOKUP(AG141,{1;2;3;4;5;6;7;8;9;10;11;12;13;14;15;16;17;18;19;20;21},{30;25;21;18;16;15;14;13;12;11;10;9;8;7;6;5;4;3;2;1;0}),0)</f>
        <v>0</v>
      </c>
      <c r="AI141" s="40"/>
      <c r="AJ141" s="41">
        <f>IF(AI141,LOOKUP(AI141,{1;2;3;4;5;6;7;8;9;10;11;12;13;14;15;16;17;18;19;20;21},{30;25;21;18;16;15;14;13;12;11;10;9;8;7;6;5;4;3;2;1;0}),0)</f>
        <v>0</v>
      </c>
      <c r="AK141" s="40"/>
      <c r="AL141" s="43">
        <f>IF(AK141,LOOKUP(AK141,{1;2;3;4;5;6;7;8;9;10;11;12;13;14;15;16;17;18;19;20;21},{30;25;21;18;16;15;14;13;12;11;10;9;8;7;6;5;4;3;2;1;0}),0)</f>
        <v>0</v>
      </c>
      <c r="AM141" s="40"/>
      <c r="AN141" s="43">
        <f>IF(AM141,LOOKUP(AM141,{1;2;3;4;5;6;7;8;9;10;11;12;13;14;15;16;17;18;19;20;21},{30;25;21;18;16;15;14;13;12;11;10;9;8;7;6;5;4;3;2;1;0}),0)</f>
        <v>0</v>
      </c>
      <c r="AO141" s="40"/>
      <c r="AP141" s="43">
        <f>IF(AO141,LOOKUP(AO141,{1;2;3;4;5;6;7;8;9;10;11;12;13;14;15;16;17;18;19;20;21},{30;25;21;18;16;15;14;13;12;11;10;9;8;7;6;5;4;3;2;1;0}),0)</f>
        <v>0</v>
      </c>
      <c r="AQ141" s="40"/>
      <c r="AR141" s="47">
        <f>IF(AQ141,LOOKUP(AQ141,{1;2;3;4;5;6;7;8;9;10;11;12;13;14;15;16;17;18;19;20;21},{60;50;42;36;32;30;28;26;24;22;20;18;16;14;12;10;8;6;4;2;0}),0)</f>
        <v>0</v>
      </c>
      <c r="AS141" s="40"/>
      <c r="AT141" s="211">
        <f>IF(AS141,LOOKUP(AS141,{1;2;3;4;5;6;7;8;9;10;11;12;13;14;15;16;17;18;19;20;21},{60;50;42;36;32;30;28;26;24;22;20;18;16;14;12;10;8;6;4;2;0}),0)</f>
        <v>0</v>
      </c>
      <c r="AU141" s="240"/>
      <c r="AV141" s="241">
        <f>IF(AU141,LOOKUP(AU141,{1;2;3;4;5;6;7;8;9;10;11;12;13;14;15;16;17;18;19;20;21},{60;50;42;36;32;30;28;26;24;22;20;18;16;14;12;10;8;6;4;2;0}),0)</f>
        <v>0</v>
      </c>
      <c r="AW141" s="225"/>
      <c r="AX141" s="216">
        <f>V141+X141+Z141+AB141+AR141+AT141+AV141</f>
        <v>0</v>
      </c>
      <c r="AZ141" s="255">
        <f>RANK(BA141,$BA$6:$BA$259)</f>
        <v>75</v>
      </c>
      <c r="BA141" s="256">
        <f>(N141+P141+R141+T141+V141+X141+Z141+AB141+AD141+AF141+AH141+AJ141+AL141+AN141)- SMALL((N141,P141,R141,T141,V141,X141,Z141,AB141,AD141,AF141,AH141,AJ141,AL141,AN141),1)- SMALL((N141,P141,R141,T141,V141,X141,Z141,AB141,AD141,AF141,AH141,AJ141,AL141,AN141),2)- SMALL((N141,P141,R141,T141,V141,X141,Z141,AB141,AD141,AF141,AH141,AJ141,AL141,AN141),3)</f>
        <v>0</v>
      </c>
    </row>
    <row r="142" spans="1:53" ht="16" customHeight="1" x14ac:dyDescent="0.2">
      <c r="A142" s="141">
        <f>RANK(I142,$I$6:$I$271)</f>
        <v>103</v>
      </c>
      <c r="B142" s="154">
        <v>3530375</v>
      </c>
      <c r="C142" s="145" t="s">
        <v>171</v>
      </c>
      <c r="D142" s="37" t="s">
        <v>196</v>
      </c>
      <c r="E142" s="38" t="str">
        <f>C142&amp;D142</f>
        <v>AlexanderHOWE</v>
      </c>
      <c r="F142" s="39">
        <v>2017</v>
      </c>
      <c r="G142" s="118">
        <v>1989</v>
      </c>
      <c r="H142" s="311" t="str">
        <f>IF(ISBLANK(G142),"",IF(G142&gt;1995.9,"U23","SR"))</f>
        <v>SR</v>
      </c>
      <c r="I142" s="494">
        <f>N142+P142+R142+T142+V142+X142+Z142+AB142+AD142+AF142+AH142+AJ142+AL142+AN142+AP142+AR142+AT142+AV142</f>
        <v>0</v>
      </c>
      <c r="J142" s="159">
        <f>N142+R142+X142+AB142+AF142+AJ142+AR142</f>
        <v>0</v>
      </c>
      <c r="K142" s="130">
        <f>P142+T142+V142+Z142+AD142+AH142+AL142+AN142+AP142+AT142+AV142</f>
        <v>0</v>
      </c>
      <c r="L142" s="122"/>
      <c r="M142" s="40"/>
      <c r="N142" s="41">
        <f>IF(M142,LOOKUP(M142,{1;2;3;4;5;6;7;8;9;10;11;12;13;14;15;16;17;18;19;20;21},{30;25;21;18;16;15;14;13;12;11;10;9;8;7;6;5;4;3;2;1;0}),0)</f>
        <v>0</v>
      </c>
      <c r="O142" s="40"/>
      <c r="P142" s="43">
        <f>IF(O142,LOOKUP(O142,{1;2;3;4;5;6;7;8;9;10;11;12;13;14;15;16;17;18;19;20;21},{30;25;21;18;16;15;14;13;12;11;10;9;8;7;6;5;4;3;2;1;0}),0)</f>
        <v>0</v>
      </c>
      <c r="Q142" s="40"/>
      <c r="R142" s="41">
        <f>IF(Q142,LOOKUP(Q142,{1;2;3;4;5;6;7;8;9;10;11;12;13;14;15;16;17;18;19;20;21},{30;25;21;18;16;15;14;13;12;11;10;9;8;7;6;5;4;3;2;1;0}),0)</f>
        <v>0</v>
      </c>
      <c r="S142" s="40"/>
      <c r="T142" s="43">
        <f>IF(S142,LOOKUP(S142,{1;2;3;4;5;6;7;8;9;10;11;12;13;14;15;16;17;18;19;20;21},{30;25;21;18;16;15;14;13;12;11;10;9;8;7;6;5;4;3;2;1;0}),0)</f>
        <v>0</v>
      </c>
      <c r="U142" s="40"/>
      <c r="V142" s="45">
        <f>IF(U142,LOOKUP(U142,{1;2;3;4;5;6;7;8;9;10;11;12;13;14;15;16;17;18;19;20;21},{60;50;42;36;32;30;28;26;24;22;20;18;16;14;12;10;8;6;4;2;0}),0)</f>
        <v>0</v>
      </c>
      <c r="W142" s="40"/>
      <c r="X142" s="41">
        <f>IF(W142,LOOKUP(W142,{1;2;3;4;5;6;7;8;9;10;11;12;13;14;15;16;17;18;19;20;21},{60;50;42;36;32;30;28;26;24;22;20;18;16;14;12;10;8;6;4;2;0}),0)</f>
        <v>0</v>
      </c>
      <c r="Y142" s="40"/>
      <c r="Z142" s="45">
        <f>IF(Y142,LOOKUP(Y142,{1;2;3;4;5;6;7;8;9;10;11;12;13;14;15;16;17;18;19;20;21},{60;50;42;36;32;30;28;26;24;22;20;18;16;14;12;10;8;6;4;2;0}),0)</f>
        <v>0</v>
      </c>
      <c r="AA142" s="40"/>
      <c r="AB142" s="41">
        <f>IF(AA142,LOOKUP(AA142,{1;2;3;4;5;6;7;8;9;10;11;12;13;14;15;16;17;18;19;20;21},{60;50;42;36;32;30;28;26;24;22;20;18;16;14;12;10;8;6;4;2;0}),0)</f>
        <v>0</v>
      </c>
      <c r="AC142" s="40"/>
      <c r="AD142" s="106">
        <f>IF(AC142,LOOKUP(AC142,{1;2;3;4;5;6;7;8;9;10;11;12;13;14;15;16;17;18;19;20;21},{30;25;21;18;16;15;14;13;12;11;10;9;8;7;6;5;4;3;2;1;0}),0)</f>
        <v>0</v>
      </c>
      <c r="AE142" s="40"/>
      <c r="AF142" s="488">
        <f>IF(AE142,LOOKUP(AE142,{1;2;3;4;5;6;7;8;9;10;11;12;13;14;15;16;17;18;19;20;21},{30;25;21;18;16;15;14;13;12;11;10;9;8;7;6;5;4;3;2;1;0}),0)</f>
        <v>0</v>
      </c>
      <c r="AG142" s="40"/>
      <c r="AH142" s="106">
        <f>IF(AG142,LOOKUP(AG142,{1;2;3;4;5;6;7;8;9;10;11;12;13;14;15;16;17;18;19;20;21},{30;25;21;18;16;15;14;13;12;11;10;9;8;7;6;5;4;3;2;1;0}),0)</f>
        <v>0</v>
      </c>
      <c r="AI142" s="40"/>
      <c r="AJ142" s="41">
        <f>IF(AI142,LOOKUP(AI142,{1;2;3;4;5;6;7;8;9;10;11;12;13;14;15;16;17;18;19;20;21},{30;25;21;18;16;15;14;13;12;11;10;9;8;7;6;5;4;3;2;1;0}),0)</f>
        <v>0</v>
      </c>
      <c r="AK142" s="40"/>
      <c r="AL142" s="43">
        <f>IF(AK142,LOOKUP(AK142,{1;2;3;4;5;6;7;8;9;10;11;12;13;14;15;16;17;18;19;20;21},{30;25;21;18;16;15;14;13;12;11;10;9;8;7;6;5;4;3;2;1;0}),0)</f>
        <v>0</v>
      </c>
      <c r="AM142" s="40"/>
      <c r="AN142" s="43">
        <f>IF(AM142,LOOKUP(AM142,{1;2;3;4;5;6;7;8;9;10;11;12;13;14;15;16;17;18;19;20;21},{30;25;21;18;16;15;14;13;12;11;10;9;8;7;6;5;4;3;2;1;0}),0)</f>
        <v>0</v>
      </c>
      <c r="AO142" s="40"/>
      <c r="AP142" s="43">
        <f>IF(AO142,LOOKUP(AO142,{1;2;3;4;5;6;7;8;9;10;11;12;13;14;15;16;17;18;19;20;21},{30;25;21;18;16;15;14;13;12;11;10;9;8;7;6;5;4;3;2;1;0}),0)</f>
        <v>0</v>
      </c>
      <c r="AQ142" s="40"/>
      <c r="AR142" s="47">
        <f>IF(AQ142,LOOKUP(AQ142,{1;2;3;4;5;6;7;8;9;10;11;12;13;14;15;16;17;18;19;20;21},{60;50;42;36;32;30;28;26;24;22;20;18;16;14;12;10;8;6;4;2;0}),0)</f>
        <v>0</v>
      </c>
      <c r="AS142" s="40"/>
      <c r="AT142" s="211">
        <f>IF(AS142,LOOKUP(AS142,{1;2;3;4;5;6;7;8;9;10;11;12;13;14;15;16;17;18;19;20;21},{60;50;42;36;32;30;28;26;24;22;20;18;16;14;12;10;8;6;4;2;0}),0)</f>
        <v>0</v>
      </c>
      <c r="AU142" s="240"/>
      <c r="AV142" s="241">
        <f>IF(AU142,LOOKUP(AU142,{1;2;3;4;5;6;7;8;9;10;11;12;13;14;15;16;17;18;19;20;21},{60;50;42;36;32;30;28;26;24;22;20;18;16;14;12;10;8;6;4;2;0}),0)</f>
        <v>0</v>
      </c>
      <c r="AW142" s="225"/>
      <c r="AX142" s="216">
        <f>V142+X142+Z142+AB142+AR142+AT142+AV142</f>
        <v>0</v>
      </c>
      <c r="AZ142" s="255">
        <f>RANK(BA142,$BA$6:$BA$259)</f>
        <v>75</v>
      </c>
      <c r="BA142" s="256">
        <f>(N142+P142+R142+T142+V142+X142+Z142+AB142+AD142+AF142+AH142+AJ142+AL142+AN142)- SMALL((N142,P142,R142,T142,V142,X142,Z142,AB142,AD142,AF142,AH142,AJ142,AL142,AN142),1)- SMALL((N142,P142,R142,T142,V142,X142,Z142,AB142,AD142,AF142,AH142,AJ142,AL142,AN142),2)- SMALL((N142,P142,R142,T142,V142,X142,Z142,AB142,AD142,AF142,AH142,AJ142,AL142,AN142),3)</f>
        <v>0</v>
      </c>
    </row>
    <row r="143" spans="1:53" ht="16" customHeight="1" x14ac:dyDescent="0.2">
      <c r="A143" s="141">
        <f>RANK(I143,$I$6:$I$271)</f>
        <v>103</v>
      </c>
      <c r="B143" s="154">
        <v>3530783</v>
      </c>
      <c r="C143" s="146" t="s">
        <v>197</v>
      </c>
      <c r="D143" s="49" t="s">
        <v>198</v>
      </c>
      <c r="E143" s="38" t="str">
        <f>C143&amp;D143</f>
        <v>KamranHUSAIN</v>
      </c>
      <c r="F143" s="39">
        <v>2017</v>
      </c>
      <c r="G143" s="117">
        <v>1997</v>
      </c>
      <c r="H143" s="311" t="str">
        <f>IF(ISBLANK(G143),"",IF(G143&gt;1995.9,"U23","SR"))</f>
        <v>U23</v>
      </c>
      <c r="I143" s="494">
        <f>N143+P143+R143+T143+V143+X143+Z143+AB143+AD143+AF143+AH143+AJ143+AL143+AN143+AP143+AR143+AT143+AV143</f>
        <v>0</v>
      </c>
      <c r="J143" s="159">
        <f>N143+R143+X143+AB143+AF143+AJ143+AR143</f>
        <v>0</v>
      </c>
      <c r="K143" s="130">
        <f>P143+T143+V143+Z143+AD143+AH143+AL143+AN143+AP143+AT143+AV143</f>
        <v>0</v>
      </c>
      <c r="L143" s="122"/>
      <c r="M143" s="40"/>
      <c r="N143" s="41">
        <f>IF(M143,LOOKUP(M143,{1;2;3;4;5;6;7;8;9;10;11;12;13;14;15;16;17;18;19;20;21},{30;25;21;18;16;15;14;13;12;11;10;9;8;7;6;5;4;3;2;1;0}),0)</f>
        <v>0</v>
      </c>
      <c r="O143" s="40"/>
      <c r="P143" s="43">
        <f>IF(O143,LOOKUP(O143,{1;2;3;4;5;6;7;8;9;10;11;12;13;14;15;16;17;18;19;20;21},{30;25;21;18;16;15;14;13;12;11;10;9;8;7;6;5;4;3;2;1;0}),0)</f>
        <v>0</v>
      </c>
      <c r="Q143" s="40"/>
      <c r="R143" s="41">
        <f>IF(Q143,LOOKUP(Q143,{1;2;3;4;5;6;7;8;9;10;11;12;13;14;15;16;17;18;19;20;21},{30;25;21;18;16;15;14;13;12;11;10;9;8;7;6;5;4;3;2;1;0}),0)</f>
        <v>0</v>
      </c>
      <c r="S143" s="40"/>
      <c r="T143" s="43">
        <f>IF(S143,LOOKUP(S143,{1;2;3;4;5;6;7;8;9;10;11;12;13;14;15;16;17;18;19;20;21},{30;25;21;18;16;15;14;13;12;11;10;9;8;7;6;5;4;3;2;1;0}),0)</f>
        <v>0</v>
      </c>
      <c r="U143" s="40"/>
      <c r="V143" s="45">
        <f>IF(U143,LOOKUP(U143,{1;2;3;4;5;6;7;8;9;10;11;12;13;14;15;16;17;18;19;20;21},{60;50;42;36;32;30;28;26;24;22;20;18;16;14;12;10;8;6;4;2;0}),0)</f>
        <v>0</v>
      </c>
      <c r="W143" s="40"/>
      <c r="X143" s="41">
        <f>IF(W143,LOOKUP(W143,{1;2;3;4;5;6;7;8;9;10;11;12;13;14;15;16;17;18;19;20;21},{60;50;42;36;32;30;28;26;24;22;20;18;16;14;12;10;8;6;4;2;0}),0)</f>
        <v>0</v>
      </c>
      <c r="Y143" s="40"/>
      <c r="Z143" s="45">
        <f>IF(Y143,LOOKUP(Y143,{1;2;3;4;5;6;7;8;9;10;11;12;13;14;15;16;17;18;19;20;21},{60;50;42;36;32;30;28;26;24;22;20;18;16;14;12;10;8;6;4;2;0}),0)</f>
        <v>0</v>
      </c>
      <c r="AA143" s="40"/>
      <c r="AB143" s="41">
        <f>IF(AA143,LOOKUP(AA143,{1;2;3;4;5;6;7;8;9;10;11;12;13;14;15;16;17;18;19;20;21},{60;50;42;36;32;30;28;26;24;22;20;18;16;14;12;10;8;6;4;2;0}),0)</f>
        <v>0</v>
      </c>
      <c r="AC143" s="40"/>
      <c r="AD143" s="106">
        <f>IF(AC143,LOOKUP(AC143,{1;2;3;4;5;6;7;8;9;10;11;12;13;14;15;16;17;18;19;20;21},{30;25;21;18;16;15;14;13;12;11;10;9;8;7;6;5;4;3;2;1;0}),0)</f>
        <v>0</v>
      </c>
      <c r="AE143" s="40"/>
      <c r="AF143" s="488">
        <f>IF(AE143,LOOKUP(AE143,{1;2;3;4;5;6;7;8;9;10;11;12;13;14;15;16;17;18;19;20;21},{30;25;21;18;16;15;14;13;12;11;10;9;8;7;6;5;4;3;2;1;0}),0)</f>
        <v>0</v>
      </c>
      <c r="AG143" s="40"/>
      <c r="AH143" s="106">
        <f>IF(AG143,LOOKUP(AG143,{1;2;3;4;5;6;7;8;9;10;11;12;13;14;15;16;17;18;19;20;21},{30;25;21;18;16;15;14;13;12;11;10;9;8;7;6;5;4;3;2;1;0}),0)</f>
        <v>0</v>
      </c>
      <c r="AI143" s="40"/>
      <c r="AJ143" s="41">
        <f>IF(AI143,LOOKUP(AI143,{1;2;3;4;5;6;7;8;9;10;11;12;13;14;15;16;17;18;19;20;21},{30;25;21;18;16;15;14;13;12;11;10;9;8;7;6;5;4;3;2;1;0}),0)</f>
        <v>0</v>
      </c>
      <c r="AK143" s="40"/>
      <c r="AL143" s="43">
        <f>IF(AK143,LOOKUP(AK143,{1;2;3;4;5;6;7;8;9;10;11;12;13;14;15;16;17;18;19;20;21},{30;25;21;18;16;15;14;13;12;11;10;9;8;7;6;5;4;3;2;1;0}),0)</f>
        <v>0</v>
      </c>
      <c r="AM143" s="40"/>
      <c r="AN143" s="43">
        <f>IF(AM143,LOOKUP(AM143,{1;2;3;4;5;6;7;8;9;10;11;12;13;14;15;16;17;18;19;20;21},{30;25;21;18;16;15;14;13;12;11;10;9;8;7;6;5;4;3;2;1;0}),0)</f>
        <v>0</v>
      </c>
      <c r="AO143" s="40"/>
      <c r="AP143" s="43">
        <f>IF(AO143,LOOKUP(AO143,{1;2;3;4;5;6;7;8;9;10;11;12;13;14;15;16;17;18;19;20;21},{30;25;21;18;16;15;14;13;12;11;10;9;8;7;6;5;4;3;2;1;0}),0)</f>
        <v>0</v>
      </c>
      <c r="AQ143" s="40"/>
      <c r="AR143" s="47">
        <f>IF(AQ143,LOOKUP(AQ143,{1;2;3;4;5;6;7;8;9;10;11;12;13;14;15;16;17;18;19;20;21},{60;50;42;36;32;30;28;26;24;22;20;18;16;14;12;10;8;6;4;2;0}),0)</f>
        <v>0</v>
      </c>
      <c r="AS143" s="40"/>
      <c r="AT143" s="211">
        <f>IF(AS143,LOOKUP(AS143,{1;2;3;4;5;6;7;8;9;10;11;12;13;14;15;16;17;18;19;20;21},{60;50;42;36;32;30;28;26;24;22;20;18;16;14;12;10;8;6;4;2;0}),0)</f>
        <v>0</v>
      </c>
      <c r="AU143" s="240"/>
      <c r="AV143" s="241">
        <f>IF(AU143,LOOKUP(AU143,{1;2;3;4;5;6;7;8;9;10;11;12;13;14;15;16;17;18;19;20;21},{60;50;42;36;32;30;28;26;24;22;20;18;16;14;12;10;8;6;4;2;0}),0)</f>
        <v>0</v>
      </c>
      <c r="AW143" s="225"/>
      <c r="AX143" s="216">
        <f>V143+X143+Z143+AB143+AR143+AT143+AV143</f>
        <v>0</v>
      </c>
      <c r="AZ143" s="255">
        <f>RANK(BA143,$BA$6:$BA$259)</f>
        <v>75</v>
      </c>
      <c r="BA143" s="256">
        <f>(N143+P143+R143+T143+V143+X143+Z143+AB143+AD143+AF143+AH143+AJ143+AL143+AN143)- SMALL((N143,P143,R143,T143,V143,X143,Z143,AB143,AD143,AF143,AH143,AJ143,AL143,AN143),1)- SMALL((N143,P143,R143,T143,V143,X143,Z143,AB143,AD143,AF143,AH143,AJ143,AL143,AN143),2)- SMALL((N143,P143,R143,T143,V143,X143,Z143,AB143,AD143,AF143,AH143,AJ143,AL143,AN143),3)</f>
        <v>0</v>
      </c>
    </row>
    <row r="144" spans="1:53" ht="16" customHeight="1" x14ac:dyDescent="0.2">
      <c r="A144" s="141">
        <f>RANK(I144,$I$6:$I$271)</f>
        <v>103</v>
      </c>
      <c r="B144" s="154">
        <v>3501104</v>
      </c>
      <c r="C144" s="146" t="s">
        <v>174</v>
      </c>
      <c r="D144" s="49" t="s">
        <v>199</v>
      </c>
      <c r="E144" s="38" t="str">
        <f>C144&amp;D144</f>
        <v>OscarIVARS</v>
      </c>
      <c r="F144" s="39">
        <v>2017</v>
      </c>
      <c r="G144" s="118">
        <v>1993</v>
      </c>
      <c r="H144" s="311" t="str">
        <f>IF(ISBLANK(G144),"",IF(G144&gt;1995.9,"U23","SR"))</f>
        <v>SR</v>
      </c>
      <c r="I144" s="494">
        <f>N144+P144+R144+T144+V144+X144+Z144+AB144+AD144+AF144+AH144+AJ144+AL144+AN144+AP144+AR144+AT144+AV144</f>
        <v>0</v>
      </c>
      <c r="J144" s="159">
        <f>N144+R144+X144+AB144+AF144+AJ144+AR144</f>
        <v>0</v>
      </c>
      <c r="K144" s="130">
        <f>P144+T144+V144+Z144+AD144+AH144+AL144+AN144+AP144+AT144+AV144</f>
        <v>0</v>
      </c>
      <c r="L144" s="122"/>
      <c r="M144" s="40"/>
      <c r="N144" s="41">
        <f>IF(M144,LOOKUP(M144,{1;2;3;4;5;6;7;8;9;10;11;12;13;14;15;16;17;18;19;20;21},{30;25;21;18;16;15;14;13;12;11;10;9;8;7;6;5;4;3;2;1;0}),0)</f>
        <v>0</v>
      </c>
      <c r="O144" s="40"/>
      <c r="P144" s="43">
        <f>IF(O144,LOOKUP(O144,{1;2;3;4;5;6;7;8;9;10;11;12;13;14;15;16;17;18;19;20;21},{30;25;21;18;16;15;14;13;12;11;10;9;8;7;6;5;4;3;2;1;0}),0)</f>
        <v>0</v>
      </c>
      <c r="Q144" s="40"/>
      <c r="R144" s="41">
        <f>IF(Q144,LOOKUP(Q144,{1;2;3;4;5;6;7;8;9;10;11;12;13;14;15;16;17;18;19;20;21},{30;25;21;18;16;15;14;13;12;11;10;9;8;7;6;5;4;3;2;1;0}),0)</f>
        <v>0</v>
      </c>
      <c r="S144" s="40"/>
      <c r="T144" s="43">
        <f>IF(S144,LOOKUP(S144,{1;2;3;4;5;6;7;8;9;10;11;12;13;14;15;16;17;18;19;20;21},{30;25;21;18;16;15;14;13;12;11;10;9;8;7;6;5;4;3;2;1;0}),0)</f>
        <v>0</v>
      </c>
      <c r="U144" s="40"/>
      <c r="V144" s="45">
        <f>IF(U144,LOOKUP(U144,{1;2;3;4;5;6;7;8;9;10;11;12;13;14;15;16;17;18;19;20;21},{60;50;42;36;32;30;28;26;24;22;20;18;16;14;12;10;8;6;4;2;0}),0)</f>
        <v>0</v>
      </c>
      <c r="W144" s="40"/>
      <c r="X144" s="41">
        <f>IF(W144,LOOKUP(W144,{1;2;3;4;5;6;7;8;9;10;11;12;13;14;15;16;17;18;19;20;21},{60;50;42;36;32;30;28;26;24;22;20;18;16;14;12;10;8;6;4;2;0}),0)</f>
        <v>0</v>
      </c>
      <c r="Y144" s="40"/>
      <c r="Z144" s="45">
        <f>IF(Y144,LOOKUP(Y144,{1;2;3;4;5;6;7;8;9;10;11;12;13;14;15;16;17;18;19;20;21},{60;50;42;36;32;30;28;26;24;22;20;18;16;14;12;10;8;6;4;2;0}),0)</f>
        <v>0</v>
      </c>
      <c r="AA144" s="40"/>
      <c r="AB144" s="41">
        <f>IF(AA144,LOOKUP(AA144,{1;2;3;4;5;6;7;8;9;10;11;12;13;14;15;16;17;18;19;20;21},{60;50;42;36;32;30;28;26;24;22;20;18;16;14;12;10;8;6;4;2;0}),0)</f>
        <v>0</v>
      </c>
      <c r="AC144" s="40"/>
      <c r="AD144" s="106">
        <f>IF(AC144,LOOKUP(AC144,{1;2;3;4;5;6;7;8;9;10;11;12;13;14;15;16;17;18;19;20;21},{30;25;21;18;16;15;14;13;12;11;10;9;8;7;6;5;4;3;2;1;0}),0)</f>
        <v>0</v>
      </c>
      <c r="AE144" s="40"/>
      <c r="AF144" s="488">
        <f>IF(AE144,LOOKUP(AE144,{1;2;3;4;5;6;7;8;9;10;11;12;13;14;15;16;17;18;19;20;21},{30;25;21;18;16;15;14;13;12;11;10;9;8;7;6;5;4;3;2;1;0}),0)</f>
        <v>0</v>
      </c>
      <c r="AG144" s="40"/>
      <c r="AH144" s="106">
        <f>IF(AG144,LOOKUP(AG144,{1;2;3;4;5;6;7;8;9;10;11;12;13;14;15;16;17;18;19;20;21},{30;25;21;18;16;15;14;13;12;11;10;9;8;7;6;5;4;3;2;1;0}),0)</f>
        <v>0</v>
      </c>
      <c r="AI144" s="40"/>
      <c r="AJ144" s="41">
        <f>IF(AI144,LOOKUP(AI144,{1;2;3;4;5;6;7;8;9;10;11;12;13;14;15;16;17;18;19;20;21},{30;25;21;18;16;15;14;13;12;11;10;9;8;7;6;5;4;3;2;1;0}),0)</f>
        <v>0</v>
      </c>
      <c r="AK144" s="40"/>
      <c r="AL144" s="43">
        <f>IF(AK144,LOOKUP(AK144,{1;2;3;4;5;6;7;8;9;10;11;12;13;14;15;16;17;18;19;20;21},{30;25;21;18;16;15;14;13;12;11;10;9;8;7;6;5;4;3;2;1;0}),0)</f>
        <v>0</v>
      </c>
      <c r="AM144" s="40"/>
      <c r="AN144" s="43">
        <f>IF(AM144,LOOKUP(AM144,{1;2;3;4;5;6;7;8;9;10;11;12;13;14;15;16;17;18;19;20;21},{30;25;21;18;16;15;14;13;12;11;10;9;8;7;6;5;4;3;2;1;0}),0)</f>
        <v>0</v>
      </c>
      <c r="AO144" s="40"/>
      <c r="AP144" s="43">
        <f>IF(AO144,LOOKUP(AO144,{1;2;3;4;5;6;7;8;9;10;11;12;13;14;15;16;17;18;19;20;21},{30;25;21;18;16;15;14;13;12;11;10;9;8;7;6;5;4;3;2;1;0}),0)</f>
        <v>0</v>
      </c>
      <c r="AQ144" s="40"/>
      <c r="AR144" s="47">
        <f>IF(AQ144,LOOKUP(AQ144,{1;2;3;4;5;6;7;8;9;10;11;12;13;14;15;16;17;18;19;20;21},{60;50;42;36;32;30;28;26;24;22;20;18;16;14;12;10;8;6;4;2;0}),0)</f>
        <v>0</v>
      </c>
      <c r="AS144" s="40"/>
      <c r="AT144" s="211">
        <f>IF(AS144,LOOKUP(AS144,{1;2;3;4;5;6;7;8;9;10;11;12;13;14;15;16;17;18;19;20;21},{60;50;42;36;32;30;28;26;24;22;20;18;16;14;12;10;8;6;4;2;0}),0)</f>
        <v>0</v>
      </c>
      <c r="AU144" s="240"/>
      <c r="AV144" s="241">
        <f>IF(AU144,LOOKUP(AU144,{1;2;3;4;5;6;7;8;9;10;11;12;13;14;15;16;17;18;19;20;21},{60;50;42;36;32;30;28;26;24;22;20;18;16;14;12;10;8;6;4;2;0}),0)</f>
        <v>0</v>
      </c>
      <c r="AW144" s="225"/>
      <c r="AX144" s="216">
        <f>V144+X144+Z144+AB144+AR144+AT144+AV144</f>
        <v>0</v>
      </c>
      <c r="AZ144" s="255">
        <f>RANK(BA144,$BA$6:$BA$259)</f>
        <v>75</v>
      </c>
      <c r="BA144" s="256">
        <f>(N144+P144+R144+T144+V144+X144+Z144+AB144+AD144+AF144+AH144+AJ144+AL144+AN144)- SMALL((N144,P144,R144,T144,V144,X144,Z144,AB144,AD144,AF144,AH144,AJ144,AL144,AN144),1)- SMALL((N144,P144,R144,T144,V144,X144,Z144,AB144,AD144,AF144,AH144,AJ144,AL144,AN144),2)- SMALL((N144,P144,R144,T144,V144,X144,Z144,AB144,AD144,AF144,AH144,AJ144,AL144,AN144),3)</f>
        <v>0</v>
      </c>
    </row>
    <row r="145" spans="1:53" ht="16" customHeight="1" x14ac:dyDescent="0.2">
      <c r="A145" s="141">
        <f>RANK(I145,$I$6:$I$271)</f>
        <v>103</v>
      </c>
      <c r="B145" s="154">
        <v>3100217</v>
      </c>
      <c r="C145" s="145" t="s">
        <v>200</v>
      </c>
      <c r="D145" s="37" t="s">
        <v>201</v>
      </c>
      <c r="E145" s="38" t="str">
        <f>C145&amp;D145</f>
        <v>KnuteJOHNSGAARD</v>
      </c>
      <c r="F145" s="39">
        <v>2017</v>
      </c>
      <c r="G145" s="117">
        <v>1992</v>
      </c>
      <c r="H145" s="311" t="str">
        <f>IF(ISBLANK(G145),"",IF(G145&gt;1995.9,"U23","SR"))</f>
        <v>SR</v>
      </c>
      <c r="I145" s="494">
        <f>N145+P145+R145+T145+V145+X145+Z145+AB145+AD145+AF145+AH145+AJ145+AL145+AN145+AP145+AR145+AT145+AV145</f>
        <v>0</v>
      </c>
      <c r="J145" s="159">
        <f>N145+R145+X145+AB145+AF145+AJ145+AR145</f>
        <v>0</v>
      </c>
      <c r="K145" s="130">
        <f>P145+T145+V145+Z145+AD145+AH145+AL145+AN145+AP145+AT145+AV145</f>
        <v>0</v>
      </c>
      <c r="L145" s="122"/>
      <c r="M145" s="40"/>
      <c r="N145" s="41">
        <f>IF(M145,LOOKUP(M145,{1;2;3;4;5;6;7;8;9;10;11;12;13;14;15;16;17;18;19;20;21},{30;25;21;18;16;15;14;13;12;11;10;9;8;7;6;5;4;3;2;1;0}),0)</f>
        <v>0</v>
      </c>
      <c r="O145" s="40"/>
      <c r="P145" s="43">
        <f>IF(O145,LOOKUP(O145,{1;2;3;4;5;6;7;8;9;10;11;12;13;14;15;16;17;18;19;20;21},{30;25;21;18;16;15;14;13;12;11;10;9;8;7;6;5;4;3;2;1;0}),0)</f>
        <v>0</v>
      </c>
      <c r="Q145" s="40"/>
      <c r="R145" s="41">
        <f>IF(Q145,LOOKUP(Q145,{1;2;3;4;5;6;7;8;9;10;11;12;13;14;15;16;17;18;19;20;21},{30;25;21;18;16;15;14;13;12;11;10;9;8;7;6;5;4;3;2;1;0}),0)</f>
        <v>0</v>
      </c>
      <c r="S145" s="40"/>
      <c r="T145" s="43">
        <f>IF(S145,LOOKUP(S145,{1;2;3;4;5;6;7;8;9;10;11;12;13;14;15;16;17;18;19;20;21},{30;25;21;18;16;15;14;13;12;11;10;9;8;7;6;5;4;3;2;1;0}),0)</f>
        <v>0</v>
      </c>
      <c r="U145" s="40"/>
      <c r="V145" s="45">
        <f>IF(U145,LOOKUP(U145,{1;2;3;4;5;6;7;8;9;10;11;12;13;14;15;16;17;18;19;20;21},{60;50;42;36;32;30;28;26;24;22;20;18;16;14;12;10;8;6;4;2;0}),0)</f>
        <v>0</v>
      </c>
      <c r="W145" s="40"/>
      <c r="X145" s="41">
        <f>IF(W145,LOOKUP(W145,{1;2;3;4;5;6;7;8;9;10;11;12;13;14;15;16;17;18;19;20;21},{60;50;42;36;32;30;28;26;24;22;20;18;16;14;12;10;8;6;4;2;0}),0)</f>
        <v>0</v>
      </c>
      <c r="Y145" s="40"/>
      <c r="Z145" s="45">
        <f>IF(Y145,LOOKUP(Y145,{1;2;3;4;5;6;7;8;9;10;11;12;13;14;15;16;17;18;19;20;21},{60;50;42;36;32;30;28;26;24;22;20;18;16;14;12;10;8;6;4;2;0}),0)</f>
        <v>0</v>
      </c>
      <c r="AA145" s="40"/>
      <c r="AB145" s="41">
        <f>IF(AA145,LOOKUP(AA145,{1;2;3;4;5;6;7;8;9;10;11;12;13;14;15;16;17;18;19;20;21},{60;50;42;36;32;30;28;26;24;22;20;18;16;14;12;10;8;6;4;2;0}),0)</f>
        <v>0</v>
      </c>
      <c r="AC145" s="40"/>
      <c r="AD145" s="106">
        <f>IF(AC145,LOOKUP(AC145,{1;2;3;4;5;6;7;8;9;10;11;12;13;14;15;16;17;18;19;20;21},{30;25;21;18;16;15;14;13;12;11;10;9;8;7;6;5;4;3;2;1;0}),0)</f>
        <v>0</v>
      </c>
      <c r="AE145" s="40"/>
      <c r="AF145" s="488">
        <f>IF(AE145,LOOKUP(AE145,{1;2;3;4;5;6;7;8;9;10;11;12;13;14;15;16;17;18;19;20;21},{30;25;21;18;16;15;14;13;12;11;10;9;8;7;6;5;4;3;2;1;0}),0)</f>
        <v>0</v>
      </c>
      <c r="AG145" s="40"/>
      <c r="AH145" s="106">
        <f>IF(AG145,LOOKUP(AG145,{1;2;3;4;5;6;7;8;9;10;11;12;13;14;15;16;17;18;19;20;21},{30;25;21;18;16;15;14;13;12;11;10;9;8;7;6;5;4;3;2;1;0}),0)</f>
        <v>0</v>
      </c>
      <c r="AI145" s="40"/>
      <c r="AJ145" s="41">
        <f>IF(AI145,LOOKUP(AI145,{1;2;3;4;5;6;7;8;9;10;11;12;13;14;15;16;17;18;19;20;21},{30;25;21;18;16;15;14;13;12;11;10;9;8;7;6;5;4;3;2;1;0}),0)</f>
        <v>0</v>
      </c>
      <c r="AK145" s="40"/>
      <c r="AL145" s="43">
        <f>IF(AK145,LOOKUP(AK145,{1;2;3;4;5;6;7;8;9;10;11;12;13;14;15;16;17;18;19;20;21},{30;25;21;18;16;15;14;13;12;11;10;9;8;7;6;5;4;3;2;1;0}),0)</f>
        <v>0</v>
      </c>
      <c r="AM145" s="40"/>
      <c r="AN145" s="43">
        <f>IF(AM145,LOOKUP(AM145,{1;2;3;4;5;6;7;8;9;10;11;12;13;14;15;16;17;18;19;20;21},{30;25;21;18;16;15;14;13;12;11;10;9;8;7;6;5;4;3;2;1;0}),0)</f>
        <v>0</v>
      </c>
      <c r="AO145" s="40"/>
      <c r="AP145" s="43">
        <f>IF(AO145,LOOKUP(AO145,{1;2;3;4;5;6;7;8;9;10;11;12;13;14;15;16;17;18;19;20;21},{30;25;21;18;16;15;14;13;12;11;10;9;8;7;6;5;4;3;2;1;0}),0)</f>
        <v>0</v>
      </c>
      <c r="AQ145" s="40"/>
      <c r="AR145" s="47">
        <f>IF(AQ145,LOOKUP(AQ145,{1;2;3;4;5;6;7;8;9;10;11;12;13;14;15;16;17;18;19;20;21},{60;50;42;36;32;30;28;26;24;22;20;18;16;14;12;10;8;6;4;2;0}),0)</f>
        <v>0</v>
      </c>
      <c r="AS145" s="40"/>
      <c r="AT145" s="211">
        <f>IF(AS145,LOOKUP(AS145,{1;2;3;4;5;6;7;8;9;10;11;12;13;14;15;16;17;18;19;20;21},{60;50;42;36;32;30;28;26;24;22;20;18;16;14;12;10;8;6;4;2;0}),0)</f>
        <v>0</v>
      </c>
      <c r="AU145" s="240"/>
      <c r="AV145" s="241">
        <f>IF(AU145,LOOKUP(AU145,{1;2;3;4;5;6;7;8;9;10;11;12;13;14;15;16;17;18;19;20;21},{60;50;42;36;32;30;28;26;24;22;20;18;16;14;12;10;8;6;4;2;0}),0)</f>
        <v>0</v>
      </c>
      <c r="AW145" s="225"/>
      <c r="AX145" s="216">
        <f>V145+X145+Z145+AB145+AR145+AT145+AV145</f>
        <v>0</v>
      </c>
      <c r="AZ145" s="255">
        <f>RANK(BA145,$BA$6:$BA$259)</f>
        <v>75</v>
      </c>
      <c r="BA145" s="256">
        <f>(N145+P145+R145+T145+V145+X145+Z145+AB145+AD145+AF145+AH145+AJ145+AL145+AN145)- SMALL((N145,P145,R145,T145,V145,X145,Z145,AB145,AD145,AF145,AH145,AJ145,AL145,AN145),1)- SMALL((N145,P145,R145,T145,V145,X145,Z145,AB145,AD145,AF145,AH145,AJ145,AL145,AN145),2)- SMALL((N145,P145,R145,T145,V145,X145,Z145,AB145,AD145,AF145,AH145,AJ145,AL145,AN145),3)</f>
        <v>0</v>
      </c>
    </row>
    <row r="146" spans="1:53" ht="16" customHeight="1" x14ac:dyDescent="0.2">
      <c r="A146" s="141">
        <f>RANK(I146,$I$6:$I$271)</f>
        <v>103</v>
      </c>
      <c r="B146" s="154">
        <v>3530722</v>
      </c>
      <c r="C146" s="429" t="s">
        <v>202</v>
      </c>
      <c r="D146" s="37" t="s">
        <v>203</v>
      </c>
      <c r="E146" s="38" t="str">
        <f>C146&amp;D146</f>
        <v>SawyerKESSELHEIM</v>
      </c>
      <c r="F146" s="39">
        <v>2017</v>
      </c>
      <c r="G146" s="440">
        <v>1993</v>
      </c>
      <c r="H146" s="311" t="str">
        <f>IF(ISBLANK(G146),"",IF(G146&gt;1995.9,"U23","SR"))</f>
        <v>SR</v>
      </c>
      <c r="I146" s="494">
        <f>N146+P146+R146+T146+V146+X146+Z146+AB146+AD146+AF146+AH146+AJ146+AL146+AN146+AP146+AR146+AT146+AV146</f>
        <v>0</v>
      </c>
      <c r="J146" s="159">
        <f>N146+R146+X146+AB146+AF146+AJ146+AR146</f>
        <v>0</v>
      </c>
      <c r="K146" s="130">
        <f>P146+T146+V146+Z146+AD146+AH146+AL146+AN146+AP146+AT146+AV146</f>
        <v>0</v>
      </c>
      <c r="L146" s="266"/>
      <c r="M146" s="40"/>
      <c r="N146" s="41">
        <f>IF(M146,LOOKUP(M146,{1;2;3;4;5;6;7;8;9;10;11;12;13;14;15;16;17;18;19;20;21},{30;25;21;18;16;15;14;13;12;11;10;9;8;7;6;5;4;3;2;1;0}),0)</f>
        <v>0</v>
      </c>
      <c r="O146" s="40"/>
      <c r="P146" s="43">
        <f>IF(O146,LOOKUP(O146,{1;2;3;4;5;6;7;8;9;10;11;12;13;14;15;16;17;18;19;20;21},{30;25;21;18;16;15;14;13;12;11;10;9;8;7;6;5;4;3;2;1;0}),0)</f>
        <v>0</v>
      </c>
      <c r="Q146" s="40"/>
      <c r="R146" s="41">
        <f>IF(Q146,LOOKUP(Q146,{1;2;3;4;5;6;7;8;9;10;11;12;13;14;15;16;17;18;19;20;21},{30;25;21;18;16;15;14;13;12;11;10;9;8;7;6;5;4;3;2;1;0}),0)</f>
        <v>0</v>
      </c>
      <c r="S146" s="40"/>
      <c r="T146" s="43">
        <f>IF(S146,LOOKUP(S146,{1;2;3;4;5;6;7;8;9;10;11;12;13;14;15;16;17;18;19;20;21},{30;25;21;18;16;15;14;13;12;11;10;9;8;7;6;5;4;3;2;1;0}),0)</f>
        <v>0</v>
      </c>
      <c r="U146" s="40"/>
      <c r="V146" s="45">
        <f>IF(U146,LOOKUP(U146,{1;2;3;4;5;6;7;8;9;10;11;12;13;14;15;16;17;18;19;20;21},{60;50;42;36;32;30;28;26;24;22;20;18;16;14;12;10;8;6;4;2;0}),0)</f>
        <v>0</v>
      </c>
      <c r="W146" s="40"/>
      <c r="X146" s="41">
        <f>IF(W146,LOOKUP(W146,{1;2;3;4;5;6;7;8;9;10;11;12;13;14;15;16;17;18;19;20;21},{60;50;42;36;32;30;28;26;24;22;20;18;16;14;12;10;8;6;4;2;0}),0)</f>
        <v>0</v>
      </c>
      <c r="Y146" s="40"/>
      <c r="Z146" s="45">
        <f>IF(Y146,LOOKUP(Y146,{1;2;3;4;5;6;7;8;9;10;11;12;13;14;15;16;17;18;19;20;21},{60;50;42;36;32;30;28;26;24;22;20;18;16;14;12;10;8;6;4;2;0}),0)</f>
        <v>0</v>
      </c>
      <c r="AA146" s="40"/>
      <c r="AB146" s="41">
        <f>IF(AA146,LOOKUP(AA146,{1;2;3;4;5;6;7;8;9;10;11;12;13;14;15;16;17;18;19;20;21},{60;50;42;36;32;30;28;26;24;22;20;18;16;14;12;10;8;6;4;2;0}),0)</f>
        <v>0</v>
      </c>
      <c r="AC146" s="40"/>
      <c r="AD146" s="106">
        <f>IF(AC146,LOOKUP(AC146,{1;2;3;4;5;6;7;8;9;10;11;12;13;14;15;16;17;18;19;20;21},{30;25;21;18;16;15;14;13;12;11;10;9;8;7;6;5;4;3;2;1;0}),0)</f>
        <v>0</v>
      </c>
      <c r="AE146" s="40"/>
      <c r="AF146" s="488">
        <f>IF(AE146,LOOKUP(AE146,{1;2;3;4;5;6;7;8;9;10;11;12;13;14;15;16;17;18;19;20;21},{30;25;21;18;16;15;14;13;12;11;10;9;8;7;6;5;4;3;2;1;0}),0)</f>
        <v>0</v>
      </c>
      <c r="AG146" s="40"/>
      <c r="AH146" s="106">
        <f>IF(AG146,LOOKUP(AG146,{1;2;3;4;5;6;7;8;9;10;11;12;13;14;15;16;17;18;19;20;21},{30;25;21;18;16;15;14;13;12;11;10;9;8;7;6;5;4;3;2;1;0}),0)</f>
        <v>0</v>
      </c>
      <c r="AI146" s="40"/>
      <c r="AJ146" s="41">
        <f>IF(AI146,LOOKUP(AI146,{1;2;3;4;5;6;7;8;9;10;11;12;13;14;15;16;17;18;19;20;21},{30;25;21;18;16;15;14;13;12;11;10;9;8;7;6;5;4;3;2;1;0}),0)</f>
        <v>0</v>
      </c>
      <c r="AK146" s="40"/>
      <c r="AL146" s="43">
        <f>IF(AK146,LOOKUP(AK146,{1;2;3;4;5;6;7;8;9;10;11;12;13;14;15;16;17;18;19;20;21},{30;25;21;18;16;15;14;13;12;11;10;9;8;7;6;5;4;3;2;1;0}),0)</f>
        <v>0</v>
      </c>
      <c r="AM146" s="40"/>
      <c r="AN146" s="43">
        <f>IF(AM146,LOOKUP(AM146,{1;2;3;4;5;6;7;8;9;10;11;12;13;14;15;16;17;18;19;20;21},{30;25;21;18;16;15;14;13;12;11;10;9;8;7;6;5;4;3;2;1;0}),0)</f>
        <v>0</v>
      </c>
      <c r="AO146" s="40"/>
      <c r="AP146" s="43">
        <f>IF(AO146,LOOKUP(AO146,{1;2;3;4;5;6;7;8;9;10;11;12;13;14;15;16;17;18;19;20;21},{30;25;21;18;16;15;14;13;12;11;10;9;8;7;6;5;4;3;2;1;0}),0)</f>
        <v>0</v>
      </c>
      <c r="AQ146" s="40"/>
      <c r="AR146" s="47">
        <f>IF(AQ146,LOOKUP(AQ146,{1;2;3;4;5;6;7;8;9;10;11;12;13;14;15;16;17;18;19;20;21},{60;50;42;36;32;30;28;26;24;22;20;18;16;14;12;10;8;6;4;2;0}),0)</f>
        <v>0</v>
      </c>
      <c r="AS146" s="40"/>
      <c r="AT146" s="211">
        <f>IF(AS146,LOOKUP(AS146,{1;2;3;4;5;6;7;8;9;10;11;12;13;14;15;16;17;18;19;20;21},{60;50;42;36;32;30;28;26;24;22;20;18;16;14;12;10;8;6;4;2;0}),0)</f>
        <v>0</v>
      </c>
      <c r="AU146" s="240"/>
      <c r="AV146" s="241">
        <f>IF(AU146,LOOKUP(AU146,{1;2;3;4;5;6;7;8;9;10;11;12;13;14;15;16;17;18;19;20;21},{60;50;42;36;32;30;28;26;24;22;20;18;16;14;12;10;8;6;4;2;0}),0)</f>
        <v>0</v>
      </c>
      <c r="AW146" s="225"/>
      <c r="AX146" s="216">
        <f>V146+X146+Z146+AB146+AR146+AT146+AV146</f>
        <v>0</v>
      </c>
      <c r="AZ146" s="255">
        <f>RANK(BA146,$BA$6:$BA$259)</f>
        <v>75</v>
      </c>
      <c r="BA146" s="256">
        <f>(N146+P146+R146+T146+V146+X146+Z146+AB146+AD146+AF146+AH146+AJ146+AL146+AN146)- SMALL((N146,P146,R146,T146,V146,X146,Z146,AB146,AD146,AF146,AH146,AJ146,AL146,AN146),1)- SMALL((N146,P146,R146,T146,V146,X146,Z146,AB146,AD146,AF146,AH146,AJ146,AL146,AN146),2)- SMALL((N146,P146,R146,T146,V146,X146,Z146,AB146,AD146,AF146,AH146,AJ146,AL146,AN146),3)</f>
        <v>0</v>
      </c>
    </row>
    <row r="147" spans="1:53" ht="16" customHeight="1" x14ac:dyDescent="0.2">
      <c r="A147" s="141">
        <f>RANK(I147,$I$6:$I$271)</f>
        <v>103</v>
      </c>
      <c r="B147" s="154">
        <v>3530827</v>
      </c>
      <c r="C147" s="146" t="s">
        <v>204</v>
      </c>
      <c r="D147" s="49" t="s">
        <v>205</v>
      </c>
      <c r="E147" s="38" t="str">
        <f>C147&amp;D147</f>
        <v>TracenKNOPP</v>
      </c>
      <c r="F147" s="50"/>
      <c r="G147" s="118">
        <v>1998</v>
      </c>
      <c r="H147" s="311" t="str">
        <f>IF(ISBLANK(G147),"",IF(G147&gt;1995.9,"U23","SR"))</f>
        <v>U23</v>
      </c>
      <c r="I147" s="494">
        <f>N147+P147+R147+T147+V147+X147+Z147+AB147+AD147+AF147+AH147+AJ147+AL147+AN147+AP147+AR147+AT147+AV147</f>
        <v>0</v>
      </c>
      <c r="J147" s="159">
        <f>N147+R147+X147+AB147+AF147+AJ147+AR147</f>
        <v>0</v>
      </c>
      <c r="K147" s="130">
        <f>P147+T147+V147+Z147+AD147+AH147+AL147+AN147+AP147+AT147+AV147</f>
        <v>0</v>
      </c>
      <c r="L147" s="122"/>
      <c r="M147" s="40"/>
      <c r="N147" s="41">
        <f>IF(M147,LOOKUP(M147,{1;2;3;4;5;6;7;8;9;10;11;12;13;14;15;16;17;18;19;20;21},{30;25;21;18;16;15;14;13;12;11;10;9;8;7;6;5;4;3;2;1;0}),0)</f>
        <v>0</v>
      </c>
      <c r="O147" s="40"/>
      <c r="P147" s="43">
        <f>IF(O147,LOOKUP(O147,{1;2;3;4;5;6;7;8;9;10;11;12;13;14;15;16;17;18;19;20;21},{30;25;21;18;16;15;14;13;12;11;10;9;8;7;6;5;4;3;2;1;0}),0)</f>
        <v>0</v>
      </c>
      <c r="Q147" s="40"/>
      <c r="R147" s="41">
        <f>IF(Q147,LOOKUP(Q147,{1;2;3;4;5;6;7;8;9;10;11;12;13;14;15;16;17;18;19;20;21},{30;25;21;18;16;15;14;13;12;11;10;9;8;7;6;5;4;3;2;1;0}),0)</f>
        <v>0</v>
      </c>
      <c r="S147" s="40"/>
      <c r="T147" s="43">
        <f>IF(S147,LOOKUP(S147,{1;2;3;4;5;6;7;8;9;10;11;12;13;14;15;16;17;18;19;20;21},{30;25;21;18;16;15;14;13;12;11;10;9;8;7;6;5;4;3;2;1;0}),0)</f>
        <v>0</v>
      </c>
      <c r="U147" s="40"/>
      <c r="V147" s="45">
        <f>IF(U147,LOOKUP(U147,{1;2;3;4;5;6;7;8;9;10;11;12;13;14;15;16;17;18;19;20;21},{60;50;42;36;32;30;28;26;24;22;20;18;16;14;12;10;8;6;4;2;0}),0)</f>
        <v>0</v>
      </c>
      <c r="W147" s="40"/>
      <c r="X147" s="41">
        <f>IF(W147,LOOKUP(W147,{1;2;3;4;5;6;7;8;9;10;11;12;13;14;15;16;17;18;19;20;21},{60;50;42;36;32;30;28;26;24;22;20;18;16;14;12;10;8;6;4;2;0}),0)</f>
        <v>0</v>
      </c>
      <c r="Y147" s="40"/>
      <c r="Z147" s="45">
        <f>IF(Y147,LOOKUP(Y147,{1;2;3;4;5;6;7;8;9;10;11;12;13;14;15;16;17;18;19;20;21},{60;50;42;36;32;30;28;26;24;22;20;18;16;14;12;10;8;6;4;2;0}),0)</f>
        <v>0</v>
      </c>
      <c r="AA147" s="40"/>
      <c r="AB147" s="41">
        <f>IF(AA147,LOOKUP(AA147,{1;2;3;4;5;6;7;8;9;10;11;12;13;14;15;16;17;18;19;20;21},{60;50;42;36;32;30;28;26;24;22;20;18;16;14;12;10;8;6;4;2;0}),0)</f>
        <v>0</v>
      </c>
      <c r="AC147" s="40"/>
      <c r="AD147" s="106">
        <f>IF(AC147,LOOKUP(AC147,{1;2;3;4;5;6;7;8;9;10;11;12;13;14;15;16;17;18;19;20;21},{30;25;21;18;16;15;14;13;12;11;10;9;8;7;6;5;4;3;2;1;0}),0)</f>
        <v>0</v>
      </c>
      <c r="AE147" s="40"/>
      <c r="AF147" s="488">
        <f>IF(AE147,LOOKUP(AE147,{1;2;3;4;5;6;7;8;9;10;11;12;13;14;15;16;17;18;19;20;21},{30;25;21;18;16;15;14;13;12;11;10;9;8;7;6;5;4;3;2;1;0}),0)</f>
        <v>0</v>
      </c>
      <c r="AG147" s="40"/>
      <c r="AH147" s="106">
        <f>IF(AG147,LOOKUP(AG147,{1;2;3;4;5;6;7;8;9;10;11;12;13;14;15;16;17;18;19;20;21},{30;25;21;18;16;15;14;13;12;11;10;9;8;7;6;5;4;3;2;1;0}),0)</f>
        <v>0</v>
      </c>
      <c r="AI147" s="40"/>
      <c r="AJ147" s="41">
        <f>IF(AI147,LOOKUP(AI147,{1;2;3;4;5;6;7;8;9;10;11;12;13;14;15;16;17;18;19;20;21},{30;25;21;18;16;15;14;13;12;11;10;9;8;7;6;5;4;3;2;1;0}),0)</f>
        <v>0</v>
      </c>
      <c r="AK147" s="40"/>
      <c r="AL147" s="43">
        <f>IF(AK147,LOOKUP(AK147,{1;2;3;4;5;6;7;8;9;10;11;12;13;14;15;16;17;18;19;20;21},{30;25;21;18;16;15;14;13;12;11;10;9;8;7;6;5;4;3;2;1;0}),0)</f>
        <v>0</v>
      </c>
      <c r="AM147" s="40"/>
      <c r="AN147" s="43">
        <f>IF(AM147,LOOKUP(AM147,{1;2;3;4;5;6;7;8;9;10;11;12;13;14;15;16;17;18;19;20;21},{30;25;21;18;16;15;14;13;12;11;10;9;8;7;6;5;4;3;2;1;0}),0)</f>
        <v>0</v>
      </c>
      <c r="AO147" s="40"/>
      <c r="AP147" s="43">
        <f>IF(AO147,LOOKUP(AO147,{1;2;3;4;5;6;7;8;9;10;11;12;13;14;15;16;17;18;19;20;21},{30;25;21;18;16;15;14;13;12;11;10;9;8;7;6;5;4;3;2;1;0}),0)</f>
        <v>0</v>
      </c>
      <c r="AQ147" s="40"/>
      <c r="AR147" s="47">
        <f>IF(AQ147,LOOKUP(AQ147,{1;2;3;4;5;6;7;8;9;10;11;12;13;14;15;16;17;18;19;20;21},{60;50;42;36;32;30;28;26;24;22;20;18;16;14;12;10;8;6;4;2;0}),0)</f>
        <v>0</v>
      </c>
      <c r="AS147" s="40"/>
      <c r="AT147" s="211">
        <f>IF(AS147,LOOKUP(AS147,{1;2;3;4;5;6;7;8;9;10;11;12;13;14;15;16;17;18;19;20;21},{60;50;42;36;32;30;28;26;24;22;20;18;16;14;12;10;8;6;4;2;0}),0)</f>
        <v>0</v>
      </c>
      <c r="AU147" s="240"/>
      <c r="AV147" s="241">
        <f>IF(AU147,LOOKUP(AU147,{1;2;3;4;5;6;7;8;9;10;11;12;13;14;15;16;17;18;19;20;21},{60;50;42;36;32;30;28;26;24;22;20;18;16;14;12;10;8;6;4;2;0}),0)</f>
        <v>0</v>
      </c>
      <c r="AW147" s="225"/>
      <c r="AX147" s="216">
        <f>V147+X147+Z147+AB147+AR147+AT147+AV147</f>
        <v>0</v>
      </c>
      <c r="AZ147" s="255">
        <f>RANK(BA147,$BA$6:$BA$259)</f>
        <v>75</v>
      </c>
      <c r="BA147" s="256">
        <f>(N147+P147+R147+T147+V147+X147+Z147+AB147+AD147+AF147+AH147+AJ147+AL147+AN147)- SMALL((N147,P147,R147,T147,V147,X147,Z147,AB147,AD147,AF147,AH147,AJ147,AL147,AN147),1)- SMALL((N147,P147,R147,T147,V147,X147,Z147,AB147,AD147,AF147,AH147,AJ147,AL147,AN147),2)- SMALL((N147,P147,R147,T147,V147,X147,Z147,AB147,AD147,AF147,AH147,AJ147,AL147,AN147),3)</f>
        <v>0</v>
      </c>
    </row>
    <row r="148" spans="1:53" ht="16" customHeight="1" x14ac:dyDescent="0.2">
      <c r="A148" s="141">
        <f>RANK(I148,$I$6:$I$271)</f>
        <v>103</v>
      </c>
      <c r="B148" s="154">
        <v>3150493</v>
      </c>
      <c r="C148" s="430" t="s">
        <v>136</v>
      </c>
      <c r="D148" s="49" t="s">
        <v>137</v>
      </c>
      <c r="E148" s="38" t="str">
        <f>C148&amp;D148</f>
        <v>KrystofKOPAL</v>
      </c>
      <c r="F148" s="39">
        <v>2017</v>
      </c>
      <c r="G148" s="441">
        <v>1993</v>
      </c>
      <c r="H148" s="311" t="str">
        <f>IF(ISBLANK(G148),"",IF(G148&gt;1995.9,"U23","SR"))</f>
        <v>SR</v>
      </c>
      <c r="I148" s="494">
        <f>N148+P148+R148+T148+V148+X148+Z148+AB148+AD148+AF148+AH148+AJ148+AL148+AN148+AP148+AR148+AT148+AV148</f>
        <v>0</v>
      </c>
      <c r="J148" s="159">
        <f>N148+R148+X148+AB148+AF148+AJ148+AR148</f>
        <v>0</v>
      </c>
      <c r="K148" s="130">
        <f>P148+T148+V148+Z148+AD148+AH148+AL148+AN148+AP148+AT148+AV148</f>
        <v>0</v>
      </c>
      <c r="L148" s="266"/>
      <c r="M148" s="40"/>
      <c r="N148" s="41">
        <f>IF(M148,LOOKUP(M148,{1;2;3;4;5;6;7;8;9;10;11;12;13;14;15;16;17;18;19;20;21},{30;25;21;18;16;15;14;13;12;11;10;9;8;7;6;5;4;3;2;1;0}),0)</f>
        <v>0</v>
      </c>
      <c r="O148" s="40"/>
      <c r="P148" s="43">
        <f>IF(O148,LOOKUP(O148,{1;2;3;4;5;6;7;8;9;10;11;12;13;14;15;16;17;18;19;20;21},{30;25;21;18;16;15;14;13;12;11;10;9;8;7;6;5;4;3;2;1;0}),0)</f>
        <v>0</v>
      </c>
      <c r="Q148" s="40"/>
      <c r="R148" s="41">
        <f>IF(Q148,LOOKUP(Q148,{1;2;3;4;5;6;7;8;9;10;11;12;13;14;15;16;17;18;19;20;21},{30;25;21;18;16;15;14;13;12;11;10;9;8;7;6;5;4;3;2;1;0}),0)</f>
        <v>0</v>
      </c>
      <c r="S148" s="40"/>
      <c r="T148" s="43">
        <f>IF(S148,LOOKUP(S148,{1;2;3;4;5;6;7;8;9;10;11;12;13;14;15;16;17;18;19;20;21},{30;25;21;18;16;15;14;13;12;11;10;9;8;7;6;5;4;3;2;1;0}),0)</f>
        <v>0</v>
      </c>
      <c r="U148" s="40"/>
      <c r="V148" s="45">
        <f>IF(U148,LOOKUP(U148,{1;2;3;4;5;6;7;8;9;10;11;12;13;14;15;16;17;18;19;20;21},{60;50;42;36;32;30;28;26;24;22;20;18;16;14;12;10;8;6;4;2;0}),0)</f>
        <v>0</v>
      </c>
      <c r="W148" s="40"/>
      <c r="X148" s="41">
        <f>IF(W148,LOOKUP(W148,{1;2;3;4;5;6;7;8;9;10;11;12;13;14;15;16;17;18;19;20;21},{60;50;42;36;32;30;28;26;24;22;20;18;16;14;12;10;8;6;4;2;0}),0)</f>
        <v>0</v>
      </c>
      <c r="Y148" s="40"/>
      <c r="Z148" s="45">
        <f>IF(Y148,LOOKUP(Y148,{1;2;3;4;5;6;7;8;9;10;11;12;13;14;15;16;17;18;19;20;21},{60;50;42;36;32;30;28;26;24;22;20;18;16;14;12;10;8;6;4;2;0}),0)</f>
        <v>0</v>
      </c>
      <c r="AA148" s="40"/>
      <c r="AB148" s="41">
        <f>IF(AA148,LOOKUP(AA148,{1;2;3;4;5;6;7;8;9;10;11;12;13;14;15;16;17;18;19;20;21},{60;50;42;36;32;30;28;26;24;22;20;18;16;14;12;10;8;6;4;2;0}),0)</f>
        <v>0</v>
      </c>
      <c r="AC148" s="40"/>
      <c r="AD148" s="106">
        <f>IF(AC148,LOOKUP(AC148,{1;2;3;4;5;6;7;8;9;10;11;12;13;14;15;16;17;18;19;20;21},{30;25;21;18;16;15;14;13;12;11;10;9;8;7;6;5;4;3;2;1;0}),0)</f>
        <v>0</v>
      </c>
      <c r="AE148" s="40"/>
      <c r="AF148" s="488">
        <f>IF(AE148,LOOKUP(AE148,{1;2;3;4;5;6;7;8;9;10;11;12;13;14;15;16;17;18;19;20;21},{30;25;21;18;16;15;14;13;12;11;10;9;8;7;6;5;4;3;2;1;0}),0)</f>
        <v>0</v>
      </c>
      <c r="AG148" s="40"/>
      <c r="AH148" s="106">
        <f>IF(AG148,LOOKUP(AG148,{1;2;3;4;5;6;7;8;9;10;11;12;13;14;15;16;17;18;19;20;21},{30;25;21;18;16;15;14;13;12;11;10;9;8;7;6;5;4;3;2;1;0}),0)</f>
        <v>0</v>
      </c>
      <c r="AI148" s="40"/>
      <c r="AJ148" s="41">
        <f>IF(AI148,LOOKUP(AI148,{1;2;3;4;5;6;7;8;9;10;11;12;13;14;15;16;17;18;19;20;21},{30;25;21;18;16;15;14;13;12;11;10;9;8;7;6;5;4;3;2;1;0}),0)</f>
        <v>0</v>
      </c>
      <c r="AK148" s="40"/>
      <c r="AL148" s="43">
        <f>IF(AK148,LOOKUP(AK148,{1;2;3;4;5;6;7;8;9;10;11;12;13;14;15;16;17;18;19;20;21},{30;25;21;18;16;15;14;13;12;11;10;9;8;7;6;5;4;3;2;1;0}),0)</f>
        <v>0</v>
      </c>
      <c r="AM148" s="40"/>
      <c r="AN148" s="43">
        <f>IF(AM148,LOOKUP(AM148,{1;2;3;4;5;6;7;8;9;10;11;12;13;14;15;16;17;18;19;20;21},{30;25;21;18;16;15;14;13;12;11;10;9;8;7;6;5;4;3;2;1;0}),0)</f>
        <v>0</v>
      </c>
      <c r="AO148" s="40"/>
      <c r="AP148" s="43">
        <f>IF(AO148,LOOKUP(AO148,{1;2;3;4;5;6;7;8;9;10;11;12;13;14;15;16;17;18;19;20;21},{30;25;21;18;16;15;14;13;12;11;10;9;8;7;6;5;4;3;2;1;0}),0)</f>
        <v>0</v>
      </c>
      <c r="AQ148" s="40"/>
      <c r="AR148" s="47">
        <f>IF(AQ148,LOOKUP(AQ148,{1;2;3;4;5;6;7;8;9;10;11;12;13;14;15;16;17;18;19;20;21},{60;50;42;36;32;30;28;26;24;22;20;18;16;14;12;10;8;6;4;2;0}),0)</f>
        <v>0</v>
      </c>
      <c r="AS148" s="40"/>
      <c r="AT148" s="211">
        <f>IF(AS148,LOOKUP(AS148,{1;2;3;4;5;6;7;8;9;10;11;12;13;14;15;16;17;18;19;20;21},{60;50;42;36;32;30;28;26;24;22;20;18;16;14;12;10;8;6;4;2;0}),0)</f>
        <v>0</v>
      </c>
      <c r="AU148" s="240"/>
      <c r="AV148" s="241">
        <f>IF(AU148,LOOKUP(AU148,{1;2;3;4;5;6;7;8;9;10;11;12;13;14;15;16;17;18;19;20;21},{60;50;42;36;32;30;28;26;24;22;20;18;16;14;12;10;8;6;4;2;0}),0)</f>
        <v>0</v>
      </c>
      <c r="AW148" s="225"/>
      <c r="AX148" s="216">
        <f>V148+X148+Z148+AB148+AR148+AT148+AV148</f>
        <v>0</v>
      </c>
      <c r="AZ148" s="255">
        <f>RANK(BA148,$BA$6:$BA$259)</f>
        <v>75</v>
      </c>
      <c r="BA148" s="256">
        <f>(N148+P148+R148+T148+V148+X148+Z148+AB148+AD148+AF148+AH148+AJ148+AL148+AN148)- SMALL((N148,P148,R148,T148,V148,X148,Z148,AB148,AD148,AF148,AH148,AJ148,AL148,AN148),1)- SMALL((N148,P148,R148,T148,V148,X148,Z148,AB148,AD148,AF148,AH148,AJ148,AL148,AN148),2)- SMALL((N148,P148,R148,T148,V148,X148,Z148,AB148,AD148,AF148,AH148,AJ148,AL148,AN148),3)</f>
        <v>0</v>
      </c>
    </row>
    <row r="149" spans="1:53" ht="16" customHeight="1" x14ac:dyDescent="0.2">
      <c r="A149" s="141">
        <f>RANK(I149,$I$6:$I$271)</f>
        <v>103</v>
      </c>
      <c r="B149" s="154">
        <v>3040096</v>
      </c>
      <c r="C149" s="146" t="s">
        <v>206</v>
      </c>
      <c r="D149" s="49" t="s">
        <v>207</v>
      </c>
      <c r="E149" s="38" t="str">
        <f>C149&amp;D149</f>
        <v>PaulKOVACS</v>
      </c>
      <c r="F149" s="39">
        <v>2017</v>
      </c>
      <c r="G149" s="118">
        <v>1990</v>
      </c>
      <c r="H149" s="311" t="str">
        <f>IF(ISBLANK(G149),"",IF(G149&gt;1995.9,"U23","SR"))</f>
        <v>SR</v>
      </c>
      <c r="I149" s="494">
        <f>N149+P149+R149+T149+V149+X149+Z149+AB149+AD149+AF149+AH149+AJ149+AL149+AN149+AP149+AR149+AT149+AV149</f>
        <v>0</v>
      </c>
      <c r="J149" s="159">
        <f>N149+R149+X149+AB149+AF149+AJ149+AR149</f>
        <v>0</v>
      </c>
      <c r="K149" s="130">
        <f>P149+T149+V149+Z149+AD149+AH149+AL149+AN149+AP149+AT149+AV149</f>
        <v>0</v>
      </c>
      <c r="L149" s="122"/>
      <c r="M149" s="40"/>
      <c r="N149" s="41">
        <f>IF(M149,LOOKUP(M149,{1;2;3;4;5;6;7;8;9;10;11;12;13;14;15;16;17;18;19;20;21},{30;25;21;18;16;15;14;13;12;11;10;9;8;7;6;5;4;3;2;1;0}),0)</f>
        <v>0</v>
      </c>
      <c r="O149" s="40"/>
      <c r="P149" s="43">
        <f>IF(O149,LOOKUP(O149,{1;2;3;4;5;6;7;8;9;10;11;12;13;14;15;16;17;18;19;20;21},{30;25;21;18;16;15;14;13;12;11;10;9;8;7;6;5;4;3;2;1;0}),0)</f>
        <v>0</v>
      </c>
      <c r="Q149" s="40"/>
      <c r="R149" s="41">
        <f>IF(Q149,LOOKUP(Q149,{1;2;3;4;5;6;7;8;9;10;11;12;13;14;15;16;17;18;19;20;21},{30;25;21;18;16;15;14;13;12;11;10;9;8;7;6;5;4;3;2;1;0}),0)</f>
        <v>0</v>
      </c>
      <c r="S149" s="40"/>
      <c r="T149" s="43">
        <f>IF(S149,LOOKUP(S149,{1;2;3;4;5;6;7;8;9;10;11;12;13;14;15;16;17;18;19;20;21},{30;25;21;18;16;15;14;13;12;11;10;9;8;7;6;5;4;3;2;1;0}),0)</f>
        <v>0</v>
      </c>
      <c r="U149" s="40"/>
      <c r="V149" s="45">
        <f>IF(U149,LOOKUP(U149,{1;2;3;4;5;6;7;8;9;10;11;12;13;14;15;16;17;18;19;20;21},{60;50;42;36;32;30;28;26;24;22;20;18;16;14;12;10;8;6;4;2;0}),0)</f>
        <v>0</v>
      </c>
      <c r="W149" s="40"/>
      <c r="X149" s="41">
        <f>IF(W149,LOOKUP(W149,{1;2;3;4;5;6;7;8;9;10;11;12;13;14;15;16;17;18;19;20;21},{60;50;42;36;32;30;28;26;24;22;20;18;16;14;12;10;8;6;4;2;0}),0)</f>
        <v>0</v>
      </c>
      <c r="Y149" s="40"/>
      <c r="Z149" s="45">
        <f>IF(Y149,LOOKUP(Y149,{1;2;3;4;5;6;7;8;9;10;11;12;13;14;15;16;17;18;19;20;21},{60;50;42;36;32;30;28;26;24;22;20;18;16;14;12;10;8;6;4;2;0}),0)</f>
        <v>0</v>
      </c>
      <c r="AA149" s="40"/>
      <c r="AB149" s="41">
        <f>IF(AA149,LOOKUP(AA149,{1;2;3;4;5;6;7;8;9;10;11;12;13;14;15;16;17;18;19;20;21},{60;50;42;36;32;30;28;26;24;22;20;18;16;14;12;10;8;6;4;2;0}),0)</f>
        <v>0</v>
      </c>
      <c r="AC149" s="40"/>
      <c r="AD149" s="106">
        <f>IF(AC149,LOOKUP(AC149,{1;2;3;4;5;6;7;8;9;10;11;12;13;14;15;16;17;18;19;20;21},{30;25;21;18;16;15;14;13;12;11;10;9;8;7;6;5;4;3;2;1;0}),0)</f>
        <v>0</v>
      </c>
      <c r="AE149" s="40"/>
      <c r="AF149" s="488">
        <f>IF(AE149,LOOKUP(AE149,{1;2;3;4;5;6;7;8;9;10;11;12;13;14;15;16;17;18;19;20;21},{30;25;21;18;16;15;14;13;12;11;10;9;8;7;6;5;4;3;2;1;0}),0)</f>
        <v>0</v>
      </c>
      <c r="AG149" s="40"/>
      <c r="AH149" s="106">
        <f>IF(AG149,LOOKUP(AG149,{1;2;3;4;5;6;7;8;9;10;11;12;13;14;15;16;17;18;19;20;21},{30;25;21;18;16;15;14;13;12;11;10;9;8;7;6;5;4;3;2;1;0}),0)</f>
        <v>0</v>
      </c>
      <c r="AI149" s="40"/>
      <c r="AJ149" s="41">
        <f>IF(AI149,LOOKUP(AI149,{1;2;3;4;5;6;7;8;9;10;11;12;13;14;15;16;17;18;19;20;21},{30;25;21;18;16;15;14;13;12;11;10;9;8;7;6;5;4;3;2;1;0}),0)</f>
        <v>0</v>
      </c>
      <c r="AK149" s="40"/>
      <c r="AL149" s="43">
        <f>IF(AK149,LOOKUP(AK149,{1;2;3;4;5;6;7;8;9;10;11;12;13;14;15;16;17;18;19;20;21},{30;25;21;18;16;15;14;13;12;11;10;9;8;7;6;5;4;3;2;1;0}),0)</f>
        <v>0</v>
      </c>
      <c r="AM149" s="40"/>
      <c r="AN149" s="43">
        <f>IF(AM149,LOOKUP(AM149,{1;2;3;4;5;6;7;8;9;10;11;12;13;14;15;16;17;18;19;20;21},{30;25;21;18;16;15;14;13;12;11;10;9;8;7;6;5;4;3;2;1;0}),0)</f>
        <v>0</v>
      </c>
      <c r="AO149" s="40"/>
      <c r="AP149" s="43">
        <f>IF(AO149,LOOKUP(AO149,{1;2;3;4;5;6;7;8;9;10;11;12;13;14;15;16;17;18;19;20;21},{30;25;21;18;16;15;14;13;12;11;10;9;8;7;6;5;4;3;2;1;0}),0)</f>
        <v>0</v>
      </c>
      <c r="AQ149" s="40"/>
      <c r="AR149" s="47">
        <f>IF(AQ149,LOOKUP(AQ149,{1;2;3;4;5;6;7;8;9;10;11;12;13;14;15;16;17;18;19;20;21},{60;50;42;36;32;30;28;26;24;22;20;18;16;14;12;10;8;6;4;2;0}),0)</f>
        <v>0</v>
      </c>
      <c r="AS149" s="40"/>
      <c r="AT149" s="211">
        <f>IF(AS149,LOOKUP(AS149,{1;2;3;4;5;6;7;8;9;10;11;12;13;14;15;16;17;18;19;20;21},{60;50;42;36;32;30;28;26;24;22;20;18;16;14;12;10;8;6;4;2;0}),0)</f>
        <v>0</v>
      </c>
      <c r="AU149" s="240"/>
      <c r="AV149" s="241">
        <f>IF(AU149,LOOKUP(AU149,{1;2;3;4;5;6;7;8;9;10;11;12;13;14;15;16;17;18;19;20;21},{60;50;42;36;32;30;28;26;24;22;20;18;16;14;12;10;8;6;4;2;0}),0)</f>
        <v>0</v>
      </c>
      <c r="AW149" s="225"/>
      <c r="AX149" s="216">
        <f>V149+X149+Z149+AB149+AR149+AT149+AV149</f>
        <v>0</v>
      </c>
      <c r="AZ149" s="255">
        <f>RANK(BA149,$BA$6:$BA$259)</f>
        <v>75</v>
      </c>
      <c r="BA149" s="256">
        <f>(N149+P149+R149+T149+V149+X149+Z149+AB149+AD149+AF149+AH149+AJ149+AL149+AN149)- SMALL((N149,P149,R149,T149,V149,X149,Z149,AB149,AD149,AF149,AH149,AJ149,AL149,AN149),1)- SMALL((N149,P149,R149,T149,V149,X149,Z149,AB149,AD149,AF149,AH149,AJ149,AL149,AN149),2)- SMALL((N149,P149,R149,T149,V149,X149,Z149,AB149,AD149,AF149,AH149,AJ149,AL149,AN149),3)</f>
        <v>0</v>
      </c>
    </row>
    <row r="150" spans="1:53" ht="16" customHeight="1" x14ac:dyDescent="0.2">
      <c r="A150" s="141">
        <f>RANK(I150,$I$6:$I$271)</f>
        <v>103</v>
      </c>
      <c r="B150" s="154">
        <v>3100301</v>
      </c>
      <c r="C150" s="146" t="s">
        <v>76</v>
      </c>
      <c r="D150" s="49" t="s">
        <v>208</v>
      </c>
      <c r="E150" s="38" t="str">
        <f>C150&amp;D150</f>
        <v>JulienLAMOUREUX</v>
      </c>
      <c r="F150" s="39">
        <v>2017</v>
      </c>
      <c r="G150" s="117">
        <v>1994</v>
      </c>
      <c r="H150" s="311" t="str">
        <f>IF(ISBLANK(G150),"",IF(G150&gt;1995.9,"U23","SR"))</f>
        <v>SR</v>
      </c>
      <c r="I150" s="494">
        <f>N150+P150+R150+T150+V150+X150+Z150+AB150+AD150+AF150+AH150+AJ150+AL150+AN150+AP150+AR150+AT150+AV150</f>
        <v>0</v>
      </c>
      <c r="J150" s="159">
        <f>N150+R150+X150+AB150+AF150+AJ150+AR150</f>
        <v>0</v>
      </c>
      <c r="K150" s="130">
        <f>P150+T150+V150+Z150+AD150+AH150+AL150+AN150+AP150+AT150+AV150</f>
        <v>0</v>
      </c>
      <c r="L150" s="122"/>
      <c r="M150" s="40"/>
      <c r="N150" s="41">
        <f>IF(M150,LOOKUP(M150,{1;2;3;4;5;6;7;8;9;10;11;12;13;14;15;16;17;18;19;20;21},{30;25;21;18;16;15;14;13;12;11;10;9;8;7;6;5;4;3;2;1;0}),0)</f>
        <v>0</v>
      </c>
      <c r="O150" s="40"/>
      <c r="P150" s="43">
        <f>IF(O150,LOOKUP(O150,{1;2;3;4;5;6;7;8;9;10;11;12;13;14;15;16;17;18;19;20;21},{30;25;21;18;16;15;14;13;12;11;10;9;8;7;6;5;4;3;2;1;0}),0)</f>
        <v>0</v>
      </c>
      <c r="Q150" s="40"/>
      <c r="R150" s="41">
        <f>IF(Q150,LOOKUP(Q150,{1;2;3;4;5;6;7;8;9;10;11;12;13;14;15;16;17;18;19;20;21},{30;25;21;18;16;15;14;13;12;11;10;9;8;7;6;5;4;3;2;1;0}),0)</f>
        <v>0</v>
      </c>
      <c r="S150" s="40"/>
      <c r="T150" s="43">
        <f>IF(S150,LOOKUP(S150,{1;2;3;4;5;6;7;8;9;10;11;12;13;14;15;16;17;18;19;20;21},{30;25;21;18;16;15;14;13;12;11;10;9;8;7;6;5;4;3;2;1;0}),0)</f>
        <v>0</v>
      </c>
      <c r="U150" s="40"/>
      <c r="V150" s="45">
        <f>IF(U150,LOOKUP(U150,{1;2;3;4;5;6;7;8;9;10;11;12;13;14;15;16;17;18;19;20;21},{60;50;42;36;32;30;28;26;24;22;20;18;16;14;12;10;8;6;4;2;0}),0)</f>
        <v>0</v>
      </c>
      <c r="W150" s="40"/>
      <c r="X150" s="41">
        <f>IF(W150,LOOKUP(W150,{1;2;3;4;5;6;7;8;9;10;11;12;13;14;15;16;17;18;19;20;21},{60;50;42;36;32;30;28;26;24;22;20;18;16;14;12;10;8;6;4;2;0}),0)</f>
        <v>0</v>
      </c>
      <c r="Y150" s="40"/>
      <c r="Z150" s="45">
        <f>IF(Y150,LOOKUP(Y150,{1;2;3;4;5;6;7;8;9;10;11;12;13;14;15;16;17;18;19;20;21},{60;50;42;36;32;30;28;26;24;22;20;18;16;14;12;10;8;6;4;2;0}),0)</f>
        <v>0</v>
      </c>
      <c r="AA150" s="40"/>
      <c r="AB150" s="41">
        <f>IF(AA150,LOOKUP(AA150,{1;2;3;4;5;6;7;8;9;10;11;12;13;14;15;16;17;18;19;20;21},{60;50;42;36;32;30;28;26;24;22;20;18;16;14;12;10;8;6;4;2;0}),0)</f>
        <v>0</v>
      </c>
      <c r="AC150" s="40"/>
      <c r="AD150" s="106">
        <f>IF(AC150,LOOKUP(AC150,{1;2;3;4;5;6;7;8;9;10;11;12;13;14;15;16;17;18;19;20;21},{30;25;21;18;16;15;14;13;12;11;10;9;8;7;6;5;4;3;2;1;0}),0)</f>
        <v>0</v>
      </c>
      <c r="AE150" s="40"/>
      <c r="AF150" s="488">
        <f>IF(AE150,LOOKUP(AE150,{1;2;3;4;5;6;7;8;9;10;11;12;13;14;15;16;17;18;19;20;21},{30;25;21;18;16;15;14;13;12;11;10;9;8;7;6;5;4;3;2;1;0}),0)</f>
        <v>0</v>
      </c>
      <c r="AG150" s="40"/>
      <c r="AH150" s="106">
        <f>IF(AG150,LOOKUP(AG150,{1;2;3;4;5;6;7;8;9;10;11;12;13;14;15;16;17;18;19;20;21},{30;25;21;18;16;15;14;13;12;11;10;9;8;7;6;5;4;3;2;1;0}),0)</f>
        <v>0</v>
      </c>
      <c r="AI150" s="40"/>
      <c r="AJ150" s="41">
        <f>IF(AI150,LOOKUP(AI150,{1;2;3;4;5;6;7;8;9;10;11;12;13;14;15;16;17;18;19;20;21},{30;25;21;18;16;15;14;13;12;11;10;9;8;7;6;5;4;3;2;1;0}),0)</f>
        <v>0</v>
      </c>
      <c r="AK150" s="40"/>
      <c r="AL150" s="43">
        <f>IF(AK150,LOOKUP(AK150,{1;2;3;4;5;6;7;8;9;10;11;12;13;14;15;16;17;18;19;20;21},{30;25;21;18;16;15;14;13;12;11;10;9;8;7;6;5;4;3;2;1;0}),0)</f>
        <v>0</v>
      </c>
      <c r="AM150" s="40"/>
      <c r="AN150" s="43">
        <f>IF(AM150,LOOKUP(AM150,{1;2;3;4;5;6;7;8;9;10;11;12;13;14;15;16;17;18;19;20;21},{30;25;21;18;16;15;14;13;12;11;10;9;8;7;6;5;4;3;2;1;0}),0)</f>
        <v>0</v>
      </c>
      <c r="AO150" s="40"/>
      <c r="AP150" s="43">
        <f>IF(AO150,LOOKUP(AO150,{1;2;3;4;5;6;7;8;9;10;11;12;13;14;15;16;17;18;19;20;21},{30;25;21;18;16;15;14;13;12;11;10;9;8;7;6;5;4;3;2;1;0}),0)</f>
        <v>0</v>
      </c>
      <c r="AQ150" s="40"/>
      <c r="AR150" s="47">
        <f>IF(AQ150,LOOKUP(AQ150,{1;2;3;4;5;6;7;8;9;10;11;12;13;14;15;16;17;18;19;20;21},{60;50;42;36;32;30;28;26;24;22;20;18;16;14;12;10;8;6;4;2;0}),0)</f>
        <v>0</v>
      </c>
      <c r="AS150" s="40"/>
      <c r="AT150" s="211">
        <f>IF(AS150,LOOKUP(AS150,{1;2;3;4;5;6;7;8;9;10;11;12;13;14;15;16;17;18;19;20;21},{60;50;42;36;32;30;28;26;24;22;20;18;16;14;12;10;8;6;4;2;0}),0)</f>
        <v>0</v>
      </c>
      <c r="AU150" s="240"/>
      <c r="AV150" s="241">
        <f>IF(AU150,LOOKUP(AU150,{1;2;3;4;5;6;7;8;9;10;11;12;13;14;15;16;17;18;19;20;21},{60;50;42;36;32;30;28;26;24;22;20;18;16;14;12;10;8;6;4;2;0}),0)</f>
        <v>0</v>
      </c>
      <c r="AW150" s="225"/>
      <c r="AX150" s="216">
        <f>V150+X150+Z150+AB150+AR150+AT150+AV150</f>
        <v>0</v>
      </c>
      <c r="AZ150" s="255">
        <f>RANK(BA150,$BA$6:$BA$259)</f>
        <v>75</v>
      </c>
      <c r="BA150" s="256">
        <f>(N150+P150+R150+T150+V150+X150+Z150+AB150+AD150+AF150+AH150+AJ150+AL150+AN150)- SMALL((N150,P150,R150,T150,V150,X150,Z150,AB150,AD150,AF150,AH150,AJ150,AL150,AN150),1)- SMALL((N150,P150,R150,T150,V150,X150,Z150,AB150,AD150,AF150,AH150,AJ150,AL150,AN150),2)- SMALL((N150,P150,R150,T150,V150,X150,Z150,AB150,AD150,AF150,AH150,AJ150,AL150,AN150),3)</f>
        <v>0</v>
      </c>
    </row>
    <row r="151" spans="1:53" ht="16" customHeight="1" x14ac:dyDescent="0.2">
      <c r="A151" s="141">
        <f>RANK(I151,$I$6:$I$271)</f>
        <v>103</v>
      </c>
      <c r="B151" s="154">
        <v>3100267</v>
      </c>
      <c r="C151" s="430" t="s">
        <v>209</v>
      </c>
      <c r="D151" s="49" t="s">
        <v>210</v>
      </c>
      <c r="E151" s="38" t="str">
        <f>C151&amp;D151</f>
        <v>SimonLAPOINTE</v>
      </c>
      <c r="F151" s="39">
        <v>2017</v>
      </c>
      <c r="G151" s="440">
        <v>1993</v>
      </c>
      <c r="H151" s="311" t="str">
        <f>IF(ISBLANK(G151),"",IF(G151&gt;1995.9,"U23","SR"))</f>
        <v>SR</v>
      </c>
      <c r="I151" s="494">
        <f>N151+P151+R151+T151+V151+X151+Z151+AB151+AD151+AF151+AH151+AJ151+AL151+AN151+AP151+AR151+AT151+AV151</f>
        <v>0</v>
      </c>
      <c r="J151" s="159">
        <f>N151+R151+X151+AB151+AF151+AJ151+AR151</f>
        <v>0</v>
      </c>
      <c r="K151" s="130">
        <f>P151+T151+V151+Z151+AD151+AH151+AL151+AN151+AP151+AT151+AV151</f>
        <v>0</v>
      </c>
      <c r="L151" s="266"/>
      <c r="M151" s="40"/>
      <c r="N151" s="41">
        <f>IF(M151,LOOKUP(M151,{1;2;3;4;5;6;7;8;9;10;11;12;13;14;15;16;17;18;19;20;21},{30;25;21;18;16;15;14;13;12;11;10;9;8;7;6;5;4;3;2;1;0}),0)</f>
        <v>0</v>
      </c>
      <c r="O151" s="40"/>
      <c r="P151" s="43">
        <f>IF(O151,LOOKUP(O151,{1;2;3;4;5;6;7;8;9;10;11;12;13;14;15;16;17;18;19;20;21},{30;25;21;18;16;15;14;13;12;11;10;9;8;7;6;5;4;3;2;1;0}),0)</f>
        <v>0</v>
      </c>
      <c r="Q151" s="40"/>
      <c r="R151" s="41">
        <f>IF(Q151,LOOKUP(Q151,{1;2;3;4;5;6;7;8;9;10;11;12;13;14;15;16;17;18;19;20;21},{30;25;21;18;16;15;14;13;12;11;10;9;8;7;6;5;4;3;2;1;0}),0)</f>
        <v>0</v>
      </c>
      <c r="S151" s="40"/>
      <c r="T151" s="43">
        <f>IF(S151,LOOKUP(S151,{1;2;3;4;5;6;7;8;9;10;11;12;13;14;15;16;17;18;19;20;21},{30;25;21;18;16;15;14;13;12;11;10;9;8;7;6;5;4;3;2;1;0}),0)</f>
        <v>0</v>
      </c>
      <c r="U151" s="40"/>
      <c r="V151" s="45">
        <f>IF(U151,LOOKUP(U151,{1;2;3;4;5;6;7;8;9;10;11;12;13;14;15;16;17;18;19;20;21},{60;50;42;36;32;30;28;26;24;22;20;18;16;14;12;10;8;6;4;2;0}),0)</f>
        <v>0</v>
      </c>
      <c r="W151" s="40"/>
      <c r="X151" s="41">
        <f>IF(W151,LOOKUP(W151,{1;2;3;4;5;6;7;8;9;10;11;12;13;14;15;16;17;18;19;20;21},{60;50;42;36;32;30;28;26;24;22;20;18;16;14;12;10;8;6;4;2;0}),0)</f>
        <v>0</v>
      </c>
      <c r="Y151" s="40"/>
      <c r="Z151" s="45">
        <f>IF(Y151,LOOKUP(Y151,{1;2;3;4;5;6;7;8;9;10;11;12;13;14;15;16;17;18;19;20;21},{60;50;42;36;32;30;28;26;24;22;20;18;16;14;12;10;8;6;4;2;0}),0)</f>
        <v>0</v>
      </c>
      <c r="AA151" s="40"/>
      <c r="AB151" s="41">
        <f>IF(AA151,LOOKUP(AA151,{1;2;3;4;5;6;7;8;9;10;11;12;13;14;15;16;17;18;19;20;21},{60;50;42;36;32;30;28;26;24;22;20;18;16;14;12;10;8;6;4;2;0}),0)</f>
        <v>0</v>
      </c>
      <c r="AC151" s="40"/>
      <c r="AD151" s="106">
        <f>IF(AC151,LOOKUP(AC151,{1;2;3;4;5;6;7;8;9;10;11;12;13;14;15;16;17;18;19;20;21},{30;25;21;18;16;15;14;13;12;11;10;9;8;7;6;5;4;3;2;1;0}),0)</f>
        <v>0</v>
      </c>
      <c r="AE151" s="40"/>
      <c r="AF151" s="488">
        <f>IF(AE151,LOOKUP(AE151,{1;2;3;4;5;6;7;8;9;10;11;12;13;14;15;16;17;18;19;20;21},{30;25;21;18;16;15;14;13;12;11;10;9;8;7;6;5;4;3;2;1;0}),0)</f>
        <v>0</v>
      </c>
      <c r="AG151" s="40"/>
      <c r="AH151" s="106">
        <f>IF(AG151,LOOKUP(AG151,{1;2;3;4;5;6;7;8;9;10;11;12;13;14;15;16;17;18;19;20;21},{30;25;21;18;16;15;14;13;12;11;10;9;8;7;6;5;4;3;2;1;0}),0)</f>
        <v>0</v>
      </c>
      <c r="AI151" s="40"/>
      <c r="AJ151" s="41">
        <f>IF(AI151,LOOKUP(AI151,{1;2;3;4;5;6;7;8;9;10;11;12;13;14;15;16;17;18;19;20;21},{30;25;21;18;16;15;14;13;12;11;10;9;8;7;6;5;4;3;2;1;0}),0)</f>
        <v>0</v>
      </c>
      <c r="AK151" s="40"/>
      <c r="AL151" s="43">
        <f>IF(AK151,LOOKUP(AK151,{1;2;3;4;5;6;7;8;9;10;11;12;13;14;15;16;17;18;19;20;21},{30;25;21;18;16;15;14;13;12;11;10;9;8;7;6;5;4;3;2;1;0}),0)</f>
        <v>0</v>
      </c>
      <c r="AM151" s="40"/>
      <c r="AN151" s="43">
        <f>IF(AM151,LOOKUP(AM151,{1;2;3;4;5;6;7;8;9;10;11;12;13;14;15;16;17;18;19;20;21},{30;25;21;18;16;15;14;13;12;11;10;9;8;7;6;5;4;3;2;1;0}),0)</f>
        <v>0</v>
      </c>
      <c r="AO151" s="40"/>
      <c r="AP151" s="43">
        <f>IF(AO151,LOOKUP(AO151,{1;2;3;4;5;6;7;8;9;10;11;12;13;14;15;16;17;18;19;20;21},{30;25;21;18;16;15;14;13;12;11;10;9;8;7;6;5;4;3;2;1;0}),0)</f>
        <v>0</v>
      </c>
      <c r="AQ151" s="40"/>
      <c r="AR151" s="47">
        <f>IF(AQ151,LOOKUP(AQ151,{1;2;3;4;5;6;7;8;9;10;11;12;13;14;15;16;17;18;19;20;21},{60;50;42;36;32;30;28;26;24;22;20;18;16;14;12;10;8;6;4;2;0}),0)</f>
        <v>0</v>
      </c>
      <c r="AS151" s="40"/>
      <c r="AT151" s="211">
        <f>IF(AS151,LOOKUP(AS151,{1;2;3;4;5;6;7;8;9;10;11;12;13;14;15;16;17;18;19;20;21},{60;50;42;36;32;30;28;26;24;22;20;18;16;14;12;10;8;6;4;2;0}),0)</f>
        <v>0</v>
      </c>
      <c r="AU151" s="240"/>
      <c r="AV151" s="241">
        <f>IF(AU151,LOOKUP(AU151,{1;2;3;4;5;6;7;8;9;10;11;12;13;14;15;16;17;18;19;20;21},{60;50;42;36;32;30;28;26;24;22;20;18;16;14;12;10;8;6;4;2;0}),0)</f>
        <v>0</v>
      </c>
      <c r="AW151" s="225"/>
      <c r="AX151" s="216">
        <f>V151+X151+Z151+AB151+AR151+AT151+AV151</f>
        <v>0</v>
      </c>
      <c r="AZ151" s="255">
        <f>RANK(BA151,$BA$6:$BA$259)</f>
        <v>75</v>
      </c>
      <c r="BA151" s="256">
        <f>(N151+P151+R151+T151+V151+X151+Z151+AB151+AD151+AF151+AH151+AJ151+AL151+AN151)- SMALL((N151,P151,R151,T151,V151,X151,Z151,AB151,AD151,AF151,AH151,AJ151,AL151,AN151),1)- SMALL((N151,P151,R151,T151,V151,X151,Z151,AB151,AD151,AF151,AH151,AJ151,AL151,AN151),2)- SMALL((N151,P151,R151,T151,V151,X151,Z151,AB151,AD151,AF151,AH151,AJ151,AL151,AN151),3)</f>
        <v>0</v>
      </c>
    </row>
    <row r="152" spans="1:53" ht="16" customHeight="1" x14ac:dyDescent="0.2">
      <c r="A152" s="141">
        <f>RANK(I152,$I$6:$I$271)</f>
        <v>103</v>
      </c>
      <c r="B152" s="154">
        <v>3510487</v>
      </c>
      <c r="C152" s="145" t="s">
        <v>141</v>
      </c>
      <c r="D152" s="114" t="s">
        <v>528</v>
      </c>
      <c r="E152" s="38" t="str">
        <f>C152&amp;D152</f>
        <v>FabioLECHNER</v>
      </c>
      <c r="F152" s="50"/>
      <c r="G152" s="118">
        <v>1994</v>
      </c>
      <c r="H152" s="311" t="str">
        <f>IF(ISBLANK(G152),"",IF(G152&gt;1995.9,"U23","SR"))</f>
        <v>SR</v>
      </c>
      <c r="I152" s="494">
        <f>N152+P152+R152+T152+V152+X152+Z152+AB152+AD152+AF152+AH152+AJ152+AL152+AN152+AP152+AR152+AT152+AV152</f>
        <v>0</v>
      </c>
      <c r="J152" s="159">
        <f>N152+R152+X152+AB152+AF152+AJ152+AR152</f>
        <v>0</v>
      </c>
      <c r="K152" s="130">
        <f>P152+T152+V152+Z152+AD152+AH152+AL152+AN152+AP152+AT152+AV152</f>
        <v>0</v>
      </c>
      <c r="L152" s="122"/>
      <c r="M152" s="40"/>
      <c r="N152" s="41">
        <f>IF(M152,LOOKUP(M152,{1;2;3;4;5;6;7;8;9;10;11;12;13;14;15;16;17;18;19;20;21},{30;25;21;18;16;15;14;13;12;11;10;9;8;7;6;5;4;3;2;1;0}),0)</f>
        <v>0</v>
      </c>
      <c r="O152" s="40"/>
      <c r="P152" s="43">
        <f>IF(O152,LOOKUP(O152,{1;2;3;4;5;6;7;8;9;10;11;12;13;14;15;16;17;18;19;20;21},{30;25;21;18;16;15;14;13;12;11;10;9;8;7;6;5;4;3;2;1;0}),0)</f>
        <v>0</v>
      </c>
      <c r="Q152" s="40"/>
      <c r="R152" s="41">
        <f>IF(Q152,LOOKUP(Q152,{1;2;3;4;5;6;7;8;9;10;11;12;13;14;15;16;17;18;19;20;21},{30;25;21;18;16;15;14;13;12;11;10;9;8;7;6;5;4;3;2;1;0}),0)</f>
        <v>0</v>
      </c>
      <c r="S152" s="40"/>
      <c r="T152" s="43">
        <f>IF(S152,LOOKUP(S152,{1;2;3;4;5;6;7;8;9;10;11;12;13;14;15;16;17;18;19;20;21},{30;25;21;18;16;15;14;13;12;11;10;9;8;7;6;5;4;3;2;1;0}),0)</f>
        <v>0</v>
      </c>
      <c r="U152" s="40"/>
      <c r="V152" s="45">
        <f>IF(U152,LOOKUP(U152,{1;2;3;4;5;6;7;8;9;10;11;12;13;14;15;16;17;18;19;20;21},{60;50;42;36;32;30;28;26;24;22;20;18;16;14;12;10;8;6;4;2;0}),0)</f>
        <v>0</v>
      </c>
      <c r="W152" s="40"/>
      <c r="X152" s="41">
        <f>IF(W152,LOOKUP(W152,{1;2;3;4;5;6;7;8;9;10;11;12;13;14;15;16;17;18;19;20;21},{60;50;42;36;32;30;28;26;24;22;20;18;16;14;12;10;8;6;4;2;0}),0)</f>
        <v>0</v>
      </c>
      <c r="Y152" s="40"/>
      <c r="Z152" s="45">
        <f>IF(Y152,LOOKUP(Y152,{1;2;3;4;5;6;7;8;9;10;11;12;13;14;15;16;17;18;19;20;21},{60;50;42;36;32;30;28;26;24;22;20;18;16;14;12;10;8;6;4;2;0}),0)</f>
        <v>0</v>
      </c>
      <c r="AA152" s="40"/>
      <c r="AB152" s="41">
        <f>IF(AA152,LOOKUP(AA152,{1;2;3;4;5;6;7;8;9;10;11;12;13;14;15;16;17;18;19;20;21},{60;50;42;36;32;30;28;26;24;22;20;18;16;14;12;10;8;6;4;2;0}),0)</f>
        <v>0</v>
      </c>
      <c r="AC152" s="40"/>
      <c r="AD152" s="106">
        <f>IF(AC152,LOOKUP(AC152,{1;2;3;4;5;6;7;8;9;10;11;12;13;14;15;16;17;18;19;20;21},{30;25;21;18;16;15;14;13;12;11;10;9;8;7;6;5;4;3;2;1;0}),0)</f>
        <v>0</v>
      </c>
      <c r="AE152" s="40"/>
      <c r="AF152" s="488">
        <f>IF(AE152,LOOKUP(AE152,{1;2;3;4;5;6;7;8;9;10;11;12;13;14;15;16;17;18;19;20;21},{30;25;21;18;16;15;14;13;12;11;10;9;8;7;6;5;4;3;2;1;0}),0)</f>
        <v>0</v>
      </c>
      <c r="AG152" s="40"/>
      <c r="AH152" s="106">
        <f>IF(AG152,LOOKUP(AG152,{1;2;3;4;5;6;7;8;9;10;11;12;13;14;15;16;17;18;19;20;21},{30;25;21;18;16;15;14;13;12;11;10;9;8;7;6;5;4;3;2;1;0}),0)</f>
        <v>0</v>
      </c>
      <c r="AI152" s="40"/>
      <c r="AJ152" s="41">
        <f>IF(AI152,LOOKUP(AI152,{1;2;3;4;5;6;7;8;9;10;11;12;13;14;15;16;17;18;19;20;21},{30;25;21;18;16;15;14;13;12;11;10;9;8;7;6;5;4;3;2;1;0}),0)</f>
        <v>0</v>
      </c>
      <c r="AK152" s="40"/>
      <c r="AL152" s="43">
        <f>IF(AK152,LOOKUP(AK152,{1;2;3;4;5;6;7;8;9;10;11;12;13;14;15;16;17;18;19;20;21},{30;25;21;18;16;15;14;13;12;11;10;9;8;7;6;5;4;3;2;1;0}),0)</f>
        <v>0</v>
      </c>
      <c r="AM152" s="40"/>
      <c r="AN152" s="43">
        <f>IF(AM152,LOOKUP(AM152,{1;2;3;4;5;6;7;8;9;10;11;12;13;14;15;16;17;18;19;20;21},{30;25;21;18;16;15;14;13;12;11;10;9;8;7;6;5;4;3;2;1;0}),0)</f>
        <v>0</v>
      </c>
      <c r="AO152" s="40"/>
      <c r="AP152" s="43">
        <f>IF(AO152,LOOKUP(AO152,{1;2;3;4;5;6;7;8;9;10;11;12;13;14;15;16;17;18;19;20;21},{30;25;21;18;16;15;14;13;12;11;10;9;8;7;6;5;4;3;2;1;0}),0)</f>
        <v>0</v>
      </c>
      <c r="AQ152" s="40"/>
      <c r="AR152" s="47">
        <f>IF(AQ152,LOOKUP(AQ152,{1;2;3;4;5;6;7;8;9;10;11;12;13;14;15;16;17;18;19;20;21},{60;50;42;36;32;30;28;26;24;22;20;18;16;14;12;10;8;6;4;2;0}),0)</f>
        <v>0</v>
      </c>
      <c r="AS152" s="40"/>
      <c r="AT152" s="211">
        <f>IF(AS152,LOOKUP(AS152,{1;2;3;4;5;6;7;8;9;10;11;12;13;14;15;16;17;18;19;20;21},{60;50;42;36;32;30;28;26;24;22;20;18;16;14;12;10;8;6;4;2;0}),0)</f>
        <v>0</v>
      </c>
      <c r="AU152" s="240"/>
      <c r="AV152" s="241">
        <f>IF(AU152,LOOKUP(AU152,{1;2;3;4;5;6;7;8;9;10;11;12;13;14;15;16;17;18;19;20;21},{60;50;42;36;32;30;28;26;24;22;20;18;16;14;12;10;8;6;4;2;0}),0)</f>
        <v>0</v>
      </c>
      <c r="AW152" s="225"/>
      <c r="AX152" s="216">
        <f>V152+X152+Z152+AB152+AR152+AT152+AV152</f>
        <v>0</v>
      </c>
      <c r="AZ152" s="255">
        <f>RANK(BA152,$BA$6:$BA$259)</f>
        <v>75</v>
      </c>
      <c r="BA152" s="256">
        <f>(N152+P152+R152+T152+V152+X152+Z152+AB152+AD152+AF152+AH152+AJ152+AL152+AN152)- SMALL((N152,P152,R152,T152,V152,X152,Z152,AB152,AD152,AF152,AH152,AJ152,AL152,AN152),1)- SMALL((N152,P152,R152,T152,V152,X152,Z152,AB152,AD152,AF152,AH152,AJ152,AL152,AN152),2)- SMALL((N152,P152,R152,T152,V152,X152,Z152,AB152,AD152,AF152,AH152,AJ152,AL152,AN152),3)</f>
        <v>0</v>
      </c>
    </row>
    <row r="153" spans="1:53" ht="16" customHeight="1" x14ac:dyDescent="0.2">
      <c r="A153" s="141">
        <f>RANK(I153,$I$6:$I$271)</f>
        <v>103</v>
      </c>
      <c r="B153" s="154">
        <v>3200426</v>
      </c>
      <c r="C153" s="430" t="s">
        <v>211</v>
      </c>
      <c r="D153" s="49" t="s">
        <v>212</v>
      </c>
      <c r="E153" s="38" t="str">
        <f>C153&amp;D153</f>
        <v>MoritzMADLENER</v>
      </c>
      <c r="F153" s="39">
        <v>2017</v>
      </c>
      <c r="G153" s="441">
        <v>1993</v>
      </c>
      <c r="H153" s="311" t="str">
        <f>IF(ISBLANK(G153),"",IF(G153&gt;1995.9,"U23","SR"))</f>
        <v>SR</v>
      </c>
      <c r="I153" s="494">
        <f>N153+P153+R153+T153+V153+X153+Z153+AB153+AD153+AF153+AH153+AJ153+AL153+AN153+AP153+AR153+AT153+AV153</f>
        <v>0</v>
      </c>
      <c r="J153" s="159">
        <f>N153+R153+X153+AB153+AF153+AJ153+AR153</f>
        <v>0</v>
      </c>
      <c r="K153" s="130">
        <f>P153+T153+V153+Z153+AD153+AH153+AL153+AN153+AP153+AT153+AV153</f>
        <v>0</v>
      </c>
      <c r="L153" s="266"/>
      <c r="M153" s="40"/>
      <c r="N153" s="41">
        <f>IF(M153,LOOKUP(M153,{1;2;3;4;5;6;7;8;9;10;11;12;13;14;15;16;17;18;19;20;21},{30;25;21;18;16;15;14;13;12;11;10;9;8;7;6;5;4;3;2;1;0}),0)</f>
        <v>0</v>
      </c>
      <c r="O153" s="40"/>
      <c r="P153" s="43">
        <f>IF(O153,LOOKUP(O153,{1;2;3;4;5;6;7;8;9;10;11;12;13;14;15;16;17;18;19;20;21},{30;25;21;18;16;15;14;13;12;11;10;9;8;7;6;5;4;3;2;1;0}),0)</f>
        <v>0</v>
      </c>
      <c r="Q153" s="40"/>
      <c r="R153" s="41">
        <f>IF(Q153,LOOKUP(Q153,{1;2;3;4;5;6;7;8;9;10;11;12;13;14;15;16;17;18;19;20;21},{30;25;21;18;16;15;14;13;12;11;10;9;8;7;6;5;4;3;2;1;0}),0)</f>
        <v>0</v>
      </c>
      <c r="S153" s="40"/>
      <c r="T153" s="43">
        <f>IF(S153,LOOKUP(S153,{1;2;3;4;5;6;7;8;9;10;11;12;13;14;15;16;17;18;19;20;21},{30;25;21;18;16;15;14;13;12;11;10;9;8;7;6;5;4;3;2;1;0}),0)</f>
        <v>0</v>
      </c>
      <c r="U153" s="40"/>
      <c r="V153" s="45">
        <f>IF(U153,LOOKUP(U153,{1;2;3;4;5;6;7;8;9;10;11;12;13;14;15;16;17;18;19;20;21},{60;50;42;36;32;30;28;26;24;22;20;18;16;14;12;10;8;6;4;2;0}),0)</f>
        <v>0</v>
      </c>
      <c r="W153" s="40"/>
      <c r="X153" s="41">
        <f>IF(W153,LOOKUP(W153,{1;2;3;4;5;6;7;8;9;10;11;12;13;14;15;16;17;18;19;20;21},{60;50;42;36;32;30;28;26;24;22;20;18;16;14;12;10;8;6;4;2;0}),0)</f>
        <v>0</v>
      </c>
      <c r="Y153" s="40"/>
      <c r="Z153" s="45">
        <f>IF(Y153,LOOKUP(Y153,{1;2;3;4;5;6;7;8;9;10;11;12;13;14;15;16;17;18;19;20;21},{60;50;42;36;32;30;28;26;24;22;20;18;16;14;12;10;8;6;4;2;0}),0)</f>
        <v>0</v>
      </c>
      <c r="AA153" s="40"/>
      <c r="AB153" s="41">
        <f>IF(AA153,LOOKUP(AA153,{1;2;3;4;5;6;7;8;9;10;11;12;13;14;15;16;17;18;19;20;21},{60;50;42;36;32;30;28;26;24;22;20;18;16;14;12;10;8;6;4;2;0}),0)</f>
        <v>0</v>
      </c>
      <c r="AC153" s="40"/>
      <c r="AD153" s="106">
        <f>IF(AC153,LOOKUP(AC153,{1;2;3;4;5;6;7;8;9;10;11;12;13;14;15;16;17;18;19;20;21},{30;25;21;18;16;15;14;13;12;11;10;9;8;7;6;5;4;3;2;1;0}),0)</f>
        <v>0</v>
      </c>
      <c r="AE153" s="40"/>
      <c r="AF153" s="488">
        <f>IF(AE153,LOOKUP(AE153,{1;2;3;4;5;6;7;8;9;10;11;12;13;14;15;16;17;18;19;20;21},{30;25;21;18;16;15;14;13;12;11;10;9;8;7;6;5;4;3;2;1;0}),0)</f>
        <v>0</v>
      </c>
      <c r="AG153" s="40"/>
      <c r="AH153" s="106">
        <f>IF(AG153,LOOKUP(AG153,{1;2;3;4;5;6;7;8;9;10;11;12;13;14;15;16;17;18;19;20;21},{30;25;21;18;16;15;14;13;12;11;10;9;8;7;6;5;4;3;2;1;0}),0)</f>
        <v>0</v>
      </c>
      <c r="AI153" s="40"/>
      <c r="AJ153" s="41">
        <f>IF(AI153,LOOKUP(AI153,{1;2;3;4;5;6;7;8;9;10;11;12;13;14;15;16;17;18;19;20;21},{30;25;21;18;16;15;14;13;12;11;10;9;8;7;6;5;4;3;2;1;0}),0)</f>
        <v>0</v>
      </c>
      <c r="AK153" s="40"/>
      <c r="AL153" s="43">
        <f>IF(AK153,LOOKUP(AK153,{1;2;3;4;5;6;7;8;9;10;11;12;13;14;15;16;17;18;19;20;21},{30;25;21;18;16;15;14;13;12;11;10;9;8;7;6;5;4;3;2;1;0}),0)</f>
        <v>0</v>
      </c>
      <c r="AM153" s="40"/>
      <c r="AN153" s="43">
        <f>IF(AM153,LOOKUP(AM153,{1;2;3;4;5;6;7;8;9;10;11;12;13;14;15;16;17;18;19;20;21},{30;25;21;18;16;15;14;13;12;11;10;9;8;7;6;5;4;3;2;1;0}),0)</f>
        <v>0</v>
      </c>
      <c r="AO153" s="40"/>
      <c r="AP153" s="43">
        <f>IF(AO153,LOOKUP(AO153,{1;2;3;4;5;6;7;8;9;10;11;12;13;14;15;16;17;18;19;20;21},{30;25;21;18;16;15;14;13;12;11;10;9;8;7;6;5;4;3;2;1;0}),0)</f>
        <v>0</v>
      </c>
      <c r="AQ153" s="40"/>
      <c r="AR153" s="47">
        <f>IF(AQ153,LOOKUP(AQ153,{1;2;3;4;5;6;7;8;9;10;11;12;13;14;15;16;17;18;19;20;21},{60;50;42;36;32;30;28;26;24;22;20;18;16;14;12;10;8;6;4;2;0}),0)</f>
        <v>0</v>
      </c>
      <c r="AS153" s="40"/>
      <c r="AT153" s="211">
        <f>IF(AS153,LOOKUP(AS153,{1;2;3;4;5;6;7;8;9;10;11;12;13;14;15;16;17;18;19;20;21},{60;50;42;36;32;30;28;26;24;22;20;18;16;14;12;10;8;6;4;2;0}),0)</f>
        <v>0</v>
      </c>
      <c r="AU153" s="240"/>
      <c r="AV153" s="241">
        <f>IF(AU153,LOOKUP(AU153,{1;2;3;4;5;6;7;8;9;10;11;12;13;14;15;16;17;18;19;20;21},{60;50;42;36;32;30;28;26;24;22;20;18;16;14;12;10;8;6;4;2;0}),0)</f>
        <v>0</v>
      </c>
      <c r="AW153" s="225"/>
      <c r="AX153" s="216">
        <f>V153+X153+Z153+AB153+AR153+AT153+AV153</f>
        <v>0</v>
      </c>
      <c r="AZ153" s="255">
        <f>RANK(BA153,$BA$6:$BA$259)</f>
        <v>75</v>
      </c>
      <c r="BA153" s="256">
        <f>(N153+P153+R153+T153+V153+X153+Z153+AB153+AD153+AF153+AH153+AJ153+AL153+AN153)- SMALL((N153,P153,R153,T153,V153,X153,Z153,AB153,AD153,AF153,AH153,AJ153,AL153,AN153),1)- SMALL((N153,P153,R153,T153,V153,X153,Z153,AB153,AD153,AF153,AH153,AJ153,AL153,AN153),2)- SMALL((N153,P153,R153,T153,V153,X153,Z153,AB153,AD153,AF153,AH153,AJ153,AL153,AN153),3)</f>
        <v>0</v>
      </c>
    </row>
    <row r="154" spans="1:53" ht="16" customHeight="1" x14ac:dyDescent="0.2">
      <c r="A154" s="141">
        <f>RANK(I154,$I$6:$I$271)</f>
        <v>103</v>
      </c>
      <c r="B154" s="154">
        <v>3530774</v>
      </c>
      <c r="C154" s="146" t="s">
        <v>82</v>
      </c>
      <c r="D154" s="49" t="s">
        <v>214</v>
      </c>
      <c r="E154" s="38" t="str">
        <f>C154&amp;D154</f>
        <v>PatrickMCELRAVEY</v>
      </c>
      <c r="F154" s="39">
        <v>2017</v>
      </c>
      <c r="G154" s="117">
        <v>1994</v>
      </c>
      <c r="H154" s="311" t="str">
        <f>IF(ISBLANK(G154),"",IF(G154&gt;1995.9,"U23","SR"))</f>
        <v>SR</v>
      </c>
      <c r="I154" s="494">
        <f>N154+P154+R154+T154+V154+X154+Z154+AB154+AD154+AF154+AH154+AJ154+AL154+AN154+AP154+AR154+AT154+AV154</f>
        <v>0</v>
      </c>
      <c r="J154" s="159">
        <f>N154+R154+X154+AB154+AF154+AJ154+AR154</f>
        <v>0</v>
      </c>
      <c r="K154" s="130">
        <f>P154+T154+V154+Z154+AD154+AH154+AL154+AN154+AP154+AT154+AV154</f>
        <v>0</v>
      </c>
      <c r="L154" s="122"/>
      <c r="M154" s="40"/>
      <c r="N154" s="41">
        <f>IF(M154,LOOKUP(M154,{1;2;3;4;5;6;7;8;9;10;11;12;13;14;15;16;17;18;19;20;21},{30;25;21;18;16;15;14;13;12;11;10;9;8;7;6;5;4;3;2;1;0}),0)</f>
        <v>0</v>
      </c>
      <c r="O154" s="40"/>
      <c r="P154" s="43">
        <f>IF(O154,LOOKUP(O154,{1;2;3;4;5;6;7;8;9;10;11;12;13;14;15;16;17;18;19;20;21},{30;25;21;18;16;15;14;13;12;11;10;9;8;7;6;5;4;3;2;1;0}),0)</f>
        <v>0</v>
      </c>
      <c r="Q154" s="40"/>
      <c r="R154" s="41">
        <f>IF(Q154,LOOKUP(Q154,{1;2;3;4;5;6;7;8;9;10;11;12;13;14;15;16;17;18;19;20;21},{30;25;21;18;16;15;14;13;12;11;10;9;8;7;6;5;4;3;2;1;0}),0)</f>
        <v>0</v>
      </c>
      <c r="S154" s="40"/>
      <c r="T154" s="43">
        <f>IF(S154,LOOKUP(S154,{1;2;3;4;5;6;7;8;9;10;11;12;13;14;15;16;17;18;19;20;21},{30;25;21;18;16;15;14;13;12;11;10;9;8;7;6;5;4;3;2;1;0}),0)</f>
        <v>0</v>
      </c>
      <c r="U154" s="40"/>
      <c r="V154" s="45">
        <f>IF(U154,LOOKUP(U154,{1;2;3;4;5;6;7;8;9;10;11;12;13;14;15;16;17;18;19;20;21},{60;50;42;36;32;30;28;26;24;22;20;18;16;14;12;10;8;6;4;2;0}),0)</f>
        <v>0</v>
      </c>
      <c r="W154" s="40"/>
      <c r="X154" s="41">
        <f>IF(W154,LOOKUP(W154,{1;2;3;4;5;6;7;8;9;10;11;12;13;14;15;16;17;18;19;20;21},{60;50;42;36;32;30;28;26;24;22;20;18;16;14;12;10;8;6;4;2;0}),0)</f>
        <v>0</v>
      </c>
      <c r="Y154" s="40"/>
      <c r="Z154" s="45">
        <f>IF(Y154,LOOKUP(Y154,{1;2;3;4;5;6;7;8;9;10;11;12;13;14;15;16;17;18;19;20;21},{60;50;42;36;32;30;28;26;24;22;20;18;16;14;12;10;8;6;4;2;0}),0)</f>
        <v>0</v>
      </c>
      <c r="AA154" s="40"/>
      <c r="AB154" s="41">
        <f>IF(AA154,LOOKUP(AA154,{1;2;3;4;5;6;7;8;9;10;11;12;13;14;15;16;17;18;19;20;21},{60;50;42;36;32;30;28;26;24;22;20;18;16;14;12;10;8;6;4;2;0}),0)</f>
        <v>0</v>
      </c>
      <c r="AC154" s="40"/>
      <c r="AD154" s="106">
        <f>IF(AC154,LOOKUP(AC154,{1;2;3;4;5;6;7;8;9;10;11;12;13;14;15;16;17;18;19;20;21},{30;25;21;18;16;15;14;13;12;11;10;9;8;7;6;5;4;3;2;1;0}),0)</f>
        <v>0</v>
      </c>
      <c r="AE154" s="40"/>
      <c r="AF154" s="488">
        <f>IF(AE154,LOOKUP(AE154,{1;2;3;4;5;6;7;8;9;10;11;12;13;14;15;16;17;18;19;20;21},{30;25;21;18;16;15;14;13;12;11;10;9;8;7;6;5;4;3;2;1;0}),0)</f>
        <v>0</v>
      </c>
      <c r="AG154" s="40"/>
      <c r="AH154" s="106">
        <f>IF(AG154,LOOKUP(AG154,{1;2;3;4;5;6;7;8;9;10;11;12;13;14;15;16;17;18;19;20;21},{30;25;21;18;16;15;14;13;12;11;10;9;8;7;6;5;4;3;2;1;0}),0)</f>
        <v>0</v>
      </c>
      <c r="AI154" s="40"/>
      <c r="AJ154" s="41">
        <f>IF(AI154,LOOKUP(AI154,{1;2;3;4;5;6;7;8;9;10;11;12;13;14;15;16;17;18;19;20;21},{30;25;21;18;16;15;14;13;12;11;10;9;8;7;6;5;4;3;2;1;0}),0)</f>
        <v>0</v>
      </c>
      <c r="AK154" s="40"/>
      <c r="AL154" s="43">
        <f>IF(AK154,LOOKUP(AK154,{1;2;3;4;5;6;7;8;9;10;11;12;13;14;15;16;17;18;19;20;21},{30;25;21;18;16;15;14;13;12;11;10;9;8;7;6;5;4;3;2;1;0}),0)</f>
        <v>0</v>
      </c>
      <c r="AM154" s="40"/>
      <c r="AN154" s="43">
        <f>IF(AM154,LOOKUP(AM154,{1;2;3;4;5;6;7;8;9;10;11;12;13;14;15;16;17;18;19;20;21},{30;25;21;18;16;15;14;13;12;11;10;9;8;7;6;5;4;3;2;1;0}),0)</f>
        <v>0</v>
      </c>
      <c r="AO154" s="40"/>
      <c r="AP154" s="43">
        <f>IF(AO154,LOOKUP(AO154,{1;2;3;4;5;6;7;8;9;10;11;12;13;14;15;16;17;18;19;20;21},{30;25;21;18;16;15;14;13;12;11;10;9;8;7;6;5;4;3;2;1;0}),0)</f>
        <v>0</v>
      </c>
      <c r="AQ154" s="40"/>
      <c r="AR154" s="47">
        <f>IF(AQ154,LOOKUP(AQ154,{1;2;3;4;5;6;7;8;9;10;11;12;13;14;15;16;17;18;19;20;21},{60;50;42;36;32;30;28;26;24;22;20;18;16;14;12;10;8;6;4;2;0}),0)</f>
        <v>0</v>
      </c>
      <c r="AS154" s="40"/>
      <c r="AT154" s="211">
        <f>IF(AS154,LOOKUP(AS154,{1;2;3;4;5;6;7;8;9;10;11;12;13;14;15;16;17;18;19;20;21},{60;50;42;36;32;30;28;26;24;22;20;18;16;14;12;10;8;6;4;2;0}),0)</f>
        <v>0</v>
      </c>
      <c r="AU154" s="240"/>
      <c r="AV154" s="241">
        <f>IF(AU154,LOOKUP(AU154,{1;2;3;4;5;6;7;8;9;10;11;12;13;14;15;16;17;18;19;20;21},{60;50;42;36;32;30;28;26;24;22;20;18;16;14;12;10;8;6;4;2;0}),0)</f>
        <v>0</v>
      </c>
      <c r="AW154" s="225"/>
      <c r="AX154" s="216">
        <f>V154+X154+Z154+AB154+AR154+AT154+AV154</f>
        <v>0</v>
      </c>
      <c r="AZ154" s="255">
        <f>RANK(BA154,$BA$6:$BA$259)</f>
        <v>75</v>
      </c>
      <c r="BA154" s="256">
        <f>(N154+P154+R154+T154+V154+X154+Z154+AB154+AD154+AF154+AH154+AJ154+AL154+AN154)- SMALL((N154,P154,R154,T154,V154,X154,Z154,AB154,AD154,AF154,AH154,AJ154,AL154,AN154),1)- SMALL((N154,P154,R154,T154,V154,X154,Z154,AB154,AD154,AF154,AH154,AJ154,AL154,AN154),2)- SMALL((N154,P154,R154,T154,V154,X154,Z154,AB154,AD154,AF154,AH154,AJ154,AL154,AN154),3)</f>
        <v>0</v>
      </c>
    </row>
    <row r="155" spans="1:53" ht="16" customHeight="1" x14ac:dyDescent="0.2">
      <c r="A155" s="141">
        <f>RANK(I155,$I$6:$I$271)</f>
        <v>103</v>
      </c>
      <c r="B155" s="154">
        <v>1282146</v>
      </c>
      <c r="C155" s="146" t="s">
        <v>32</v>
      </c>
      <c r="D155" s="49" t="s">
        <v>102</v>
      </c>
      <c r="E155" s="38" t="str">
        <f>C155&amp;D155</f>
        <v>BrianMCKEEVER</v>
      </c>
      <c r="F155" s="39">
        <v>2017</v>
      </c>
      <c r="G155" s="117">
        <v>1979</v>
      </c>
      <c r="H155" s="311" t="str">
        <f>IF(ISBLANK(G155),"",IF(G155&gt;1995.9,"U23","SR"))</f>
        <v>SR</v>
      </c>
      <c r="I155" s="494">
        <f>N155+P155+R155+T155+V155+X155+Z155+AB155+AD155+AF155+AH155+AJ155+AL155+AN155+AP155+AR155+AT155+AV155</f>
        <v>0</v>
      </c>
      <c r="J155" s="159">
        <f>N155+R155+X155+AB155+AF155+AJ155+AR155</f>
        <v>0</v>
      </c>
      <c r="K155" s="130">
        <f>P155+T155+V155+Z155+AD155+AH155+AL155+AN155+AP155+AT155+AV155</f>
        <v>0</v>
      </c>
      <c r="L155" s="122"/>
      <c r="M155" s="40"/>
      <c r="N155" s="41">
        <f>IF(M155,LOOKUP(M155,{1;2;3;4;5;6;7;8;9;10;11;12;13;14;15;16;17;18;19;20;21},{30;25;21;18;16;15;14;13;12;11;10;9;8;7;6;5;4;3;2;1;0}),0)</f>
        <v>0</v>
      </c>
      <c r="O155" s="40"/>
      <c r="P155" s="43">
        <f>IF(O155,LOOKUP(O155,{1;2;3;4;5;6;7;8;9;10;11;12;13;14;15;16;17;18;19;20;21},{30;25;21;18;16;15;14;13;12;11;10;9;8;7;6;5;4;3;2;1;0}),0)</f>
        <v>0</v>
      </c>
      <c r="Q155" s="40"/>
      <c r="R155" s="41">
        <f>IF(Q155,LOOKUP(Q155,{1;2;3;4;5;6;7;8;9;10;11;12;13;14;15;16;17;18;19;20;21},{30;25;21;18;16;15;14;13;12;11;10;9;8;7;6;5;4;3;2;1;0}),0)</f>
        <v>0</v>
      </c>
      <c r="S155" s="40"/>
      <c r="T155" s="43">
        <f>IF(S155,LOOKUP(S155,{1;2;3;4;5;6;7;8;9;10;11;12;13;14;15;16;17;18;19;20;21},{30;25;21;18;16;15;14;13;12;11;10;9;8;7;6;5;4;3;2;1;0}),0)</f>
        <v>0</v>
      </c>
      <c r="U155" s="40"/>
      <c r="V155" s="45">
        <f>IF(U155,LOOKUP(U155,{1;2;3;4;5;6;7;8;9;10;11;12;13;14;15;16;17;18;19;20;21},{60;50;42;36;32;30;28;26;24;22;20;18;16;14;12;10;8;6;4;2;0}),0)</f>
        <v>0</v>
      </c>
      <c r="W155" s="40"/>
      <c r="X155" s="41">
        <f>IF(W155,LOOKUP(W155,{1;2;3;4;5;6;7;8;9;10;11;12;13;14;15;16;17;18;19;20;21},{60;50;42;36;32;30;28;26;24;22;20;18;16;14;12;10;8;6;4;2;0}),0)</f>
        <v>0</v>
      </c>
      <c r="Y155" s="40"/>
      <c r="Z155" s="45">
        <f>IF(Y155,LOOKUP(Y155,{1;2;3;4;5;6;7;8;9;10;11;12;13;14;15;16;17;18;19;20;21},{60;50;42;36;32;30;28;26;24;22;20;18;16;14;12;10;8;6;4;2;0}),0)</f>
        <v>0</v>
      </c>
      <c r="AA155" s="40"/>
      <c r="AB155" s="41">
        <f>IF(AA155,LOOKUP(AA155,{1;2;3;4;5;6;7;8;9;10;11;12;13;14;15;16;17;18;19;20;21},{60;50;42;36;32;30;28;26;24;22;20;18;16;14;12;10;8;6;4;2;0}),0)</f>
        <v>0</v>
      </c>
      <c r="AC155" s="40"/>
      <c r="AD155" s="106">
        <f>IF(AC155,LOOKUP(AC155,{1;2;3;4;5;6;7;8;9;10;11;12;13;14;15;16;17;18;19;20;21},{30;25;21;18;16;15;14;13;12;11;10;9;8;7;6;5;4;3;2;1;0}),0)</f>
        <v>0</v>
      </c>
      <c r="AE155" s="40"/>
      <c r="AF155" s="488">
        <f>IF(AE155,LOOKUP(AE155,{1;2;3;4;5;6;7;8;9;10;11;12;13;14;15;16;17;18;19;20;21},{30;25;21;18;16;15;14;13;12;11;10;9;8;7;6;5;4;3;2;1;0}),0)</f>
        <v>0</v>
      </c>
      <c r="AG155" s="40"/>
      <c r="AH155" s="106">
        <f>IF(AG155,LOOKUP(AG155,{1;2;3;4;5;6;7;8;9;10;11;12;13;14;15;16;17;18;19;20;21},{30;25;21;18;16;15;14;13;12;11;10;9;8;7;6;5;4;3;2;1;0}),0)</f>
        <v>0</v>
      </c>
      <c r="AI155" s="40"/>
      <c r="AJ155" s="41">
        <f>IF(AI155,LOOKUP(AI155,{1;2;3;4;5;6;7;8;9;10;11;12;13;14;15;16;17;18;19;20;21},{30;25;21;18;16;15;14;13;12;11;10;9;8;7;6;5;4;3;2;1;0}),0)</f>
        <v>0</v>
      </c>
      <c r="AK155" s="40"/>
      <c r="AL155" s="43">
        <f>IF(AK155,LOOKUP(AK155,{1;2;3;4;5;6;7;8;9;10;11;12;13;14;15;16;17;18;19;20;21},{30;25;21;18;16;15;14;13;12;11;10;9;8;7;6;5;4;3;2;1;0}),0)</f>
        <v>0</v>
      </c>
      <c r="AM155" s="40"/>
      <c r="AN155" s="43">
        <f>IF(AM155,LOOKUP(AM155,{1;2;3;4;5;6;7;8;9;10;11;12;13;14;15;16;17;18;19;20;21},{30;25;21;18;16;15;14;13;12;11;10;9;8;7;6;5;4;3;2;1;0}),0)</f>
        <v>0</v>
      </c>
      <c r="AO155" s="40"/>
      <c r="AP155" s="43">
        <f>IF(AO155,LOOKUP(AO155,{1;2;3;4;5;6;7;8;9;10;11;12;13;14;15;16;17;18;19;20;21},{30;25;21;18;16;15;14;13;12;11;10;9;8;7;6;5;4;3;2;1;0}),0)</f>
        <v>0</v>
      </c>
      <c r="AQ155" s="40"/>
      <c r="AR155" s="47">
        <f>IF(AQ155,LOOKUP(AQ155,{1;2;3;4;5;6;7;8;9;10;11;12;13;14;15;16;17;18;19;20;21},{60;50;42;36;32;30;28;26;24;22;20;18;16;14;12;10;8;6;4;2;0}),0)</f>
        <v>0</v>
      </c>
      <c r="AS155" s="40"/>
      <c r="AT155" s="211">
        <f>IF(AS155,LOOKUP(AS155,{1;2;3;4;5;6;7;8;9;10;11;12;13;14;15;16;17;18;19;20;21},{60;50;42;36;32;30;28;26;24;22;20;18;16;14;12;10;8;6;4;2;0}),0)</f>
        <v>0</v>
      </c>
      <c r="AU155" s="240"/>
      <c r="AV155" s="241">
        <f>IF(AU155,LOOKUP(AU155,{1;2;3;4;5;6;7;8;9;10;11;12;13;14;15;16;17;18;19;20;21},{60;50;42;36;32;30;28;26;24;22;20;18;16;14;12;10;8;6;4;2;0}),0)</f>
        <v>0</v>
      </c>
      <c r="AW155" s="225"/>
      <c r="AX155" s="216">
        <f>V155+X155+Z155+AB155+AR155+AT155+AV155</f>
        <v>0</v>
      </c>
      <c r="AZ155" s="255">
        <f>RANK(BA155,$BA$6:$BA$259)</f>
        <v>75</v>
      </c>
      <c r="BA155" s="256">
        <f>(N155+P155+R155+T155+V155+X155+Z155+AB155+AD155+AF155+AH155+AJ155+AL155+AN155)- SMALL((N155,P155,R155,T155,V155,X155,Z155,AB155,AD155,AF155,AH155,AJ155,AL155,AN155),1)- SMALL((N155,P155,R155,T155,V155,X155,Z155,AB155,AD155,AF155,AH155,AJ155,AL155,AN155),2)- SMALL((N155,P155,R155,T155,V155,X155,Z155,AB155,AD155,AF155,AH155,AJ155,AL155,AN155),3)</f>
        <v>0</v>
      </c>
    </row>
    <row r="156" spans="1:53" ht="16" customHeight="1" x14ac:dyDescent="0.2">
      <c r="A156" s="141">
        <f>RANK(I156,$I$6:$I$271)</f>
        <v>103</v>
      </c>
      <c r="B156" s="154">
        <v>3421290</v>
      </c>
      <c r="C156" s="146" t="s">
        <v>92</v>
      </c>
      <c r="D156" s="49" t="s">
        <v>217</v>
      </c>
      <c r="E156" s="38" t="str">
        <f>C156&amp;D156</f>
        <v>MartinMIKKELSEN</v>
      </c>
      <c r="F156" s="39">
        <v>2017</v>
      </c>
      <c r="G156" s="118">
        <v>1992</v>
      </c>
      <c r="H156" s="311" t="str">
        <f>IF(ISBLANK(G156),"",IF(G156&gt;1995.9,"U23","SR"))</f>
        <v>SR</v>
      </c>
      <c r="I156" s="494">
        <f>N156+P156+R156+T156+V156+X156+Z156+AB156+AD156+AF156+AH156+AJ156+AL156+AN156+AP156+AR156+AT156+AV156</f>
        <v>0</v>
      </c>
      <c r="J156" s="159">
        <f>N156+R156+X156+AB156+AF156+AJ156+AR156</f>
        <v>0</v>
      </c>
      <c r="K156" s="130">
        <f>P156+T156+V156+Z156+AD156+AH156+AL156+AN156+AP156+AT156+AV156</f>
        <v>0</v>
      </c>
      <c r="L156" s="122"/>
      <c r="M156" s="40"/>
      <c r="N156" s="41">
        <f>IF(M156,LOOKUP(M156,{1;2;3;4;5;6;7;8;9;10;11;12;13;14;15;16;17;18;19;20;21},{30;25;21;18;16;15;14;13;12;11;10;9;8;7;6;5;4;3;2;1;0}),0)</f>
        <v>0</v>
      </c>
      <c r="O156" s="40"/>
      <c r="P156" s="43">
        <f>IF(O156,LOOKUP(O156,{1;2;3;4;5;6;7;8;9;10;11;12;13;14;15;16;17;18;19;20;21},{30;25;21;18;16;15;14;13;12;11;10;9;8;7;6;5;4;3;2;1;0}),0)</f>
        <v>0</v>
      </c>
      <c r="Q156" s="40"/>
      <c r="R156" s="41">
        <f>IF(Q156,LOOKUP(Q156,{1;2;3;4;5;6;7;8;9;10;11;12;13;14;15;16;17;18;19;20;21},{30;25;21;18;16;15;14;13;12;11;10;9;8;7;6;5;4;3;2;1;0}),0)</f>
        <v>0</v>
      </c>
      <c r="S156" s="40"/>
      <c r="T156" s="43">
        <f>IF(S156,LOOKUP(S156,{1;2;3;4;5;6;7;8;9;10;11;12;13;14;15;16;17;18;19;20;21},{30;25;21;18;16;15;14;13;12;11;10;9;8;7;6;5;4;3;2;1;0}),0)</f>
        <v>0</v>
      </c>
      <c r="U156" s="40"/>
      <c r="V156" s="45">
        <f>IF(U156,LOOKUP(U156,{1;2;3;4;5;6;7;8;9;10;11;12;13;14;15;16;17;18;19;20;21},{60;50;42;36;32;30;28;26;24;22;20;18;16;14;12;10;8;6;4;2;0}),0)</f>
        <v>0</v>
      </c>
      <c r="W156" s="40"/>
      <c r="X156" s="41">
        <f>IF(W156,LOOKUP(W156,{1;2;3;4;5;6;7;8;9;10;11;12;13;14;15;16;17;18;19;20;21},{60;50;42;36;32;30;28;26;24;22;20;18;16;14;12;10;8;6;4;2;0}),0)</f>
        <v>0</v>
      </c>
      <c r="Y156" s="40"/>
      <c r="Z156" s="45">
        <f>IF(Y156,LOOKUP(Y156,{1;2;3;4;5;6;7;8;9;10;11;12;13;14;15;16;17;18;19;20;21},{60;50;42;36;32;30;28;26;24;22;20;18;16;14;12;10;8;6;4;2;0}),0)</f>
        <v>0</v>
      </c>
      <c r="AA156" s="40"/>
      <c r="AB156" s="41">
        <f>IF(AA156,LOOKUP(AA156,{1;2;3;4;5;6;7;8;9;10;11;12;13;14;15;16;17;18;19;20;21},{60;50;42;36;32;30;28;26;24;22;20;18;16;14;12;10;8;6;4;2;0}),0)</f>
        <v>0</v>
      </c>
      <c r="AC156" s="40"/>
      <c r="AD156" s="106">
        <f>IF(AC156,LOOKUP(AC156,{1;2;3;4;5;6;7;8;9;10;11;12;13;14;15;16;17;18;19;20;21},{30;25;21;18;16;15;14;13;12;11;10;9;8;7;6;5;4;3;2;1;0}),0)</f>
        <v>0</v>
      </c>
      <c r="AE156" s="40"/>
      <c r="AF156" s="488">
        <f>IF(AE156,LOOKUP(AE156,{1;2;3;4;5;6;7;8;9;10;11;12;13;14;15;16;17;18;19;20;21},{30;25;21;18;16;15;14;13;12;11;10;9;8;7;6;5;4;3;2;1;0}),0)</f>
        <v>0</v>
      </c>
      <c r="AG156" s="40"/>
      <c r="AH156" s="106">
        <f>IF(AG156,LOOKUP(AG156,{1;2;3;4;5;6;7;8;9;10;11;12;13;14;15;16;17;18;19;20;21},{30;25;21;18;16;15;14;13;12;11;10;9;8;7;6;5;4;3;2;1;0}),0)</f>
        <v>0</v>
      </c>
      <c r="AI156" s="40"/>
      <c r="AJ156" s="41">
        <f>IF(AI156,LOOKUP(AI156,{1;2;3;4;5;6;7;8;9;10;11;12;13;14;15;16;17;18;19;20;21},{30;25;21;18;16;15;14;13;12;11;10;9;8;7;6;5;4;3;2;1;0}),0)</f>
        <v>0</v>
      </c>
      <c r="AK156" s="40"/>
      <c r="AL156" s="43">
        <f>IF(AK156,LOOKUP(AK156,{1;2;3;4;5;6;7;8;9;10;11;12;13;14;15;16;17;18;19;20;21},{30;25;21;18;16;15;14;13;12;11;10;9;8;7;6;5;4;3;2;1;0}),0)</f>
        <v>0</v>
      </c>
      <c r="AM156" s="40"/>
      <c r="AN156" s="43">
        <f>IF(AM156,LOOKUP(AM156,{1;2;3;4;5;6;7;8;9;10;11;12;13;14;15;16;17;18;19;20;21},{30;25;21;18;16;15;14;13;12;11;10;9;8;7;6;5;4;3;2;1;0}),0)</f>
        <v>0</v>
      </c>
      <c r="AO156" s="40"/>
      <c r="AP156" s="43">
        <f>IF(AO156,LOOKUP(AO156,{1;2;3;4;5;6;7;8;9;10;11;12;13;14;15;16;17;18;19;20;21},{30;25;21;18;16;15;14;13;12;11;10;9;8;7;6;5;4;3;2;1;0}),0)</f>
        <v>0</v>
      </c>
      <c r="AQ156" s="40"/>
      <c r="AR156" s="47">
        <f>IF(AQ156,LOOKUP(AQ156,{1;2;3;4;5;6;7;8;9;10;11;12;13;14;15;16;17;18;19;20;21},{60;50;42;36;32;30;28;26;24;22;20;18;16;14;12;10;8;6;4;2;0}),0)</f>
        <v>0</v>
      </c>
      <c r="AS156" s="40"/>
      <c r="AT156" s="211">
        <f>IF(AS156,LOOKUP(AS156,{1;2;3;4;5;6;7;8;9;10;11;12;13;14;15;16;17;18;19;20;21},{60;50;42;36;32;30;28;26;24;22;20;18;16;14;12;10;8;6;4;2;0}),0)</f>
        <v>0</v>
      </c>
      <c r="AU156" s="240"/>
      <c r="AV156" s="241">
        <f>IF(AU156,LOOKUP(AU156,{1;2;3;4;5;6;7;8;9;10;11;12;13;14;15;16;17;18;19;20;21},{60;50;42;36;32;30;28;26;24;22;20;18;16;14;12;10;8;6;4;2;0}),0)</f>
        <v>0</v>
      </c>
      <c r="AW156" s="225"/>
      <c r="AX156" s="216">
        <f>V156+X156+Z156+AB156+AR156+AT156+AV156</f>
        <v>0</v>
      </c>
      <c r="AZ156" s="255">
        <f>RANK(BA156,$BA$6:$BA$259)</f>
        <v>75</v>
      </c>
      <c r="BA156" s="256">
        <f>(N156+P156+R156+T156+V156+X156+Z156+AB156+AD156+AF156+AH156+AJ156+AL156+AN156)- SMALL((N156,P156,R156,T156,V156,X156,Z156,AB156,AD156,AF156,AH156,AJ156,AL156,AN156),1)- SMALL((N156,P156,R156,T156,V156,X156,Z156,AB156,AD156,AF156,AH156,AJ156,AL156,AN156),2)- SMALL((N156,P156,R156,T156,V156,X156,Z156,AB156,AD156,AF156,AH156,AJ156,AL156,AN156),3)</f>
        <v>0</v>
      </c>
    </row>
    <row r="157" spans="1:53" ht="16" customHeight="1" x14ac:dyDescent="0.2">
      <c r="A157" s="141">
        <f>RANK(I157,$I$6:$I$271)</f>
        <v>103</v>
      </c>
      <c r="B157" s="154">
        <v>3530715</v>
      </c>
      <c r="C157" s="146" t="s">
        <v>52</v>
      </c>
      <c r="D157" s="49" t="s">
        <v>218</v>
      </c>
      <c r="E157" s="38" t="str">
        <f>C157&amp;D157</f>
        <v>IanMOORE</v>
      </c>
      <c r="F157" s="39">
        <v>2017</v>
      </c>
      <c r="G157" s="118">
        <v>1995</v>
      </c>
      <c r="H157" s="311" t="str">
        <f>IF(ISBLANK(G157),"",IF(G157&gt;1995.9,"U23","SR"))</f>
        <v>SR</v>
      </c>
      <c r="I157" s="494">
        <f>N157+P157+R157+T157+V157+X157+Z157+AB157+AD157+AF157+AH157+AJ157+AL157+AN157+AP157+AR157+AT157+AV157</f>
        <v>0</v>
      </c>
      <c r="J157" s="159">
        <f>N157+R157+X157+AB157+AF157+AJ157+AR157</f>
        <v>0</v>
      </c>
      <c r="K157" s="130">
        <f>P157+T157+V157+Z157+AD157+AH157+AL157+AN157+AP157+AT157+AV157</f>
        <v>0</v>
      </c>
      <c r="L157" s="123"/>
      <c r="M157" s="40"/>
      <c r="N157" s="41">
        <f>IF(M157,LOOKUP(M157,{1;2;3;4;5;6;7;8;9;10;11;12;13;14;15;16;17;18;19;20;21},{30;25;21;18;16;15;14;13;12;11;10;9;8;7;6;5;4;3;2;1;0}),0)</f>
        <v>0</v>
      </c>
      <c r="O157" s="40"/>
      <c r="P157" s="43">
        <f>IF(O157,LOOKUP(O157,{1;2;3;4;5;6;7;8;9;10;11;12;13;14;15;16;17;18;19;20;21},{30;25;21;18;16;15;14;13;12;11;10;9;8;7;6;5;4;3;2;1;0}),0)</f>
        <v>0</v>
      </c>
      <c r="Q157" s="40"/>
      <c r="R157" s="41">
        <f>IF(Q157,LOOKUP(Q157,{1;2;3;4;5;6;7;8;9;10;11;12;13;14;15;16;17;18;19;20;21},{30;25;21;18;16;15;14;13;12;11;10;9;8;7;6;5;4;3;2;1;0}),0)</f>
        <v>0</v>
      </c>
      <c r="S157" s="40"/>
      <c r="T157" s="43">
        <f>IF(S157,LOOKUP(S157,{1;2;3;4;5;6;7;8;9;10;11;12;13;14;15;16;17;18;19;20;21},{30;25;21;18;16;15;14;13;12;11;10;9;8;7;6;5;4;3;2;1;0}),0)</f>
        <v>0</v>
      </c>
      <c r="U157" s="40"/>
      <c r="V157" s="45">
        <f>IF(U157,LOOKUP(U157,{1;2;3;4;5;6;7;8;9;10;11;12;13;14;15;16;17;18;19;20;21},{60;50;42;36;32;30;28;26;24;22;20;18;16;14;12;10;8;6;4;2;0}),0)</f>
        <v>0</v>
      </c>
      <c r="W157" s="40"/>
      <c r="X157" s="41">
        <f>IF(W157,LOOKUP(W157,{1;2;3;4;5;6;7;8;9;10;11;12;13;14;15;16;17;18;19;20;21},{60;50;42;36;32;30;28;26;24;22;20;18;16;14;12;10;8;6;4;2;0}),0)</f>
        <v>0</v>
      </c>
      <c r="Y157" s="40"/>
      <c r="Z157" s="45">
        <f>IF(Y157,LOOKUP(Y157,{1;2;3;4;5;6;7;8;9;10;11;12;13;14;15;16;17;18;19;20;21},{60;50;42;36;32;30;28;26;24;22;20;18;16;14;12;10;8;6;4;2;0}),0)</f>
        <v>0</v>
      </c>
      <c r="AA157" s="40"/>
      <c r="AB157" s="41">
        <f>IF(AA157,LOOKUP(AA157,{1;2;3;4;5;6;7;8;9;10;11;12;13;14;15;16;17;18;19;20;21},{60;50;42;36;32;30;28;26;24;22;20;18;16;14;12;10;8;6;4;2;0}),0)</f>
        <v>0</v>
      </c>
      <c r="AC157" s="40"/>
      <c r="AD157" s="106">
        <f>IF(AC157,LOOKUP(AC157,{1;2;3;4;5;6;7;8;9;10;11;12;13;14;15;16;17;18;19;20;21},{30;25;21;18;16;15;14;13;12;11;10;9;8;7;6;5;4;3;2;1;0}),0)</f>
        <v>0</v>
      </c>
      <c r="AE157" s="40"/>
      <c r="AF157" s="488">
        <f>IF(AE157,LOOKUP(AE157,{1;2;3;4;5;6;7;8;9;10;11;12;13;14;15;16;17;18;19;20;21},{30;25;21;18;16;15;14;13;12;11;10;9;8;7;6;5;4;3;2;1;0}),0)</f>
        <v>0</v>
      </c>
      <c r="AG157" s="40"/>
      <c r="AH157" s="106">
        <f>IF(AG157,LOOKUP(AG157,{1;2;3;4;5;6;7;8;9;10;11;12;13;14;15;16;17;18;19;20;21},{30;25;21;18;16;15;14;13;12;11;10;9;8;7;6;5;4;3;2;1;0}),0)</f>
        <v>0</v>
      </c>
      <c r="AI157" s="40"/>
      <c r="AJ157" s="41">
        <f>IF(AI157,LOOKUP(AI157,{1;2;3;4;5;6;7;8;9;10;11;12;13;14;15;16;17;18;19;20;21},{30;25;21;18;16;15;14;13;12;11;10;9;8;7;6;5;4;3;2;1;0}),0)</f>
        <v>0</v>
      </c>
      <c r="AK157" s="40"/>
      <c r="AL157" s="43">
        <f>IF(AK157,LOOKUP(AK157,{1;2;3;4;5;6;7;8;9;10;11;12;13;14;15;16;17;18;19;20;21},{30;25;21;18;16;15;14;13;12;11;10;9;8;7;6;5;4;3;2;1;0}),0)</f>
        <v>0</v>
      </c>
      <c r="AM157" s="40"/>
      <c r="AN157" s="43">
        <f>IF(AM157,LOOKUP(AM157,{1;2;3;4;5;6;7;8;9;10;11;12;13;14;15;16;17;18;19;20;21},{30;25;21;18;16;15;14;13;12;11;10;9;8;7;6;5;4;3;2;1;0}),0)</f>
        <v>0</v>
      </c>
      <c r="AO157" s="40"/>
      <c r="AP157" s="43">
        <f>IF(AO157,LOOKUP(AO157,{1;2;3;4;5;6;7;8;9;10;11;12;13;14;15;16;17;18;19;20;21},{30;25;21;18;16;15;14;13;12;11;10;9;8;7;6;5;4;3;2;1;0}),0)</f>
        <v>0</v>
      </c>
      <c r="AQ157" s="40"/>
      <c r="AR157" s="47">
        <f>IF(AQ157,LOOKUP(AQ157,{1;2;3;4;5;6;7;8;9;10;11;12;13;14;15;16;17;18;19;20;21},{60;50;42;36;32;30;28;26;24;22;20;18;16;14;12;10;8;6;4;2;0}),0)</f>
        <v>0</v>
      </c>
      <c r="AS157" s="40"/>
      <c r="AT157" s="211">
        <f>IF(AS157,LOOKUP(AS157,{1;2;3;4;5;6;7;8;9;10;11;12;13;14;15;16;17;18;19;20;21},{60;50;42;36;32;30;28;26;24;22;20;18;16;14;12;10;8;6;4;2;0}),0)</f>
        <v>0</v>
      </c>
      <c r="AU157" s="240"/>
      <c r="AV157" s="241">
        <f>IF(AU157,LOOKUP(AU157,{1;2;3;4;5;6;7;8;9;10;11;12;13;14;15;16;17;18;19;20;21},{60;50;42;36;32;30;28;26;24;22;20;18;16;14;12;10;8;6;4;2;0}),0)</f>
        <v>0</v>
      </c>
      <c r="AW157" s="225"/>
      <c r="AX157" s="216">
        <f>V157+X157+Z157+AB157+AR157+AT157+AV157</f>
        <v>0</v>
      </c>
      <c r="AZ157" s="255">
        <f>RANK(BA157,$BA$6:$BA$259)</f>
        <v>75</v>
      </c>
      <c r="BA157" s="256">
        <f>(N157+P157+R157+T157+V157+X157+Z157+AB157+AD157+AF157+AH157+AJ157+AL157+AN157)- SMALL((N157,P157,R157,T157,V157,X157,Z157,AB157,AD157,AF157,AH157,AJ157,AL157,AN157),1)- SMALL((N157,P157,R157,T157,V157,X157,Z157,AB157,AD157,AF157,AH157,AJ157,AL157,AN157),2)- SMALL((N157,P157,R157,T157,V157,X157,Z157,AB157,AD157,AF157,AH157,AJ157,AL157,AN157),3)</f>
        <v>0</v>
      </c>
    </row>
    <row r="158" spans="1:53" ht="16" customHeight="1" x14ac:dyDescent="0.2">
      <c r="A158" s="141">
        <f>RANK(I158,$I$6:$I$271)</f>
        <v>103</v>
      </c>
      <c r="B158" s="154">
        <v>3530659</v>
      </c>
      <c r="C158" s="145" t="s">
        <v>70</v>
      </c>
      <c r="D158" s="37" t="s">
        <v>71</v>
      </c>
      <c r="E158" s="38" t="str">
        <f>C158&amp;D158</f>
        <v>ColeMORGAN</v>
      </c>
      <c r="F158" s="39">
        <v>2017</v>
      </c>
      <c r="G158" s="117">
        <v>1994</v>
      </c>
      <c r="H158" s="311" t="str">
        <f>IF(ISBLANK(G158),"",IF(G158&gt;1995.9,"U23","SR"))</f>
        <v>SR</v>
      </c>
      <c r="I158" s="494">
        <f>N158+P158+R158+T158+V158+X158+Z158+AB158+AD158+AF158+AH158+AJ158+AL158+AN158+AP158+AR158+AT158+AV158</f>
        <v>0</v>
      </c>
      <c r="J158" s="159">
        <f>N158+R158+X158+AB158+AF158+AJ158+AR158</f>
        <v>0</v>
      </c>
      <c r="K158" s="130">
        <f>P158+T158+V158+Z158+AD158+AH158+AL158+AN158+AP158+AT158+AV158</f>
        <v>0</v>
      </c>
      <c r="L158" s="124"/>
      <c r="M158" s="40"/>
      <c r="N158" s="41">
        <f>IF(M158,LOOKUP(M158,{1;2;3;4;5;6;7;8;9;10;11;12;13;14;15;16;17;18;19;20;21},{30;25;21;18;16;15;14;13;12;11;10;9;8;7;6;5;4;3;2;1;0}),0)</f>
        <v>0</v>
      </c>
      <c r="O158" s="40"/>
      <c r="P158" s="43">
        <f>IF(O158,LOOKUP(O158,{1;2;3;4;5;6;7;8;9;10;11;12;13;14;15;16;17;18;19;20;21},{30;25;21;18;16;15;14;13;12;11;10;9;8;7;6;5;4;3;2;1;0}),0)</f>
        <v>0</v>
      </c>
      <c r="Q158" s="40"/>
      <c r="R158" s="41">
        <f>IF(Q158,LOOKUP(Q158,{1;2;3;4;5;6;7;8;9;10;11;12;13;14;15;16;17;18;19;20;21},{30;25;21;18;16;15;14;13;12;11;10;9;8;7;6;5;4;3;2;1;0}),0)</f>
        <v>0</v>
      </c>
      <c r="S158" s="40"/>
      <c r="T158" s="43">
        <f>IF(S158,LOOKUP(S158,{1;2;3;4;5;6;7;8;9;10;11;12;13;14;15;16;17;18;19;20;21},{30;25;21;18;16;15;14;13;12;11;10;9;8;7;6;5;4;3;2;1;0}),0)</f>
        <v>0</v>
      </c>
      <c r="U158" s="40"/>
      <c r="V158" s="45">
        <f>IF(U158,LOOKUP(U158,{1;2;3;4;5;6;7;8;9;10;11;12;13;14;15;16;17;18;19;20;21},{60;50;42;36;32;30;28;26;24;22;20;18;16;14;12;10;8;6;4;2;0}),0)</f>
        <v>0</v>
      </c>
      <c r="W158" s="40"/>
      <c r="X158" s="41">
        <f>IF(W158,LOOKUP(W158,{1;2;3;4;5;6;7;8;9;10;11;12;13;14;15;16;17;18;19;20;21},{60;50;42;36;32;30;28;26;24;22;20;18;16;14;12;10;8;6;4;2;0}),0)</f>
        <v>0</v>
      </c>
      <c r="Y158" s="40"/>
      <c r="Z158" s="45">
        <f>IF(Y158,LOOKUP(Y158,{1;2;3;4;5;6;7;8;9;10;11;12;13;14;15;16;17;18;19;20;21},{60;50;42;36;32;30;28;26;24;22;20;18;16;14;12;10;8;6;4;2;0}),0)</f>
        <v>0</v>
      </c>
      <c r="AA158" s="40"/>
      <c r="AB158" s="41">
        <f>IF(AA158,LOOKUP(AA158,{1;2;3;4;5;6;7;8;9;10;11;12;13;14;15;16;17;18;19;20;21},{60;50;42;36;32;30;28;26;24;22;20;18;16;14;12;10;8;6;4;2;0}),0)</f>
        <v>0</v>
      </c>
      <c r="AC158" s="40"/>
      <c r="AD158" s="106">
        <f>IF(AC158,LOOKUP(AC158,{1;2;3;4;5;6;7;8;9;10;11;12;13;14;15;16;17;18;19;20;21},{30;25;21;18;16;15;14;13;12;11;10;9;8;7;6;5;4;3;2;1;0}),0)</f>
        <v>0</v>
      </c>
      <c r="AE158" s="40"/>
      <c r="AF158" s="488">
        <f>IF(AE158,LOOKUP(AE158,{1;2;3;4;5;6;7;8;9;10;11;12;13;14;15;16;17;18;19;20;21},{30;25;21;18;16;15;14;13;12;11;10;9;8;7;6;5;4;3;2;1;0}),0)</f>
        <v>0</v>
      </c>
      <c r="AG158" s="40"/>
      <c r="AH158" s="106">
        <f>IF(AG158,LOOKUP(AG158,{1;2;3;4;5;6;7;8;9;10;11;12;13;14;15;16;17;18;19;20;21},{30;25;21;18;16;15;14;13;12;11;10;9;8;7;6;5;4;3;2;1;0}),0)</f>
        <v>0</v>
      </c>
      <c r="AI158" s="40"/>
      <c r="AJ158" s="41">
        <f>IF(AI158,LOOKUP(AI158,{1;2;3;4;5;6;7;8;9;10;11;12;13;14;15;16;17;18;19;20;21},{30;25;21;18;16;15;14;13;12;11;10;9;8;7;6;5;4;3;2;1;0}),0)</f>
        <v>0</v>
      </c>
      <c r="AK158" s="40"/>
      <c r="AL158" s="43">
        <f>IF(AK158,LOOKUP(AK158,{1;2;3;4;5;6;7;8;9;10;11;12;13;14;15;16;17;18;19;20;21},{30;25;21;18;16;15;14;13;12;11;10;9;8;7;6;5;4;3;2;1;0}),0)</f>
        <v>0</v>
      </c>
      <c r="AM158" s="40"/>
      <c r="AN158" s="43">
        <f>IF(AM158,LOOKUP(AM158,{1;2;3;4;5;6;7;8;9;10;11;12;13;14;15;16;17;18;19;20;21},{30;25;21;18;16;15;14;13;12;11;10;9;8;7;6;5;4;3;2;1;0}),0)</f>
        <v>0</v>
      </c>
      <c r="AO158" s="40"/>
      <c r="AP158" s="43">
        <f>IF(AO158,LOOKUP(AO158,{1;2;3;4;5;6;7;8;9;10;11;12;13;14;15;16;17;18;19;20;21},{30;25;21;18;16;15;14;13;12;11;10;9;8;7;6;5;4;3;2;1;0}),0)</f>
        <v>0</v>
      </c>
      <c r="AQ158" s="40"/>
      <c r="AR158" s="47">
        <f>IF(AQ158,LOOKUP(AQ158,{1;2;3;4;5;6;7;8;9;10;11;12;13;14;15;16;17;18;19;20;21},{60;50;42;36;32;30;28;26;24;22;20;18;16;14;12;10;8;6;4;2;0}),0)</f>
        <v>0</v>
      </c>
      <c r="AS158" s="40"/>
      <c r="AT158" s="211">
        <f>IF(AS158,LOOKUP(AS158,{1;2;3;4;5;6;7;8;9;10;11;12;13;14;15;16;17;18;19;20;21},{60;50;42;36;32;30;28;26;24;22;20;18;16;14;12;10;8;6;4;2;0}),0)</f>
        <v>0</v>
      </c>
      <c r="AU158" s="240"/>
      <c r="AV158" s="241">
        <f>IF(AU158,LOOKUP(AU158,{1;2;3;4;5;6;7;8;9;10;11;12;13;14;15;16;17;18;19;20;21},{60;50;42;36;32;30;28;26;24;22;20;18;16;14;12;10;8;6;4;2;0}),0)</f>
        <v>0</v>
      </c>
      <c r="AW158" s="225"/>
      <c r="AX158" s="216">
        <f>V158+X158+Z158+AB158+AR158+AT158+AV158</f>
        <v>0</v>
      </c>
      <c r="AZ158" s="255">
        <f>RANK(BA158,$BA$6:$BA$259)</f>
        <v>75</v>
      </c>
      <c r="BA158" s="256">
        <f>(N158+P158+R158+T158+V158+X158+Z158+AB158+AD158+AF158+AH158+AJ158+AL158+AN158)- SMALL((N158,P158,R158,T158,V158,X158,Z158,AB158,AD158,AF158,AH158,AJ158,AL158,AN158),1)- SMALL((N158,P158,R158,T158,V158,X158,Z158,AB158,AD158,AF158,AH158,AJ158,AL158,AN158),2)- SMALL((N158,P158,R158,T158,V158,X158,Z158,AB158,AD158,AF158,AH158,AJ158,AL158,AN158),3)</f>
        <v>0</v>
      </c>
    </row>
    <row r="159" spans="1:53" ht="16" customHeight="1" x14ac:dyDescent="0.2">
      <c r="A159" s="141">
        <f>RANK(I159,$I$6:$I$271)</f>
        <v>103</v>
      </c>
      <c r="B159" s="154">
        <v>3100297</v>
      </c>
      <c r="C159" s="429" t="s">
        <v>127</v>
      </c>
      <c r="D159" s="114" t="s">
        <v>519</v>
      </c>
      <c r="E159" s="38" t="str">
        <f>C159&amp;D159</f>
        <v>AlexisMORIN</v>
      </c>
      <c r="F159" s="50"/>
      <c r="G159" s="441">
        <v>1993</v>
      </c>
      <c r="H159" s="311" t="str">
        <f>IF(ISBLANK(G159),"",IF(G159&gt;1995.9,"U23","SR"))</f>
        <v>SR</v>
      </c>
      <c r="I159" s="494">
        <f>N159+P159+R159+T159+V159+X159+Z159+AB159+AD159+AF159+AH159+AJ159+AL159+AN159+AP159+AR159+AT159+AV159</f>
        <v>0</v>
      </c>
      <c r="J159" s="159">
        <f>N159+R159+X159+AB159+AF159+AJ159+AR159</f>
        <v>0</v>
      </c>
      <c r="K159" s="130">
        <f>P159+T159+V159+Z159+AD159+AH159+AL159+AN159+AP159+AT159+AV159</f>
        <v>0</v>
      </c>
      <c r="L159" s="442"/>
      <c r="M159" s="40"/>
      <c r="N159" s="41">
        <f>IF(M159,LOOKUP(M159,{1;2;3;4;5;6;7;8;9;10;11;12;13;14;15;16;17;18;19;20;21},{30;25;21;18;16;15;14;13;12;11;10;9;8;7;6;5;4;3;2;1;0}),0)</f>
        <v>0</v>
      </c>
      <c r="O159" s="40"/>
      <c r="P159" s="43">
        <f>IF(O159,LOOKUP(O159,{1;2;3;4;5;6;7;8;9;10;11;12;13;14;15;16;17;18;19;20;21},{30;25;21;18;16;15;14;13;12;11;10;9;8;7;6;5;4;3;2;1;0}),0)</f>
        <v>0</v>
      </c>
      <c r="Q159" s="40"/>
      <c r="R159" s="41">
        <f>IF(Q159,LOOKUP(Q159,{1;2;3;4;5;6;7;8;9;10;11;12;13;14;15;16;17;18;19;20;21},{30;25;21;18;16;15;14;13;12;11;10;9;8;7;6;5;4;3;2;1;0}),0)</f>
        <v>0</v>
      </c>
      <c r="S159" s="40"/>
      <c r="T159" s="43">
        <f>IF(S159,LOOKUP(S159,{1;2;3;4;5;6;7;8;9;10;11;12;13;14;15;16;17;18;19;20;21},{30;25;21;18;16;15;14;13;12;11;10;9;8;7;6;5;4;3;2;1;0}),0)</f>
        <v>0</v>
      </c>
      <c r="U159" s="40"/>
      <c r="V159" s="45">
        <f>IF(U159,LOOKUP(U159,{1;2;3;4;5;6;7;8;9;10;11;12;13;14;15;16;17;18;19;20;21},{60;50;42;36;32;30;28;26;24;22;20;18;16;14;12;10;8;6;4;2;0}),0)</f>
        <v>0</v>
      </c>
      <c r="W159" s="40"/>
      <c r="X159" s="41">
        <f>IF(W159,LOOKUP(W159,{1;2;3;4;5;6;7;8;9;10;11;12;13;14;15;16;17;18;19;20;21},{60;50;42;36;32;30;28;26;24;22;20;18;16;14;12;10;8;6;4;2;0}),0)</f>
        <v>0</v>
      </c>
      <c r="Y159" s="40"/>
      <c r="Z159" s="45">
        <f>IF(Y159,LOOKUP(Y159,{1;2;3;4;5;6;7;8;9;10;11;12;13;14;15;16;17;18;19;20;21},{60;50;42;36;32;30;28;26;24;22;20;18;16;14;12;10;8;6;4;2;0}),0)</f>
        <v>0</v>
      </c>
      <c r="AA159" s="40"/>
      <c r="AB159" s="41">
        <f>IF(AA159,LOOKUP(AA159,{1;2;3;4;5;6;7;8;9;10;11;12;13;14;15;16;17;18;19;20;21},{60;50;42;36;32;30;28;26;24;22;20;18;16;14;12;10;8;6;4;2;0}),0)</f>
        <v>0</v>
      </c>
      <c r="AC159" s="40"/>
      <c r="AD159" s="106">
        <f>IF(AC159,LOOKUP(AC159,{1;2;3;4;5;6;7;8;9;10;11;12;13;14;15;16;17;18;19;20;21},{30;25;21;18;16;15;14;13;12;11;10;9;8;7;6;5;4;3;2;1;0}),0)</f>
        <v>0</v>
      </c>
      <c r="AE159" s="40"/>
      <c r="AF159" s="488">
        <f>IF(AE159,LOOKUP(AE159,{1;2;3;4;5;6;7;8;9;10;11;12;13;14;15;16;17;18;19;20;21},{30;25;21;18;16;15;14;13;12;11;10;9;8;7;6;5;4;3;2;1;0}),0)</f>
        <v>0</v>
      </c>
      <c r="AG159" s="40"/>
      <c r="AH159" s="106">
        <f>IF(AG159,LOOKUP(AG159,{1;2;3;4;5;6;7;8;9;10;11;12;13;14;15;16;17;18;19;20;21},{30;25;21;18;16;15;14;13;12;11;10;9;8;7;6;5;4;3;2;1;0}),0)</f>
        <v>0</v>
      </c>
      <c r="AI159" s="40"/>
      <c r="AJ159" s="41">
        <f>IF(AI159,LOOKUP(AI159,{1;2;3;4;5;6;7;8;9;10;11;12;13;14;15;16;17;18;19;20;21},{30;25;21;18;16;15;14;13;12;11;10;9;8;7;6;5;4;3;2;1;0}),0)</f>
        <v>0</v>
      </c>
      <c r="AK159" s="40"/>
      <c r="AL159" s="43">
        <f>IF(AK159,LOOKUP(AK159,{1;2;3;4;5;6;7;8;9;10;11;12;13;14;15;16;17;18;19;20;21},{30;25;21;18;16;15;14;13;12;11;10;9;8;7;6;5;4;3;2;1;0}),0)</f>
        <v>0</v>
      </c>
      <c r="AM159" s="40"/>
      <c r="AN159" s="43">
        <f>IF(AM159,LOOKUP(AM159,{1;2;3;4;5;6;7;8;9;10;11;12;13;14;15;16;17;18;19;20;21},{30;25;21;18;16;15;14;13;12;11;10;9;8;7;6;5;4;3;2;1;0}),0)</f>
        <v>0</v>
      </c>
      <c r="AO159" s="40"/>
      <c r="AP159" s="43">
        <f>IF(AO159,LOOKUP(AO159,{1;2;3;4;5;6;7;8;9;10;11;12;13;14;15;16;17;18;19;20;21},{30;25;21;18;16;15;14;13;12;11;10;9;8;7;6;5;4;3;2;1;0}),0)</f>
        <v>0</v>
      </c>
      <c r="AQ159" s="40"/>
      <c r="AR159" s="47">
        <f>IF(AQ159,LOOKUP(AQ159,{1;2;3;4;5;6;7;8;9;10;11;12;13;14;15;16;17;18;19;20;21},{60;50;42;36;32;30;28;26;24;22;20;18;16;14;12;10;8;6;4;2;0}),0)</f>
        <v>0</v>
      </c>
      <c r="AS159" s="40"/>
      <c r="AT159" s="211">
        <f>IF(AS159,LOOKUP(AS159,{1;2;3;4;5;6;7;8;9;10;11;12;13;14;15;16;17;18;19;20;21},{60;50;42;36;32;30;28;26;24;22;20;18;16;14;12;10;8;6;4;2;0}),0)</f>
        <v>0</v>
      </c>
      <c r="AU159" s="240"/>
      <c r="AV159" s="241">
        <f>IF(AU159,LOOKUP(AU159,{1;2;3;4;5;6;7;8;9;10;11;12;13;14;15;16;17;18;19;20;21},{60;50;42;36;32;30;28;26;24;22;20;18;16;14;12;10;8;6;4;2;0}),0)</f>
        <v>0</v>
      </c>
      <c r="AW159" s="225"/>
      <c r="AX159" s="216">
        <f>V159+X159+Z159+AB159+AR159+AT159+AV159</f>
        <v>0</v>
      </c>
      <c r="AZ159" s="255">
        <f>RANK(BA159,$BA$6:$BA$259)</f>
        <v>75</v>
      </c>
      <c r="BA159" s="256">
        <f>(N159+P159+R159+T159+V159+X159+Z159+AB159+AD159+AF159+AH159+AJ159+AL159+AN159)- SMALL((N159,P159,R159,T159,V159,X159,Z159,AB159,AD159,AF159,AH159,AJ159,AL159,AN159),1)- SMALL((N159,P159,R159,T159,V159,X159,Z159,AB159,AD159,AF159,AH159,AJ159,AL159,AN159),2)- SMALL((N159,P159,R159,T159,V159,X159,Z159,AB159,AD159,AF159,AH159,AJ159,AL159,AN159),3)</f>
        <v>0</v>
      </c>
    </row>
    <row r="160" spans="1:53" ht="16" customHeight="1" x14ac:dyDescent="0.2">
      <c r="A160" s="141">
        <f>RANK(I160,$I$6:$I$271)</f>
        <v>103</v>
      </c>
      <c r="B160" s="154">
        <v>3190076</v>
      </c>
      <c r="C160" s="145" t="s">
        <v>115</v>
      </c>
      <c r="D160" s="114" t="s">
        <v>525</v>
      </c>
      <c r="E160" s="38" t="str">
        <f>C160&amp;D160</f>
        <v>AdreinMOUGEL</v>
      </c>
      <c r="F160" s="50"/>
      <c r="G160" s="118">
        <v>1988</v>
      </c>
      <c r="H160" s="311" t="str">
        <f>IF(ISBLANK(G160),"",IF(G160&gt;1995.9,"U23","SR"))</f>
        <v>SR</v>
      </c>
      <c r="I160" s="494">
        <f>N160+P160+R160+T160+V160+X160+Z160+AB160+AD160+AF160+AH160+AJ160+AL160+AN160+AP160+AR160+AT160+AV160</f>
        <v>0</v>
      </c>
      <c r="J160" s="159">
        <f>N160+R160+X160+AB160+AF160+AJ160+AR160</f>
        <v>0</v>
      </c>
      <c r="K160" s="130">
        <f>P160+T160+V160+Z160+AD160+AH160+AL160+AN160+AP160+AT160+AV160</f>
        <v>0</v>
      </c>
      <c r="L160" s="124"/>
      <c r="M160" s="40"/>
      <c r="N160" s="41">
        <f>IF(M160,LOOKUP(M160,{1;2;3;4;5;6;7;8;9;10;11;12;13;14;15;16;17;18;19;20;21},{30;25;21;18;16;15;14;13;12;11;10;9;8;7;6;5;4;3;2;1;0}),0)</f>
        <v>0</v>
      </c>
      <c r="O160" s="40"/>
      <c r="P160" s="43">
        <f>IF(O160,LOOKUP(O160,{1;2;3;4;5;6;7;8;9;10;11;12;13;14;15;16;17;18;19;20;21},{30;25;21;18;16;15;14;13;12;11;10;9;8;7;6;5;4;3;2;1;0}),0)</f>
        <v>0</v>
      </c>
      <c r="Q160" s="40"/>
      <c r="R160" s="41">
        <f>IF(Q160,LOOKUP(Q160,{1;2;3;4;5;6;7;8;9;10;11;12;13;14;15;16;17;18;19;20;21},{30;25;21;18;16;15;14;13;12;11;10;9;8;7;6;5;4;3;2;1;0}),0)</f>
        <v>0</v>
      </c>
      <c r="S160" s="40"/>
      <c r="T160" s="43">
        <f>IF(S160,LOOKUP(S160,{1;2;3;4;5;6;7;8;9;10;11;12;13;14;15;16;17;18;19;20;21},{30;25;21;18;16;15;14;13;12;11;10;9;8;7;6;5;4;3;2;1;0}),0)</f>
        <v>0</v>
      </c>
      <c r="U160" s="40"/>
      <c r="V160" s="45">
        <f>IF(U160,LOOKUP(U160,{1;2;3;4;5;6;7;8;9;10;11;12;13;14;15;16;17;18;19;20;21},{60;50;42;36;32;30;28;26;24;22;20;18;16;14;12;10;8;6;4;2;0}),0)</f>
        <v>0</v>
      </c>
      <c r="W160" s="40"/>
      <c r="X160" s="41">
        <f>IF(W160,LOOKUP(W160,{1;2;3;4;5;6;7;8;9;10;11;12;13;14;15;16;17;18;19;20;21},{60;50;42;36;32;30;28;26;24;22;20;18;16;14;12;10;8;6;4;2;0}),0)</f>
        <v>0</v>
      </c>
      <c r="Y160" s="40"/>
      <c r="Z160" s="45">
        <f>IF(Y160,LOOKUP(Y160,{1;2;3;4;5;6;7;8;9;10;11;12;13;14;15;16;17;18;19;20;21},{60;50;42;36;32;30;28;26;24;22;20;18;16;14;12;10;8;6;4;2;0}),0)</f>
        <v>0</v>
      </c>
      <c r="AA160" s="40"/>
      <c r="AB160" s="41">
        <f>IF(AA160,LOOKUP(AA160,{1;2;3;4;5;6;7;8;9;10;11;12;13;14;15;16;17;18;19;20;21},{60;50;42;36;32;30;28;26;24;22;20;18;16;14;12;10;8;6;4;2;0}),0)</f>
        <v>0</v>
      </c>
      <c r="AC160" s="40"/>
      <c r="AD160" s="106">
        <f>IF(AC160,LOOKUP(AC160,{1;2;3;4;5;6;7;8;9;10;11;12;13;14;15;16;17;18;19;20;21},{30;25;21;18;16;15;14;13;12;11;10;9;8;7;6;5;4;3;2;1;0}),0)</f>
        <v>0</v>
      </c>
      <c r="AE160" s="40"/>
      <c r="AF160" s="488">
        <f>IF(AE160,LOOKUP(AE160,{1;2;3;4;5;6;7;8;9;10;11;12;13;14;15;16;17;18;19;20;21},{30;25;21;18;16;15;14;13;12;11;10;9;8;7;6;5;4;3;2;1;0}),0)</f>
        <v>0</v>
      </c>
      <c r="AG160" s="40"/>
      <c r="AH160" s="106">
        <f>IF(AG160,LOOKUP(AG160,{1;2;3;4;5;6;7;8;9;10;11;12;13;14;15;16;17;18;19;20;21},{30;25;21;18;16;15;14;13;12;11;10;9;8;7;6;5;4;3;2;1;0}),0)</f>
        <v>0</v>
      </c>
      <c r="AI160" s="40"/>
      <c r="AJ160" s="41">
        <f>IF(AI160,LOOKUP(AI160,{1;2;3;4;5;6;7;8;9;10;11;12;13;14;15;16;17;18;19;20;21},{30;25;21;18;16;15;14;13;12;11;10;9;8;7;6;5;4;3;2;1;0}),0)</f>
        <v>0</v>
      </c>
      <c r="AK160" s="40"/>
      <c r="AL160" s="43">
        <f>IF(AK160,LOOKUP(AK160,{1;2;3;4;5;6;7;8;9;10;11;12;13;14;15;16;17;18;19;20;21},{30;25;21;18;16;15;14;13;12;11;10;9;8;7;6;5;4;3;2;1;0}),0)</f>
        <v>0</v>
      </c>
      <c r="AM160" s="40"/>
      <c r="AN160" s="43">
        <f>IF(AM160,LOOKUP(AM160,{1;2;3;4;5;6;7;8;9;10;11;12;13;14;15;16;17;18;19;20;21},{30;25;21;18;16;15;14;13;12;11;10;9;8;7;6;5;4;3;2;1;0}),0)</f>
        <v>0</v>
      </c>
      <c r="AO160" s="40"/>
      <c r="AP160" s="43">
        <f>IF(AO160,LOOKUP(AO160,{1;2;3;4;5;6;7;8;9;10;11;12;13;14;15;16;17;18;19;20;21},{30;25;21;18;16;15;14;13;12;11;10;9;8;7;6;5;4;3;2;1;0}),0)</f>
        <v>0</v>
      </c>
      <c r="AQ160" s="40"/>
      <c r="AR160" s="47">
        <f>IF(AQ160,LOOKUP(AQ160,{1;2;3;4;5;6;7;8;9;10;11;12;13;14;15;16;17;18;19;20;21},{60;50;42;36;32;30;28;26;24;22;20;18;16;14;12;10;8;6;4;2;0}),0)</f>
        <v>0</v>
      </c>
      <c r="AS160" s="40"/>
      <c r="AT160" s="211">
        <f>IF(AS160,LOOKUP(AS160,{1;2;3;4;5;6;7;8;9;10;11;12;13;14;15;16;17;18;19;20;21},{60;50;42;36;32;30;28;26;24;22;20;18;16;14;12;10;8;6;4;2;0}),0)</f>
        <v>0</v>
      </c>
      <c r="AU160" s="240"/>
      <c r="AV160" s="241">
        <f>IF(AU160,LOOKUP(AU160,{1;2;3;4;5;6;7;8;9;10;11;12;13;14;15;16;17;18;19;20;21},{60;50;42;36;32;30;28;26;24;22;20;18;16;14;12;10;8;6;4;2;0}),0)</f>
        <v>0</v>
      </c>
      <c r="AW160" s="225"/>
      <c r="AX160" s="216">
        <f>V160+X160+Z160+AB160+AR160+AT160+AV160</f>
        <v>0</v>
      </c>
      <c r="AZ160" s="255">
        <f>RANK(BA160,$BA$6:$BA$259)</f>
        <v>75</v>
      </c>
      <c r="BA160" s="256">
        <f>(N160+P160+R160+T160+V160+X160+Z160+AB160+AD160+AF160+AH160+AJ160+AL160+AN160)- SMALL((N160,P160,R160,T160,V160,X160,Z160,AB160,AD160,AF160,AH160,AJ160,AL160,AN160),1)- SMALL((N160,P160,R160,T160,V160,X160,Z160,AB160,AD160,AF160,AH160,AJ160,AL160,AN160),2)- SMALL((N160,P160,R160,T160,V160,X160,Z160,AB160,AD160,AF160,AH160,AJ160,AL160,AN160),3)</f>
        <v>0</v>
      </c>
    </row>
    <row r="161" spans="1:53" ht="16" customHeight="1" x14ac:dyDescent="0.2">
      <c r="A161" s="141">
        <f>RANK(I161,$I$6:$I$271)</f>
        <v>103</v>
      </c>
      <c r="B161" s="154">
        <v>3530627</v>
      </c>
      <c r="C161" s="146" t="s">
        <v>22</v>
      </c>
      <c r="D161" s="49" t="s">
        <v>142</v>
      </c>
      <c r="E161" s="51" t="str">
        <f>C161&amp;D161</f>
        <v>JackNOVAK</v>
      </c>
      <c r="F161" s="39">
        <v>2017</v>
      </c>
      <c r="G161" s="117">
        <v>1993</v>
      </c>
      <c r="H161" s="311" t="str">
        <f>IF(ISBLANK(G161),"",IF(G161&gt;1995.9,"U23","SR"))</f>
        <v>SR</v>
      </c>
      <c r="I161" s="494">
        <f>N161+P161+R161+T161+V161+X161+Z161+AB161+AD161+AF161+AH161+AJ161+AL161+AN161+AP161+AR161+AT161+AV161</f>
        <v>0</v>
      </c>
      <c r="J161" s="159">
        <f>N161+R161+X161+AB161+AF161+AJ161+AR161</f>
        <v>0</v>
      </c>
      <c r="K161" s="130">
        <f>P161+T161+V161+Z161+AD161+AH161+AL161+AN161+AP161+AT161+AV161</f>
        <v>0</v>
      </c>
      <c r="L161" s="124"/>
      <c r="M161" s="40"/>
      <c r="N161" s="41">
        <f>IF(M161,LOOKUP(M161,{1;2;3;4;5;6;7;8;9;10;11;12;13;14;15;16;17;18;19;20;21},{30;25;21;18;16;15;14;13;12;11;10;9;8;7;6;5;4;3;2;1;0}),0)</f>
        <v>0</v>
      </c>
      <c r="O161" s="40"/>
      <c r="P161" s="43">
        <f>IF(O161,LOOKUP(O161,{1;2;3;4;5;6;7;8;9;10;11;12;13;14;15;16;17;18;19;20;21},{30;25;21;18;16;15;14;13;12;11;10;9;8;7;6;5;4;3;2;1;0}),0)</f>
        <v>0</v>
      </c>
      <c r="Q161" s="40"/>
      <c r="R161" s="41">
        <f>IF(Q161,LOOKUP(Q161,{1;2;3;4;5;6;7;8;9;10;11;12;13;14;15;16;17;18;19;20;21},{30;25;21;18;16;15;14;13;12;11;10;9;8;7;6;5;4;3;2;1;0}),0)</f>
        <v>0</v>
      </c>
      <c r="S161" s="40"/>
      <c r="T161" s="43">
        <f>IF(S161,LOOKUP(S161,{1;2;3;4;5;6;7;8;9;10;11;12;13;14;15;16;17;18;19;20;21},{30;25;21;18;16;15;14;13;12;11;10;9;8;7;6;5;4;3;2;1;0}),0)</f>
        <v>0</v>
      </c>
      <c r="U161" s="40"/>
      <c r="V161" s="45">
        <f>IF(U161,LOOKUP(U161,{1;2;3;4;5;6;7;8;9;10;11;12;13;14;15;16;17;18;19;20;21},{60;50;42;36;32;30;28;26;24;22;20;18;16;14;12;10;8;6;4;2;0}),0)</f>
        <v>0</v>
      </c>
      <c r="W161" s="40"/>
      <c r="X161" s="41">
        <f>IF(W161,LOOKUP(W161,{1;2;3;4;5;6;7;8;9;10;11;12;13;14;15;16;17;18;19;20;21},{60;50;42;36;32;30;28;26;24;22;20;18;16;14;12;10;8;6;4;2;0}),0)</f>
        <v>0</v>
      </c>
      <c r="Y161" s="40"/>
      <c r="Z161" s="45">
        <f>IF(Y161,LOOKUP(Y161,{1;2;3;4;5;6;7;8;9;10;11;12;13;14;15;16;17;18;19;20;21},{60;50;42;36;32;30;28;26;24;22;20;18;16;14;12;10;8;6;4;2;0}),0)</f>
        <v>0</v>
      </c>
      <c r="AA161" s="40"/>
      <c r="AB161" s="41">
        <f>IF(AA161,LOOKUP(AA161,{1;2;3;4;5;6;7;8;9;10;11;12;13;14;15;16;17;18;19;20;21},{60;50;42;36;32;30;28;26;24;22;20;18;16;14;12;10;8;6;4;2;0}),0)</f>
        <v>0</v>
      </c>
      <c r="AC161" s="40"/>
      <c r="AD161" s="106">
        <f>IF(AC161,LOOKUP(AC161,{1;2;3;4;5;6;7;8;9;10;11;12;13;14;15;16;17;18;19;20;21},{30;25;21;18;16;15;14;13;12;11;10;9;8;7;6;5;4;3;2;1;0}),0)</f>
        <v>0</v>
      </c>
      <c r="AE161" s="40"/>
      <c r="AF161" s="488">
        <f>IF(AE161,LOOKUP(AE161,{1;2;3;4;5;6;7;8;9;10;11;12;13;14;15;16;17;18;19;20;21},{30;25;21;18;16;15;14;13;12;11;10;9;8;7;6;5;4;3;2;1;0}),0)</f>
        <v>0</v>
      </c>
      <c r="AG161" s="40"/>
      <c r="AH161" s="106">
        <f>IF(AG161,LOOKUP(AG161,{1;2;3;4;5;6;7;8;9;10;11;12;13;14;15;16;17;18;19;20;21},{30;25;21;18;16;15;14;13;12;11;10;9;8;7;6;5;4;3;2;1;0}),0)</f>
        <v>0</v>
      </c>
      <c r="AI161" s="40"/>
      <c r="AJ161" s="41">
        <f>IF(AI161,LOOKUP(AI161,{1;2;3;4;5;6;7;8;9;10;11;12;13;14;15;16;17;18;19;20;21},{30;25;21;18;16;15;14;13;12;11;10;9;8;7;6;5;4;3;2;1;0}),0)</f>
        <v>0</v>
      </c>
      <c r="AK161" s="40"/>
      <c r="AL161" s="43">
        <f>IF(AK161,LOOKUP(AK161,{1;2;3;4;5;6;7;8;9;10;11;12;13;14;15;16;17;18;19;20;21},{30;25;21;18;16;15;14;13;12;11;10;9;8;7;6;5;4;3;2;1;0}),0)</f>
        <v>0</v>
      </c>
      <c r="AM161" s="40"/>
      <c r="AN161" s="43">
        <f>IF(AM161,LOOKUP(AM161,{1;2;3;4;5;6;7;8;9;10;11;12;13;14;15;16;17;18;19;20;21},{30;25;21;18;16;15;14;13;12;11;10;9;8;7;6;5;4;3;2;1;0}),0)</f>
        <v>0</v>
      </c>
      <c r="AO161" s="40"/>
      <c r="AP161" s="43">
        <f>IF(AO161,LOOKUP(AO161,{1;2;3;4;5;6;7;8;9;10;11;12;13;14;15;16;17;18;19;20;21},{30;25;21;18;16;15;14;13;12;11;10;9;8;7;6;5;4;3;2;1;0}),0)</f>
        <v>0</v>
      </c>
      <c r="AQ161" s="40"/>
      <c r="AR161" s="47">
        <f>IF(AQ161,LOOKUP(AQ161,{1;2;3;4;5;6;7;8;9;10;11;12;13;14;15;16;17;18;19;20;21},{60;50;42;36;32;30;28;26;24;22;20;18;16;14;12;10;8;6;4;2;0}),0)</f>
        <v>0</v>
      </c>
      <c r="AS161" s="40"/>
      <c r="AT161" s="211">
        <f>IF(AS161,LOOKUP(AS161,{1;2;3;4;5;6;7;8;9;10;11;12;13;14;15;16;17;18;19;20;21},{60;50;42;36;32;30;28;26;24;22;20;18;16;14;12;10;8;6;4;2;0}),0)</f>
        <v>0</v>
      </c>
      <c r="AU161" s="240"/>
      <c r="AV161" s="241">
        <f>IF(AU161,LOOKUP(AU161,{1;2;3;4;5;6;7;8;9;10;11;12;13;14;15;16;17;18;19;20;21},{60;50;42;36;32;30;28;26;24;22;20;18;16;14;12;10;8;6;4;2;0}),0)</f>
        <v>0</v>
      </c>
      <c r="AW161" s="225"/>
      <c r="AX161" s="216">
        <f>V161+X161+Z161+AB161+AR161+AT161+AV161</f>
        <v>0</v>
      </c>
      <c r="AZ161" s="255">
        <f>RANK(BA161,$BA$6:$BA$259)</f>
        <v>75</v>
      </c>
      <c r="BA161" s="256">
        <f>(N161+P161+R161+T161+V161+X161+Z161+AB161+AD161+AF161+AH161+AJ161+AL161+AN161)- SMALL((N161,P161,R161,T161,V161,X161,Z161,AB161,AD161,AF161,AH161,AJ161,AL161,AN161),1)- SMALL((N161,P161,R161,T161,V161,X161,Z161,AB161,AD161,AF161,AH161,AJ161,AL161,AN161),2)- SMALL((N161,P161,R161,T161,V161,X161,Z161,AB161,AD161,AF161,AH161,AJ161,AL161,AN161),3)</f>
        <v>0</v>
      </c>
    </row>
    <row r="162" spans="1:53" ht="16" customHeight="1" x14ac:dyDescent="0.2">
      <c r="A162" s="141">
        <f>RANK(I162,$I$6:$I$271)</f>
        <v>103</v>
      </c>
      <c r="B162" s="154">
        <v>3530872</v>
      </c>
      <c r="C162" s="145" t="s">
        <v>153</v>
      </c>
      <c r="D162" s="114" t="s">
        <v>530</v>
      </c>
      <c r="E162" s="51" t="str">
        <f>C162&amp;D162</f>
        <v>FinnO CONNELL</v>
      </c>
      <c r="F162" s="50"/>
      <c r="G162" s="118">
        <v>1998</v>
      </c>
      <c r="H162" s="311" t="str">
        <f>IF(ISBLANK(G162),"",IF(G162&gt;1995.9,"U23","SR"))</f>
        <v>U23</v>
      </c>
      <c r="I162" s="494">
        <f>N162+P162+R162+T162+V162+X162+Z162+AB162+AD162+AF162+AH162+AJ162+AL162+AN162+AP162+AR162+AT162+AV162</f>
        <v>0</v>
      </c>
      <c r="J162" s="159">
        <f>N162+R162+X162+AB162+AF162+AJ162+AR162</f>
        <v>0</v>
      </c>
      <c r="K162" s="130">
        <f>P162+T162+V162+Z162+AD162+AH162+AL162+AN162+AP162+AT162+AV162</f>
        <v>0</v>
      </c>
      <c r="L162" s="124"/>
      <c r="M162" s="40"/>
      <c r="N162" s="41">
        <f>IF(M162,LOOKUP(M162,{1;2;3;4;5;6;7;8;9;10;11;12;13;14;15;16;17;18;19;20;21},{30;25;21;18;16;15;14;13;12;11;10;9;8;7;6;5;4;3;2;1;0}),0)</f>
        <v>0</v>
      </c>
      <c r="O162" s="40"/>
      <c r="P162" s="43">
        <f>IF(O162,LOOKUP(O162,{1;2;3;4;5;6;7;8;9;10;11;12;13;14;15;16;17;18;19;20;21},{30;25;21;18;16;15;14;13;12;11;10;9;8;7;6;5;4;3;2;1;0}),0)</f>
        <v>0</v>
      </c>
      <c r="Q162" s="40"/>
      <c r="R162" s="41">
        <f>IF(Q162,LOOKUP(Q162,{1;2;3;4;5;6;7;8;9;10;11;12;13;14;15;16;17;18;19;20;21},{30;25;21;18;16;15;14;13;12;11;10;9;8;7;6;5;4;3;2;1;0}),0)</f>
        <v>0</v>
      </c>
      <c r="S162" s="40"/>
      <c r="T162" s="43">
        <f>IF(S162,LOOKUP(S162,{1;2;3;4;5;6;7;8;9;10;11;12;13;14;15;16;17;18;19;20;21},{30;25;21;18;16;15;14;13;12;11;10;9;8;7;6;5;4;3;2;1;0}),0)</f>
        <v>0</v>
      </c>
      <c r="U162" s="40"/>
      <c r="V162" s="45">
        <f>IF(U162,LOOKUP(U162,{1;2;3;4;5;6;7;8;9;10;11;12;13;14;15;16;17;18;19;20;21},{60;50;42;36;32;30;28;26;24;22;20;18;16;14;12;10;8;6;4;2;0}),0)</f>
        <v>0</v>
      </c>
      <c r="W162" s="40"/>
      <c r="X162" s="41">
        <f>IF(W162,LOOKUP(W162,{1;2;3;4;5;6;7;8;9;10;11;12;13;14;15;16;17;18;19;20;21},{60;50;42;36;32;30;28;26;24;22;20;18;16;14;12;10;8;6;4;2;0}),0)</f>
        <v>0</v>
      </c>
      <c r="Y162" s="40"/>
      <c r="Z162" s="45">
        <f>IF(Y162,LOOKUP(Y162,{1;2;3;4;5;6;7;8;9;10;11;12;13;14;15;16;17;18;19;20;21},{60;50;42;36;32;30;28;26;24;22;20;18;16;14;12;10;8;6;4;2;0}),0)</f>
        <v>0</v>
      </c>
      <c r="AA162" s="40"/>
      <c r="AB162" s="41">
        <f>IF(AA162,LOOKUP(AA162,{1;2;3;4;5;6;7;8;9;10;11;12;13;14;15;16;17;18;19;20;21},{60;50;42;36;32;30;28;26;24;22;20;18;16;14;12;10;8;6;4;2;0}),0)</f>
        <v>0</v>
      </c>
      <c r="AC162" s="40"/>
      <c r="AD162" s="106">
        <f>IF(AC162,LOOKUP(AC162,{1;2;3;4;5;6;7;8;9;10;11;12;13;14;15;16;17;18;19;20;21},{30;25;21;18;16;15;14;13;12;11;10;9;8;7;6;5;4;3;2;1;0}),0)</f>
        <v>0</v>
      </c>
      <c r="AE162" s="40"/>
      <c r="AF162" s="488">
        <f>IF(AE162,LOOKUP(AE162,{1;2;3;4;5;6;7;8;9;10;11;12;13;14;15;16;17;18;19;20;21},{30;25;21;18;16;15;14;13;12;11;10;9;8;7;6;5;4;3;2;1;0}),0)</f>
        <v>0</v>
      </c>
      <c r="AG162" s="40"/>
      <c r="AH162" s="106">
        <f>IF(AG162,LOOKUP(AG162,{1;2;3;4;5;6;7;8;9;10;11;12;13;14;15;16;17;18;19;20;21},{30;25;21;18;16;15;14;13;12;11;10;9;8;7;6;5;4;3;2;1;0}),0)</f>
        <v>0</v>
      </c>
      <c r="AI162" s="40"/>
      <c r="AJ162" s="41">
        <f>IF(AI162,LOOKUP(AI162,{1;2;3;4;5;6;7;8;9;10;11;12;13;14;15;16;17;18;19;20;21},{30;25;21;18;16;15;14;13;12;11;10;9;8;7;6;5;4;3;2;1;0}),0)</f>
        <v>0</v>
      </c>
      <c r="AK162" s="40"/>
      <c r="AL162" s="43">
        <f>IF(AK162,LOOKUP(AK162,{1;2;3;4;5;6;7;8;9;10;11;12;13;14;15;16;17;18;19;20;21},{30;25;21;18;16;15;14;13;12;11;10;9;8;7;6;5;4;3;2;1;0}),0)</f>
        <v>0</v>
      </c>
      <c r="AM162" s="40"/>
      <c r="AN162" s="43">
        <f>IF(AM162,LOOKUP(AM162,{1;2;3;4;5;6;7;8;9;10;11;12;13;14;15;16;17;18;19;20;21},{30;25;21;18;16;15;14;13;12;11;10;9;8;7;6;5;4;3;2;1;0}),0)</f>
        <v>0</v>
      </c>
      <c r="AO162" s="40"/>
      <c r="AP162" s="43">
        <f>IF(AO162,LOOKUP(AO162,{1;2;3;4;5;6;7;8;9;10;11;12;13;14;15;16;17;18;19;20;21},{30;25;21;18;16;15;14;13;12;11;10;9;8;7;6;5;4;3;2;1;0}),0)</f>
        <v>0</v>
      </c>
      <c r="AQ162" s="40"/>
      <c r="AR162" s="47">
        <f>IF(AQ162,LOOKUP(AQ162,{1;2;3;4;5;6;7;8;9;10;11;12;13;14;15;16;17;18;19;20;21},{60;50;42;36;32;30;28;26;24;22;20;18;16;14;12;10;8;6;4;2;0}),0)</f>
        <v>0</v>
      </c>
      <c r="AS162" s="40"/>
      <c r="AT162" s="211">
        <f>IF(AS162,LOOKUP(AS162,{1;2;3;4;5;6;7;8;9;10;11;12;13;14;15;16;17;18;19;20;21},{60;50;42;36;32;30;28;26;24;22;20;18;16;14;12;10;8;6;4;2;0}),0)</f>
        <v>0</v>
      </c>
      <c r="AU162" s="240"/>
      <c r="AV162" s="241">
        <f>IF(AU162,LOOKUP(AU162,{1;2;3;4;5;6;7;8;9;10;11;12;13;14;15;16;17;18;19;20;21},{60;50;42;36;32;30;28;26;24;22;20;18;16;14;12;10;8;6;4;2;0}),0)</f>
        <v>0</v>
      </c>
      <c r="AW162" s="225"/>
      <c r="AX162" s="216">
        <f>V162+X162+Z162+AB162+AR162+AT162+AV162</f>
        <v>0</v>
      </c>
      <c r="AZ162" s="255">
        <f>RANK(BA162,$BA$6:$BA$259)</f>
        <v>75</v>
      </c>
      <c r="BA162" s="256">
        <f>(N162+P162+R162+T162+V162+X162+Z162+AB162+AD162+AF162+AH162+AJ162+AL162+AN162)- SMALL((N162,P162,R162,T162,V162,X162,Z162,AB162,AD162,AF162,AH162,AJ162,AL162,AN162),1)- SMALL((N162,P162,R162,T162,V162,X162,Z162,AB162,AD162,AF162,AH162,AJ162,AL162,AN162),2)- SMALL((N162,P162,R162,T162,V162,X162,Z162,AB162,AD162,AF162,AH162,AJ162,AL162,AN162),3)</f>
        <v>0</v>
      </c>
    </row>
    <row r="163" spans="1:53" ht="16" customHeight="1" x14ac:dyDescent="0.2">
      <c r="A163" s="141">
        <f>RANK(I163,$I$6:$I$271)</f>
        <v>103</v>
      </c>
      <c r="B163" s="154">
        <v>3100292</v>
      </c>
      <c r="C163" s="146" t="s">
        <v>20</v>
      </c>
      <c r="D163" s="49" t="s">
        <v>219</v>
      </c>
      <c r="E163" s="51" t="str">
        <f>C163&amp;D163</f>
        <v xml:space="preserve">DavidPALMER </v>
      </c>
      <c r="F163" s="39">
        <v>2017</v>
      </c>
      <c r="G163" s="117">
        <v>1993</v>
      </c>
      <c r="H163" s="311" t="str">
        <f>IF(ISBLANK(G163),"",IF(G163&gt;1995.9,"U23","SR"))</f>
        <v>SR</v>
      </c>
      <c r="I163" s="494">
        <f>N163+P163+R163+T163+V163+X163+Z163+AB163+AD163+AF163+AH163+AJ163+AL163+AN163+AP163+AR163+AT163+AV163</f>
        <v>0</v>
      </c>
      <c r="J163" s="159">
        <f>N163+R163+X163+AB163+AF163+AJ163+AR163</f>
        <v>0</v>
      </c>
      <c r="K163" s="130">
        <f>P163+T163+V163+Z163+AD163+AH163+AL163+AN163+AP163+AT163+AV163</f>
        <v>0</v>
      </c>
      <c r="L163" s="124"/>
      <c r="M163" s="40"/>
      <c r="N163" s="41">
        <f>IF(M163,LOOKUP(M163,{1;2;3;4;5;6;7;8;9;10;11;12;13;14;15;16;17;18;19;20;21},{30;25;21;18;16;15;14;13;12;11;10;9;8;7;6;5;4;3;2;1;0}),0)</f>
        <v>0</v>
      </c>
      <c r="O163" s="40"/>
      <c r="P163" s="43">
        <f>IF(O163,LOOKUP(O163,{1;2;3;4;5;6;7;8;9;10;11;12;13;14;15;16;17;18;19;20;21},{30;25;21;18;16;15;14;13;12;11;10;9;8;7;6;5;4;3;2;1;0}),0)</f>
        <v>0</v>
      </c>
      <c r="Q163" s="40"/>
      <c r="R163" s="41">
        <f>IF(Q163,LOOKUP(Q163,{1;2;3;4;5;6;7;8;9;10;11;12;13;14;15;16;17;18;19;20;21},{30;25;21;18;16;15;14;13;12;11;10;9;8;7;6;5;4;3;2;1;0}),0)</f>
        <v>0</v>
      </c>
      <c r="S163" s="40"/>
      <c r="T163" s="43">
        <f>IF(S163,LOOKUP(S163,{1;2;3;4;5;6;7;8;9;10;11;12;13;14;15;16;17;18;19;20;21},{30;25;21;18;16;15;14;13;12;11;10;9;8;7;6;5;4;3;2;1;0}),0)</f>
        <v>0</v>
      </c>
      <c r="U163" s="40"/>
      <c r="V163" s="45">
        <f>IF(U163,LOOKUP(U163,{1;2;3;4;5;6;7;8;9;10;11;12;13;14;15;16;17;18;19;20;21},{60;50;42;36;32;30;28;26;24;22;20;18;16;14;12;10;8;6;4;2;0}),0)</f>
        <v>0</v>
      </c>
      <c r="W163" s="40"/>
      <c r="X163" s="41">
        <f>IF(W163,LOOKUP(W163,{1;2;3;4;5;6;7;8;9;10;11;12;13;14;15;16;17;18;19;20;21},{60;50;42;36;32;30;28;26;24;22;20;18;16;14;12;10;8;6;4;2;0}),0)</f>
        <v>0</v>
      </c>
      <c r="Y163" s="40"/>
      <c r="Z163" s="45">
        <f>IF(Y163,LOOKUP(Y163,{1;2;3;4;5;6;7;8;9;10;11;12;13;14;15;16;17;18;19;20;21},{60;50;42;36;32;30;28;26;24;22;20;18;16;14;12;10;8;6;4;2;0}),0)</f>
        <v>0</v>
      </c>
      <c r="AA163" s="40"/>
      <c r="AB163" s="41">
        <f>IF(AA163,LOOKUP(AA163,{1;2;3;4;5;6;7;8;9;10;11;12;13;14;15;16;17;18;19;20;21},{60;50;42;36;32;30;28;26;24;22;20;18;16;14;12;10;8;6;4;2;0}),0)</f>
        <v>0</v>
      </c>
      <c r="AC163" s="40"/>
      <c r="AD163" s="106">
        <f>IF(AC163,LOOKUP(AC163,{1;2;3;4;5;6;7;8;9;10;11;12;13;14;15;16;17;18;19;20;21},{30;25;21;18;16;15;14;13;12;11;10;9;8;7;6;5;4;3;2;1;0}),0)</f>
        <v>0</v>
      </c>
      <c r="AE163" s="40"/>
      <c r="AF163" s="488">
        <f>IF(AE163,LOOKUP(AE163,{1;2;3;4;5;6;7;8;9;10;11;12;13;14;15;16;17;18;19;20;21},{30;25;21;18;16;15;14;13;12;11;10;9;8;7;6;5;4;3;2;1;0}),0)</f>
        <v>0</v>
      </c>
      <c r="AG163" s="40"/>
      <c r="AH163" s="106">
        <f>IF(AG163,LOOKUP(AG163,{1;2;3;4;5;6;7;8;9;10;11;12;13;14;15;16;17;18;19;20;21},{30;25;21;18;16;15;14;13;12;11;10;9;8;7;6;5;4;3;2;1;0}),0)</f>
        <v>0</v>
      </c>
      <c r="AI163" s="40"/>
      <c r="AJ163" s="41">
        <f>IF(AI163,LOOKUP(AI163,{1;2;3;4;5;6;7;8;9;10;11;12;13;14;15;16;17;18;19;20;21},{30;25;21;18;16;15;14;13;12;11;10;9;8;7;6;5;4;3;2;1;0}),0)</f>
        <v>0</v>
      </c>
      <c r="AK163" s="40"/>
      <c r="AL163" s="43">
        <f>IF(AK163,LOOKUP(AK163,{1;2;3;4;5;6;7;8;9;10;11;12;13;14;15;16;17;18;19;20;21},{30;25;21;18;16;15;14;13;12;11;10;9;8;7;6;5;4;3;2;1;0}),0)</f>
        <v>0</v>
      </c>
      <c r="AM163" s="40"/>
      <c r="AN163" s="43">
        <f>IF(AM163,LOOKUP(AM163,{1;2;3;4;5;6;7;8;9;10;11;12;13;14;15;16;17;18;19;20;21},{30;25;21;18;16;15;14;13;12;11;10;9;8;7;6;5;4;3;2;1;0}),0)</f>
        <v>0</v>
      </c>
      <c r="AO163" s="40"/>
      <c r="AP163" s="43">
        <f>IF(AO163,LOOKUP(AO163,{1;2;3;4;5;6;7;8;9;10;11;12;13;14;15;16;17;18;19;20;21},{30;25;21;18;16;15;14;13;12;11;10;9;8;7;6;5;4;3;2;1;0}),0)</f>
        <v>0</v>
      </c>
      <c r="AQ163" s="40"/>
      <c r="AR163" s="47">
        <f>IF(AQ163,LOOKUP(AQ163,{1;2;3;4;5;6;7;8;9;10;11;12;13;14;15;16;17;18;19;20;21},{60;50;42;36;32;30;28;26;24;22;20;18;16;14;12;10;8;6;4;2;0}),0)</f>
        <v>0</v>
      </c>
      <c r="AS163" s="40"/>
      <c r="AT163" s="211">
        <f>IF(AS163,LOOKUP(AS163,{1;2;3;4;5;6;7;8;9;10;11;12;13;14;15;16;17;18;19;20;21},{60;50;42;36;32;30;28;26;24;22;20;18;16;14;12;10;8;6;4;2;0}),0)</f>
        <v>0</v>
      </c>
      <c r="AU163" s="240"/>
      <c r="AV163" s="241">
        <f>IF(AU163,LOOKUP(AU163,{1;2;3;4;5;6;7;8;9;10;11;12;13;14;15;16;17;18;19;20;21},{60;50;42;36;32;30;28;26;24;22;20;18;16;14;12;10;8;6;4;2;0}),0)</f>
        <v>0</v>
      </c>
      <c r="AW163" s="225"/>
      <c r="AX163" s="216">
        <f>V163+X163+Z163+AB163+AR163+AT163+AV163</f>
        <v>0</v>
      </c>
      <c r="AZ163" s="255">
        <f>RANK(BA163,$BA$6:$BA$259)</f>
        <v>75</v>
      </c>
      <c r="BA163" s="256">
        <f>(N163+P163+R163+T163+V163+X163+Z163+AB163+AD163+AF163+AH163+AJ163+AL163+AN163)- SMALL((N163,P163,R163,T163,V163,X163,Z163,AB163,AD163,AF163,AH163,AJ163,AL163,AN163),1)- SMALL((N163,P163,R163,T163,V163,X163,Z163,AB163,AD163,AF163,AH163,AJ163,AL163,AN163),2)- SMALL((N163,P163,R163,T163,V163,X163,Z163,AB163,AD163,AF163,AH163,AJ163,AL163,AN163),3)</f>
        <v>0</v>
      </c>
    </row>
    <row r="164" spans="1:53" ht="16" customHeight="1" x14ac:dyDescent="0.2">
      <c r="A164" s="141">
        <f>RANK(I164,$I$6:$I$271)</f>
        <v>103</v>
      </c>
      <c r="B164" s="154">
        <v>3190105</v>
      </c>
      <c r="C164" s="145" t="s">
        <v>94</v>
      </c>
      <c r="D164" s="114" t="s">
        <v>531</v>
      </c>
      <c r="E164" s="51" t="str">
        <f>C164&amp;D164</f>
        <v>IvanPERRILLAT-BOITEUX</v>
      </c>
      <c r="F164" s="50"/>
      <c r="G164" s="118">
        <v>1985</v>
      </c>
      <c r="H164" s="311" t="str">
        <f>IF(ISBLANK(G164),"",IF(G164&gt;1995.9,"U23","SR"))</f>
        <v>SR</v>
      </c>
      <c r="I164" s="494">
        <f>N164+P164+R164+T164+V164+X164+Z164+AB164+AD164+AF164+AH164+AJ164+AL164+AN164+AP164+AR164+AT164+AV164</f>
        <v>0</v>
      </c>
      <c r="J164" s="159">
        <f>N164+R164+X164+AB164+AF164+AJ164+AR164</f>
        <v>0</v>
      </c>
      <c r="K164" s="130">
        <f>P164+T164+V164+Z164+AD164+AH164+AL164+AN164+AP164+AT164+AV164</f>
        <v>0</v>
      </c>
      <c r="L164" s="124"/>
      <c r="M164" s="40"/>
      <c r="N164" s="41">
        <f>IF(M164,LOOKUP(M164,{1;2;3;4;5;6;7;8;9;10;11;12;13;14;15;16;17;18;19;20;21},{30;25;21;18;16;15;14;13;12;11;10;9;8;7;6;5;4;3;2;1;0}),0)</f>
        <v>0</v>
      </c>
      <c r="O164" s="40"/>
      <c r="P164" s="43">
        <f>IF(O164,LOOKUP(O164,{1;2;3;4;5;6;7;8;9;10;11;12;13;14;15;16;17;18;19;20;21},{30;25;21;18;16;15;14;13;12;11;10;9;8;7;6;5;4;3;2;1;0}),0)</f>
        <v>0</v>
      </c>
      <c r="Q164" s="40"/>
      <c r="R164" s="41">
        <f>IF(Q164,LOOKUP(Q164,{1;2;3;4;5;6;7;8;9;10;11;12;13;14;15;16;17;18;19;20;21},{30;25;21;18;16;15;14;13;12;11;10;9;8;7;6;5;4;3;2;1;0}),0)</f>
        <v>0</v>
      </c>
      <c r="S164" s="40"/>
      <c r="T164" s="43">
        <f>IF(S164,LOOKUP(S164,{1;2;3;4;5;6;7;8;9;10;11;12;13;14;15;16;17;18;19;20;21},{30;25;21;18;16;15;14;13;12;11;10;9;8;7;6;5;4;3;2;1;0}),0)</f>
        <v>0</v>
      </c>
      <c r="U164" s="40"/>
      <c r="V164" s="45">
        <f>IF(U164,LOOKUP(U164,{1;2;3;4;5;6;7;8;9;10;11;12;13;14;15;16;17;18;19;20;21},{60;50;42;36;32;30;28;26;24;22;20;18;16;14;12;10;8;6;4;2;0}),0)</f>
        <v>0</v>
      </c>
      <c r="W164" s="40"/>
      <c r="X164" s="41">
        <f>IF(W164,LOOKUP(W164,{1;2;3;4;5;6;7;8;9;10;11;12;13;14;15;16;17;18;19;20;21},{60;50;42;36;32;30;28;26;24;22;20;18;16;14;12;10;8;6;4;2;0}),0)</f>
        <v>0</v>
      </c>
      <c r="Y164" s="40"/>
      <c r="Z164" s="45">
        <f>IF(Y164,LOOKUP(Y164,{1;2;3;4;5;6;7;8;9;10;11;12;13;14;15;16;17;18;19;20;21},{60;50;42;36;32;30;28;26;24;22;20;18;16;14;12;10;8;6;4;2;0}),0)</f>
        <v>0</v>
      </c>
      <c r="AA164" s="40"/>
      <c r="AB164" s="41">
        <f>IF(AA164,LOOKUP(AA164,{1;2;3;4;5;6;7;8;9;10;11;12;13;14;15;16;17;18;19;20;21},{60;50;42;36;32;30;28;26;24;22;20;18;16;14;12;10;8;6;4;2;0}),0)</f>
        <v>0</v>
      </c>
      <c r="AC164" s="40"/>
      <c r="AD164" s="106">
        <f>IF(AC164,LOOKUP(AC164,{1;2;3;4;5;6;7;8;9;10;11;12;13;14;15;16;17;18;19;20;21},{30;25;21;18;16;15;14;13;12;11;10;9;8;7;6;5;4;3;2;1;0}),0)</f>
        <v>0</v>
      </c>
      <c r="AE164" s="40"/>
      <c r="AF164" s="488">
        <f>IF(AE164,LOOKUP(AE164,{1;2;3;4;5;6;7;8;9;10;11;12;13;14;15;16;17;18;19;20;21},{30;25;21;18;16;15;14;13;12;11;10;9;8;7;6;5;4;3;2;1;0}),0)</f>
        <v>0</v>
      </c>
      <c r="AG164" s="40"/>
      <c r="AH164" s="106">
        <f>IF(AG164,LOOKUP(AG164,{1;2;3;4;5;6;7;8;9;10;11;12;13;14;15;16;17;18;19;20;21},{30;25;21;18;16;15;14;13;12;11;10;9;8;7;6;5;4;3;2;1;0}),0)</f>
        <v>0</v>
      </c>
      <c r="AI164" s="40"/>
      <c r="AJ164" s="41">
        <f>IF(AI164,LOOKUP(AI164,{1;2;3;4;5;6;7;8;9;10;11;12;13;14;15;16;17;18;19;20;21},{30;25;21;18;16;15;14;13;12;11;10;9;8;7;6;5;4;3;2;1;0}),0)</f>
        <v>0</v>
      </c>
      <c r="AK164" s="40"/>
      <c r="AL164" s="43">
        <f>IF(AK164,LOOKUP(AK164,{1;2;3;4;5;6;7;8;9;10;11;12;13;14;15;16;17;18;19;20;21},{30;25;21;18;16;15;14;13;12;11;10;9;8;7;6;5;4;3;2;1;0}),0)</f>
        <v>0</v>
      </c>
      <c r="AM164" s="40"/>
      <c r="AN164" s="43">
        <f>IF(AM164,LOOKUP(AM164,{1;2;3;4;5;6;7;8;9;10;11;12;13;14;15;16;17;18;19;20;21},{30;25;21;18;16;15;14;13;12;11;10;9;8;7;6;5;4;3;2;1;0}),0)</f>
        <v>0</v>
      </c>
      <c r="AO164" s="40"/>
      <c r="AP164" s="43">
        <f>IF(AO164,LOOKUP(AO164,{1;2;3;4;5;6;7;8;9;10;11;12;13;14;15;16;17;18;19;20;21},{30;25;21;18;16;15;14;13;12;11;10;9;8;7;6;5;4;3;2;1;0}),0)</f>
        <v>0</v>
      </c>
      <c r="AQ164" s="40"/>
      <c r="AR164" s="47">
        <f>IF(AQ164,LOOKUP(AQ164,{1;2;3;4;5;6;7;8;9;10;11;12;13;14;15;16;17;18;19;20;21},{60;50;42;36;32;30;28;26;24;22;20;18;16;14;12;10;8;6;4;2;0}),0)</f>
        <v>0</v>
      </c>
      <c r="AS164" s="40"/>
      <c r="AT164" s="211">
        <f>IF(AS164,LOOKUP(AS164,{1;2;3;4;5;6;7;8;9;10;11;12;13;14;15;16;17;18;19;20;21},{60;50;42;36;32;30;28;26;24;22;20;18;16;14;12;10;8;6;4;2;0}),0)</f>
        <v>0</v>
      </c>
      <c r="AU164" s="240"/>
      <c r="AV164" s="241">
        <f>IF(AU164,LOOKUP(AU164,{1;2;3;4;5;6;7;8;9;10;11;12;13;14;15;16;17;18;19;20;21},{60;50;42;36;32;30;28;26;24;22;20;18;16;14;12;10;8;6;4;2;0}),0)</f>
        <v>0</v>
      </c>
      <c r="AW164" s="225"/>
      <c r="AX164" s="216">
        <f>V164+X164+Z164+AB164+AR164+AT164+AV164</f>
        <v>0</v>
      </c>
      <c r="AZ164" s="255">
        <f>RANK(BA164,$BA$6:$BA$259)</f>
        <v>75</v>
      </c>
      <c r="BA164" s="256">
        <f>(N164+P164+R164+T164+V164+X164+Z164+AB164+AD164+AF164+AH164+AJ164+AL164+AN164)- SMALL((N164,P164,R164,T164,V164,X164,Z164,AB164,AD164,AF164,AH164,AJ164,AL164,AN164),1)- SMALL((N164,P164,R164,T164,V164,X164,Z164,AB164,AD164,AF164,AH164,AJ164,AL164,AN164),2)- SMALL((N164,P164,R164,T164,V164,X164,Z164,AB164,AD164,AF164,AH164,AJ164,AL164,AN164),3)</f>
        <v>0</v>
      </c>
    </row>
    <row r="165" spans="1:53" ht="16" customHeight="1" x14ac:dyDescent="0.2">
      <c r="A165" s="141">
        <f>RANK(I165,$I$6:$I$271)</f>
        <v>103</v>
      </c>
      <c r="B165" s="154">
        <v>3500997</v>
      </c>
      <c r="C165" s="145" t="s">
        <v>220</v>
      </c>
      <c r="D165" s="37" t="s">
        <v>221</v>
      </c>
      <c r="E165" s="51" t="str">
        <f>C165&amp;D165</f>
        <v>NiklasPERSSON</v>
      </c>
      <c r="F165" s="39">
        <v>2017</v>
      </c>
      <c r="G165" s="118">
        <v>1992</v>
      </c>
      <c r="H165" s="311" t="str">
        <f>IF(ISBLANK(G165),"",IF(G165&gt;1995.9,"U23","SR"))</f>
        <v>SR</v>
      </c>
      <c r="I165" s="494">
        <f>N165+P165+R165+T165+V165+X165+Z165+AB165+AD165+AF165+AH165+AJ165+AL165+AN165+AP165+AR165+AT165+AV165</f>
        <v>0</v>
      </c>
      <c r="J165" s="159">
        <f>N165+R165+X165+AB165+AF165+AJ165+AR165</f>
        <v>0</v>
      </c>
      <c r="K165" s="130">
        <f>P165+T165+V165+Z165+AD165+AH165+AL165+AN165+AP165+AT165+AV165</f>
        <v>0</v>
      </c>
      <c r="L165" s="124"/>
      <c r="M165" s="40"/>
      <c r="N165" s="41">
        <f>IF(M165,LOOKUP(M165,{1;2;3;4;5;6;7;8;9;10;11;12;13;14;15;16;17;18;19;20;21},{30;25;21;18;16;15;14;13;12;11;10;9;8;7;6;5;4;3;2;1;0}),0)</f>
        <v>0</v>
      </c>
      <c r="O165" s="40"/>
      <c r="P165" s="43">
        <f>IF(O165,LOOKUP(O165,{1;2;3;4;5;6;7;8;9;10;11;12;13;14;15;16;17;18;19;20;21},{30;25;21;18;16;15;14;13;12;11;10;9;8;7;6;5;4;3;2;1;0}),0)</f>
        <v>0</v>
      </c>
      <c r="Q165" s="40"/>
      <c r="R165" s="41">
        <f>IF(Q165,LOOKUP(Q165,{1;2;3;4;5;6;7;8;9;10;11;12;13;14;15;16;17;18;19;20;21},{30;25;21;18;16;15;14;13;12;11;10;9;8;7;6;5;4;3;2;1;0}),0)</f>
        <v>0</v>
      </c>
      <c r="S165" s="40"/>
      <c r="T165" s="43">
        <f>IF(S165,LOOKUP(S165,{1;2;3;4;5;6;7;8;9;10;11;12;13;14;15;16;17;18;19;20;21},{30;25;21;18;16;15;14;13;12;11;10;9;8;7;6;5;4;3;2;1;0}),0)</f>
        <v>0</v>
      </c>
      <c r="U165" s="40"/>
      <c r="V165" s="45">
        <f>IF(U165,LOOKUP(U165,{1;2;3;4;5;6;7;8;9;10;11;12;13;14;15;16;17;18;19;20;21},{60;50;42;36;32;30;28;26;24;22;20;18;16;14;12;10;8;6;4;2;0}),0)</f>
        <v>0</v>
      </c>
      <c r="W165" s="40"/>
      <c r="X165" s="41">
        <f>IF(W165,LOOKUP(W165,{1;2;3;4;5;6;7;8;9;10;11;12;13;14;15;16;17;18;19;20;21},{60;50;42;36;32;30;28;26;24;22;20;18;16;14;12;10;8;6;4;2;0}),0)</f>
        <v>0</v>
      </c>
      <c r="Y165" s="40"/>
      <c r="Z165" s="45">
        <f>IF(Y165,LOOKUP(Y165,{1;2;3;4;5;6;7;8;9;10;11;12;13;14;15;16;17;18;19;20;21},{60;50;42;36;32;30;28;26;24;22;20;18;16;14;12;10;8;6;4;2;0}),0)</f>
        <v>0</v>
      </c>
      <c r="AA165" s="40"/>
      <c r="AB165" s="41">
        <f>IF(AA165,LOOKUP(AA165,{1;2;3;4;5;6;7;8;9;10;11;12;13;14;15;16;17;18;19;20;21},{60;50;42;36;32;30;28;26;24;22;20;18;16;14;12;10;8;6;4;2;0}),0)</f>
        <v>0</v>
      </c>
      <c r="AC165" s="40"/>
      <c r="AD165" s="106">
        <f>IF(AC165,LOOKUP(AC165,{1;2;3;4;5;6;7;8;9;10;11;12;13;14;15;16;17;18;19;20;21},{30;25;21;18;16;15;14;13;12;11;10;9;8;7;6;5;4;3;2;1;0}),0)</f>
        <v>0</v>
      </c>
      <c r="AE165" s="40"/>
      <c r="AF165" s="488">
        <f>IF(AE165,LOOKUP(AE165,{1;2;3;4;5;6;7;8;9;10;11;12;13;14;15;16;17;18;19;20;21},{30;25;21;18;16;15;14;13;12;11;10;9;8;7;6;5;4;3;2;1;0}),0)</f>
        <v>0</v>
      </c>
      <c r="AG165" s="40"/>
      <c r="AH165" s="106">
        <f>IF(AG165,LOOKUP(AG165,{1;2;3;4;5;6;7;8;9;10;11;12;13;14;15;16;17;18;19;20;21},{30;25;21;18;16;15;14;13;12;11;10;9;8;7;6;5;4;3;2;1;0}),0)</f>
        <v>0</v>
      </c>
      <c r="AI165" s="40"/>
      <c r="AJ165" s="41">
        <f>IF(AI165,LOOKUP(AI165,{1;2;3;4;5;6;7;8;9;10;11;12;13;14;15;16;17;18;19;20;21},{30;25;21;18;16;15;14;13;12;11;10;9;8;7;6;5;4;3;2;1;0}),0)</f>
        <v>0</v>
      </c>
      <c r="AK165" s="40"/>
      <c r="AL165" s="43">
        <f>IF(AK165,LOOKUP(AK165,{1;2;3;4;5;6;7;8;9;10;11;12;13;14;15;16;17;18;19;20;21},{30;25;21;18;16;15;14;13;12;11;10;9;8;7;6;5;4;3;2;1;0}),0)</f>
        <v>0</v>
      </c>
      <c r="AM165" s="40"/>
      <c r="AN165" s="43">
        <f>IF(AM165,LOOKUP(AM165,{1;2;3;4;5;6;7;8;9;10;11;12;13;14;15;16;17;18;19;20;21},{30;25;21;18;16;15;14;13;12;11;10;9;8;7;6;5;4;3;2;1;0}),0)</f>
        <v>0</v>
      </c>
      <c r="AO165" s="40"/>
      <c r="AP165" s="43">
        <f>IF(AO165,LOOKUP(AO165,{1;2;3;4;5;6;7;8;9;10;11;12;13;14;15;16;17;18;19;20;21},{30;25;21;18;16;15;14;13;12;11;10;9;8;7;6;5;4;3;2;1;0}),0)</f>
        <v>0</v>
      </c>
      <c r="AQ165" s="40"/>
      <c r="AR165" s="47">
        <f>IF(AQ165,LOOKUP(AQ165,{1;2;3;4;5;6;7;8;9;10;11;12;13;14;15;16;17;18;19;20;21},{60;50;42;36;32;30;28;26;24;22;20;18;16;14;12;10;8;6;4;2;0}),0)</f>
        <v>0</v>
      </c>
      <c r="AS165" s="40"/>
      <c r="AT165" s="211">
        <f>IF(AS165,LOOKUP(AS165,{1;2;3;4;5;6;7;8;9;10;11;12;13;14;15;16;17;18;19;20;21},{60;50;42;36;32;30;28;26;24;22;20;18;16;14;12;10;8;6;4;2;0}),0)</f>
        <v>0</v>
      </c>
      <c r="AU165" s="240"/>
      <c r="AV165" s="241">
        <f>IF(AU165,LOOKUP(AU165,{1;2;3;4;5;6;7;8;9;10;11;12;13;14;15;16;17;18;19;20;21},{60;50;42;36;32;30;28;26;24;22;20;18;16;14;12;10;8;6;4;2;0}),0)</f>
        <v>0</v>
      </c>
      <c r="AW165" s="225"/>
      <c r="AX165" s="216">
        <f>V165+X165+Z165+AB165+AR165+AT165+AV165</f>
        <v>0</v>
      </c>
      <c r="AZ165" s="255">
        <f>RANK(BA165,$BA$6:$BA$259)</f>
        <v>75</v>
      </c>
      <c r="BA165" s="256">
        <f>(N165+P165+R165+T165+V165+X165+Z165+AB165+AD165+AF165+AH165+AJ165+AL165+AN165)- SMALL((N165,P165,R165,T165,V165,X165,Z165,AB165,AD165,AF165,AH165,AJ165,AL165,AN165),1)- SMALL((N165,P165,R165,T165,V165,X165,Z165,AB165,AD165,AF165,AH165,AJ165,AL165,AN165),2)- SMALL((N165,P165,R165,T165,V165,X165,Z165,AB165,AD165,AF165,AH165,AJ165,AL165,AN165),3)</f>
        <v>0</v>
      </c>
    </row>
    <row r="166" spans="1:53" ht="16" customHeight="1" x14ac:dyDescent="0.2">
      <c r="A166" s="141">
        <f>RANK(I166,$I$6:$I$271)</f>
        <v>103</v>
      </c>
      <c r="B166" s="154">
        <v>3190303</v>
      </c>
      <c r="C166" s="145" t="s">
        <v>138</v>
      </c>
      <c r="D166" s="114" t="s">
        <v>527</v>
      </c>
      <c r="E166" s="51" t="str">
        <f>C166&amp;D166</f>
        <v>MickaelPHILIPOT</v>
      </c>
      <c r="F166" s="50"/>
      <c r="G166" s="118">
        <v>1993</v>
      </c>
      <c r="H166" s="311" t="str">
        <f>IF(ISBLANK(G166),"",IF(G166&gt;1995.9,"U23","SR"))</f>
        <v>SR</v>
      </c>
      <c r="I166" s="494">
        <f>N166+P166+R166+T166+V166+X166+Z166+AB166+AD166+AF166+AH166+AJ166+AL166+AN166+AP166+AR166+AT166+AV166</f>
        <v>0</v>
      </c>
      <c r="J166" s="159">
        <f>N166+R166+X166+AB166+AF166+AJ166+AR166</f>
        <v>0</v>
      </c>
      <c r="K166" s="130">
        <f>P166+T166+V166+Z166+AD166+AH166+AL166+AN166+AP166+AT166+AV166</f>
        <v>0</v>
      </c>
      <c r="L166" s="124"/>
      <c r="M166" s="40"/>
      <c r="N166" s="41">
        <f>IF(M166,LOOKUP(M166,{1;2;3;4;5;6;7;8;9;10;11;12;13;14;15;16;17;18;19;20;21},{30;25;21;18;16;15;14;13;12;11;10;9;8;7;6;5;4;3;2;1;0}),0)</f>
        <v>0</v>
      </c>
      <c r="O166" s="40"/>
      <c r="P166" s="43">
        <f>IF(O166,LOOKUP(O166,{1;2;3;4;5;6;7;8;9;10;11;12;13;14;15;16;17;18;19;20;21},{30;25;21;18;16;15;14;13;12;11;10;9;8;7;6;5;4;3;2;1;0}),0)</f>
        <v>0</v>
      </c>
      <c r="Q166" s="40"/>
      <c r="R166" s="41">
        <f>IF(Q166,LOOKUP(Q166,{1;2;3;4;5;6;7;8;9;10;11;12;13;14;15;16;17;18;19;20;21},{30;25;21;18;16;15;14;13;12;11;10;9;8;7;6;5;4;3;2;1;0}),0)</f>
        <v>0</v>
      </c>
      <c r="S166" s="40"/>
      <c r="T166" s="43">
        <f>IF(S166,LOOKUP(S166,{1;2;3;4;5;6;7;8;9;10;11;12;13;14;15;16;17;18;19;20;21},{30;25;21;18;16;15;14;13;12;11;10;9;8;7;6;5;4;3;2;1;0}),0)</f>
        <v>0</v>
      </c>
      <c r="U166" s="40"/>
      <c r="V166" s="45">
        <f>IF(U166,LOOKUP(U166,{1;2;3;4;5;6;7;8;9;10;11;12;13;14;15;16;17;18;19;20;21},{60;50;42;36;32;30;28;26;24;22;20;18;16;14;12;10;8;6;4;2;0}),0)</f>
        <v>0</v>
      </c>
      <c r="W166" s="40"/>
      <c r="X166" s="41">
        <f>IF(W166,LOOKUP(W166,{1;2;3;4;5;6;7;8;9;10;11;12;13;14;15;16;17;18;19;20;21},{60;50;42;36;32;30;28;26;24;22;20;18;16;14;12;10;8;6;4;2;0}),0)</f>
        <v>0</v>
      </c>
      <c r="Y166" s="40"/>
      <c r="Z166" s="45">
        <f>IF(Y166,LOOKUP(Y166,{1;2;3;4;5;6;7;8;9;10;11;12;13;14;15;16;17;18;19;20;21},{60;50;42;36;32;30;28;26;24;22;20;18;16;14;12;10;8;6;4;2;0}),0)</f>
        <v>0</v>
      </c>
      <c r="AA166" s="40"/>
      <c r="AB166" s="41">
        <f>IF(AA166,LOOKUP(AA166,{1;2;3;4;5;6;7;8;9;10;11;12;13;14;15;16;17;18;19;20;21},{60;50;42;36;32;30;28;26;24;22;20;18;16;14;12;10;8;6;4;2;0}),0)</f>
        <v>0</v>
      </c>
      <c r="AC166" s="40"/>
      <c r="AD166" s="106">
        <f>IF(AC166,LOOKUP(AC166,{1;2;3;4;5;6;7;8;9;10;11;12;13;14;15;16;17;18;19;20;21},{30;25;21;18;16;15;14;13;12;11;10;9;8;7;6;5;4;3;2;1;0}),0)</f>
        <v>0</v>
      </c>
      <c r="AE166" s="40"/>
      <c r="AF166" s="488">
        <f>IF(AE166,LOOKUP(AE166,{1;2;3;4;5;6;7;8;9;10;11;12;13;14;15;16;17;18;19;20;21},{30;25;21;18;16;15;14;13;12;11;10;9;8;7;6;5;4;3;2;1;0}),0)</f>
        <v>0</v>
      </c>
      <c r="AG166" s="40"/>
      <c r="AH166" s="106">
        <f>IF(AG166,LOOKUP(AG166,{1;2;3;4;5;6;7;8;9;10;11;12;13;14;15;16;17;18;19;20;21},{30;25;21;18;16;15;14;13;12;11;10;9;8;7;6;5;4;3;2;1;0}),0)</f>
        <v>0</v>
      </c>
      <c r="AI166" s="40"/>
      <c r="AJ166" s="41">
        <f>IF(AI166,LOOKUP(AI166,{1;2;3;4;5;6;7;8;9;10;11;12;13;14;15;16;17;18;19;20;21},{30;25;21;18;16;15;14;13;12;11;10;9;8;7;6;5;4;3;2;1;0}),0)</f>
        <v>0</v>
      </c>
      <c r="AK166" s="40"/>
      <c r="AL166" s="43">
        <f>IF(AK166,LOOKUP(AK166,{1;2;3;4;5;6;7;8;9;10;11;12;13;14;15;16;17;18;19;20;21},{30;25;21;18;16;15;14;13;12;11;10;9;8;7;6;5;4;3;2;1;0}),0)</f>
        <v>0</v>
      </c>
      <c r="AM166" s="40"/>
      <c r="AN166" s="43">
        <f>IF(AM166,LOOKUP(AM166,{1;2;3;4;5;6;7;8;9;10;11;12;13;14;15;16;17;18;19;20;21},{30;25;21;18;16;15;14;13;12;11;10;9;8;7;6;5;4;3;2;1;0}),0)</f>
        <v>0</v>
      </c>
      <c r="AO166" s="40"/>
      <c r="AP166" s="43">
        <f>IF(AO166,LOOKUP(AO166,{1;2;3;4;5;6;7;8;9;10;11;12;13;14;15;16;17;18;19;20;21},{30;25;21;18;16;15;14;13;12;11;10;9;8;7;6;5;4;3;2;1;0}),0)</f>
        <v>0</v>
      </c>
      <c r="AQ166" s="40"/>
      <c r="AR166" s="47">
        <f>IF(AQ166,LOOKUP(AQ166,{1;2;3;4;5;6;7;8;9;10;11;12;13;14;15;16;17;18;19;20;21},{60;50;42;36;32;30;28;26;24;22;20;18;16;14;12;10;8;6;4;2;0}),0)</f>
        <v>0</v>
      </c>
      <c r="AS166" s="40"/>
      <c r="AT166" s="211">
        <f>IF(AS166,LOOKUP(AS166,{1;2;3;4;5;6;7;8;9;10;11;12;13;14;15;16;17;18;19;20;21},{60;50;42;36;32;30;28;26;24;22;20;18;16;14;12;10;8;6;4;2;0}),0)</f>
        <v>0</v>
      </c>
      <c r="AU166" s="240"/>
      <c r="AV166" s="241">
        <f>IF(AU166,LOOKUP(AU166,{1;2;3;4;5;6;7;8;9;10;11;12;13;14;15;16;17;18;19;20;21},{60;50;42;36;32;30;28;26;24;22;20;18;16;14;12;10;8;6;4;2;0}),0)</f>
        <v>0</v>
      </c>
      <c r="AW166" s="225"/>
      <c r="AX166" s="216">
        <f>V166+X166+Z166+AB166+AR166+AT166+AV166</f>
        <v>0</v>
      </c>
      <c r="AZ166" s="255">
        <f>RANK(BA166,$BA$6:$BA$259)</f>
        <v>75</v>
      </c>
      <c r="BA166" s="256">
        <f>(N166+P166+R166+T166+V166+X166+Z166+AB166+AD166+AF166+AH166+AJ166+AL166+AN166)- SMALL((N166,P166,R166,T166,V166,X166,Z166,AB166,AD166,AF166,AH166,AJ166,AL166,AN166),1)- SMALL((N166,P166,R166,T166,V166,X166,Z166,AB166,AD166,AF166,AH166,AJ166,AL166,AN166),2)- SMALL((N166,P166,R166,T166,V166,X166,Z166,AB166,AD166,AF166,AH166,AJ166,AL166,AN166),3)</f>
        <v>0</v>
      </c>
    </row>
    <row r="167" spans="1:53" ht="16" customHeight="1" x14ac:dyDescent="0.2">
      <c r="A167" s="141">
        <f>RANK(I167,$I$6:$I$271)</f>
        <v>103</v>
      </c>
      <c r="B167" s="154">
        <v>3530886</v>
      </c>
      <c r="C167" s="147" t="s">
        <v>535</v>
      </c>
      <c r="D167" s="49" t="s">
        <v>222</v>
      </c>
      <c r="E167" s="38" t="str">
        <f>C167&amp;D167</f>
        <v>LukPLATIL</v>
      </c>
      <c r="F167" s="39">
        <v>2017</v>
      </c>
      <c r="G167" s="118">
        <v>1996</v>
      </c>
      <c r="H167" s="311" t="str">
        <f>IF(ISBLANK(G167),"",IF(G167&gt;1995.9,"U23","SR"))</f>
        <v>U23</v>
      </c>
      <c r="I167" s="494">
        <f>N167+P167+R167+T167+V167+X167+Z167+AB167+AD167+AF167+AH167+AJ167+AL167+AN167+AP167+AR167+AT167+AV167</f>
        <v>0</v>
      </c>
      <c r="J167" s="159">
        <f>N167+R167+X167+AB167+AF167+AJ167+AR167</f>
        <v>0</v>
      </c>
      <c r="K167" s="130">
        <f>P167+T167+V167+Z167+AD167+AH167+AL167+AN167+AP167+AT167+AV167</f>
        <v>0</v>
      </c>
      <c r="L167" s="124"/>
      <c r="M167" s="40"/>
      <c r="N167" s="41">
        <f>IF(M167,LOOKUP(M167,{1;2;3;4;5;6;7;8;9;10;11;12;13;14;15;16;17;18;19;20;21},{30;25;21;18;16;15;14;13;12;11;10;9;8;7;6;5;4;3;2;1;0}),0)</f>
        <v>0</v>
      </c>
      <c r="O167" s="40"/>
      <c r="P167" s="43">
        <f>IF(O167,LOOKUP(O167,{1;2;3;4;5;6;7;8;9;10;11;12;13;14;15;16;17;18;19;20;21},{30;25;21;18;16;15;14;13;12;11;10;9;8;7;6;5;4;3;2;1;0}),0)</f>
        <v>0</v>
      </c>
      <c r="Q167" s="40"/>
      <c r="R167" s="41">
        <f>IF(Q167,LOOKUP(Q167,{1;2;3;4;5;6;7;8;9;10;11;12;13;14;15;16;17;18;19;20;21},{30;25;21;18;16;15;14;13;12;11;10;9;8;7;6;5;4;3;2;1;0}),0)</f>
        <v>0</v>
      </c>
      <c r="S167" s="40"/>
      <c r="T167" s="43">
        <f>IF(S167,LOOKUP(S167,{1;2;3;4;5;6;7;8;9;10;11;12;13;14;15;16;17;18;19;20;21},{30;25;21;18;16;15;14;13;12;11;10;9;8;7;6;5;4;3;2;1;0}),0)</f>
        <v>0</v>
      </c>
      <c r="U167" s="40"/>
      <c r="V167" s="45">
        <f>IF(U167,LOOKUP(U167,{1;2;3;4;5;6;7;8;9;10;11;12;13;14;15;16;17;18;19;20;21},{60;50;42;36;32;30;28;26;24;22;20;18;16;14;12;10;8;6;4;2;0}),0)</f>
        <v>0</v>
      </c>
      <c r="W167" s="40"/>
      <c r="X167" s="41">
        <f>IF(W167,LOOKUP(W167,{1;2;3;4;5;6;7;8;9;10;11;12;13;14;15;16;17;18;19;20;21},{60;50;42;36;32;30;28;26;24;22;20;18;16;14;12;10;8;6;4;2;0}),0)</f>
        <v>0</v>
      </c>
      <c r="Y167" s="40"/>
      <c r="Z167" s="45">
        <f>IF(Y167,LOOKUP(Y167,{1;2;3;4;5;6;7;8;9;10;11;12;13;14;15;16;17;18;19;20;21},{60;50;42;36;32;30;28;26;24;22;20;18;16;14;12;10;8;6;4;2;0}),0)</f>
        <v>0</v>
      </c>
      <c r="AA167" s="40"/>
      <c r="AB167" s="41">
        <f>IF(AA167,LOOKUP(AA167,{1;2;3;4;5;6;7;8;9;10;11;12;13;14;15;16;17;18;19;20;21},{60;50;42;36;32;30;28;26;24;22;20;18;16;14;12;10;8;6;4;2;0}),0)</f>
        <v>0</v>
      </c>
      <c r="AC167" s="40"/>
      <c r="AD167" s="106">
        <f>IF(AC167,LOOKUP(AC167,{1;2;3;4;5;6;7;8;9;10;11;12;13;14;15;16;17;18;19;20;21},{30;25;21;18;16;15;14;13;12;11;10;9;8;7;6;5;4;3;2;1;0}),0)</f>
        <v>0</v>
      </c>
      <c r="AE167" s="40"/>
      <c r="AF167" s="488">
        <f>IF(AE167,LOOKUP(AE167,{1;2;3;4;5;6;7;8;9;10;11;12;13;14;15;16;17;18;19;20;21},{30;25;21;18;16;15;14;13;12;11;10;9;8;7;6;5;4;3;2;1;0}),0)</f>
        <v>0</v>
      </c>
      <c r="AG167" s="40"/>
      <c r="AH167" s="106">
        <f>IF(AG167,LOOKUP(AG167,{1;2;3;4;5;6;7;8;9;10;11;12;13;14;15;16;17;18;19;20;21},{30;25;21;18;16;15;14;13;12;11;10;9;8;7;6;5;4;3;2;1;0}),0)</f>
        <v>0</v>
      </c>
      <c r="AI167" s="40"/>
      <c r="AJ167" s="41">
        <f>IF(AI167,LOOKUP(AI167,{1;2;3;4;5;6;7;8;9;10;11;12;13;14;15;16;17;18;19;20;21},{30;25;21;18;16;15;14;13;12;11;10;9;8;7;6;5;4;3;2;1;0}),0)</f>
        <v>0</v>
      </c>
      <c r="AK167" s="40"/>
      <c r="AL167" s="43">
        <f>IF(AK167,LOOKUP(AK167,{1;2;3;4;5;6;7;8;9;10;11;12;13;14;15;16;17;18;19;20;21},{30;25;21;18;16;15;14;13;12;11;10;9;8;7;6;5;4;3;2;1;0}),0)</f>
        <v>0</v>
      </c>
      <c r="AM167" s="40"/>
      <c r="AN167" s="43">
        <f>IF(AM167,LOOKUP(AM167,{1;2;3;4;5;6;7;8;9;10;11;12;13;14;15;16;17;18;19;20;21},{30;25;21;18;16;15;14;13;12;11;10;9;8;7;6;5;4;3;2;1;0}),0)</f>
        <v>0</v>
      </c>
      <c r="AO167" s="40"/>
      <c r="AP167" s="43">
        <f>IF(AO167,LOOKUP(AO167,{1;2;3;4;5;6;7;8;9;10;11;12;13;14;15;16;17;18;19;20;21},{30;25;21;18;16;15;14;13;12;11;10;9;8;7;6;5;4;3;2;1;0}),0)</f>
        <v>0</v>
      </c>
      <c r="AQ167" s="40"/>
      <c r="AR167" s="47">
        <f>IF(AQ167,LOOKUP(AQ167,{1;2;3;4;5;6;7;8;9;10;11;12;13;14;15;16;17;18;19;20;21},{60;50;42;36;32;30;28;26;24;22;20;18;16;14;12;10;8;6;4;2;0}),0)</f>
        <v>0</v>
      </c>
      <c r="AS167" s="40"/>
      <c r="AT167" s="211">
        <f>IF(AS167,LOOKUP(AS167,{1;2;3;4;5;6;7;8;9;10;11;12;13;14;15;16;17;18;19;20;21},{60;50;42;36;32;30;28;26;24;22;20;18;16;14;12;10;8;6;4;2;0}),0)</f>
        <v>0</v>
      </c>
      <c r="AU167" s="240"/>
      <c r="AV167" s="241">
        <f>IF(AU167,LOOKUP(AU167,{1;2;3;4;5;6;7;8;9;10;11;12;13;14;15;16;17;18;19;20;21},{60;50;42;36;32;30;28;26;24;22;20;18;16;14;12;10;8;6;4;2;0}),0)</f>
        <v>0</v>
      </c>
      <c r="AW167" s="225"/>
      <c r="AX167" s="216">
        <f>V167+X167+Z167+AB167+AR167+AT167+AV167</f>
        <v>0</v>
      </c>
      <c r="AZ167" s="255">
        <f>RANK(BA167,$BA$6:$BA$259)</f>
        <v>75</v>
      </c>
      <c r="BA167" s="256">
        <f>(N167+P167+R167+T167+V167+X167+Z167+AB167+AD167+AF167+AH167+AJ167+AL167+AN167)- SMALL((N167,P167,R167,T167,V167,X167,Z167,AB167,AD167,AF167,AH167,AJ167,AL167,AN167),1)- SMALL((N167,P167,R167,T167,V167,X167,Z167,AB167,AD167,AF167,AH167,AJ167,AL167,AN167),2)- SMALL((N167,P167,R167,T167,V167,X167,Z167,AB167,AD167,AF167,AH167,AJ167,AL167,AN167),3)</f>
        <v>0</v>
      </c>
    </row>
    <row r="168" spans="1:53" ht="16" customHeight="1" x14ac:dyDescent="0.2">
      <c r="A168" s="141">
        <f>RANK(I168,$I$6:$I$271)</f>
        <v>103</v>
      </c>
      <c r="B168" s="154">
        <v>3530597</v>
      </c>
      <c r="C168" s="145" t="s">
        <v>223</v>
      </c>
      <c r="D168" s="37" t="s">
        <v>224</v>
      </c>
      <c r="E168" s="38" t="str">
        <f>C168&amp;D168</f>
        <v>WellyRAMSEY</v>
      </c>
      <c r="F168" s="39">
        <v>2017</v>
      </c>
      <c r="G168" s="117">
        <v>1990</v>
      </c>
      <c r="H168" s="311" t="str">
        <f>IF(ISBLANK(G168),"",IF(G168&gt;1995.9,"U23","SR"))</f>
        <v>SR</v>
      </c>
      <c r="I168" s="494">
        <f>N168+P168+R168+T168+V168+X168+Z168+AB168+AD168+AF168+AH168+AJ168+AL168+AN168+AP168+AR168+AT168+AV168</f>
        <v>0</v>
      </c>
      <c r="J168" s="159">
        <f>N168+R168+X168+AB168+AF168+AJ168+AR168</f>
        <v>0</v>
      </c>
      <c r="K168" s="130">
        <f>P168+T168+V168+Z168+AD168+AH168+AL168+AN168+AP168+AT168+AV168</f>
        <v>0</v>
      </c>
      <c r="L168" s="124"/>
      <c r="M168" s="40"/>
      <c r="N168" s="41">
        <f>IF(M168,LOOKUP(M168,{1;2;3;4;5;6;7;8;9;10;11;12;13;14;15;16;17;18;19;20;21},{30;25;21;18;16;15;14;13;12;11;10;9;8;7;6;5;4;3;2;1;0}),0)</f>
        <v>0</v>
      </c>
      <c r="O168" s="40"/>
      <c r="P168" s="43">
        <f>IF(O168,LOOKUP(O168,{1;2;3;4;5;6;7;8;9;10;11;12;13;14;15;16;17;18;19;20;21},{30;25;21;18;16;15;14;13;12;11;10;9;8;7;6;5;4;3;2;1;0}),0)</f>
        <v>0</v>
      </c>
      <c r="Q168" s="40"/>
      <c r="R168" s="41">
        <f>IF(Q168,LOOKUP(Q168,{1;2;3;4;5;6;7;8;9;10;11;12;13;14;15;16;17;18;19;20;21},{30;25;21;18;16;15;14;13;12;11;10;9;8;7;6;5;4;3;2;1;0}),0)</f>
        <v>0</v>
      </c>
      <c r="S168" s="40"/>
      <c r="T168" s="43">
        <f>IF(S168,LOOKUP(S168,{1;2;3;4;5;6;7;8;9;10;11;12;13;14;15;16;17;18;19;20;21},{30;25;21;18;16;15;14;13;12;11;10;9;8;7;6;5;4;3;2;1;0}),0)</f>
        <v>0</v>
      </c>
      <c r="U168" s="40"/>
      <c r="V168" s="45">
        <f>IF(U168,LOOKUP(U168,{1;2;3;4;5;6;7;8;9;10;11;12;13;14;15;16;17;18;19;20;21},{60;50;42;36;32;30;28;26;24;22;20;18;16;14;12;10;8;6;4;2;0}),0)</f>
        <v>0</v>
      </c>
      <c r="W168" s="40"/>
      <c r="X168" s="41">
        <f>IF(W168,LOOKUP(W168,{1;2;3;4;5;6;7;8;9;10;11;12;13;14;15;16;17;18;19;20;21},{60;50;42;36;32;30;28;26;24;22;20;18;16;14;12;10;8;6;4;2;0}),0)</f>
        <v>0</v>
      </c>
      <c r="Y168" s="40"/>
      <c r="Z168" s="45">
        <f>IF(Y168,LOOKUP(Y168,{1;2;3;4;5;6;7;8;9;10;11;12;13;14;15;16;17;18;19;20;21},{60;50;42;36;32;30;28;26;24;22;20;18;16;14;12;10;8;6;4;2;0}),0)</f>
        <v>0</v>
      </c>
      <c r="AA168" s="40"/>
      <c r="AB168" s="41">
        <f>IF(AA168,LOOKUP(AA168,{1;2;3;4;5;6;7;8;9;10;11;12;13;14;15;16;17;18;19;20;21},{60;50;42;36;32;30;28;26;24;22;20;18;16;14;12;10;8;6;4;2;0}),0)</f>
        <v>0</v>
      </c>
      <c r="AC168" s="40"/>
      <c r="AD168" s="106">
        <f>IF(AC168,LOOKUP(AC168,{1;2;3;4;5;6;7;8;9;10;11;12;13;14;15;16;17;18;19;20;21},{30;25;21;18;16;15;14;13;12;11;10;9;8;7;6;5;4;3;2;1;0}),0)</f>
        <v>0</v>
      </c>
      <c r="AE168" s="40"/>
      <c r="AF168" s="488">
        <f>IF(AE168,LOOKUP(AE168,{1;2;3;4;5;6;7;8;9;10;11;12;13;14;15;16;17;18;19;20;21},{30;25;21;18;16;15;14;13;12;11;10;9;8;7;6;5;4;3;2;1;0}),0)</f>
        <v>0</v>
      </c>
      <c r="AG168" s="40"/>
      <c r="AH168" s="106">
        <f>IF(AG168,LOOKUP(AG168,{1;2;3;4;5;6;7;8;9;10;11;12;13;14;15;16;17;18;19;20;21},{30;25;21;18;16;15;14;13;12;11;10;9;8;7;6;5;4;3;2;1;0}),0)</f>
        <v>0</v>
      </c>
      <c r="AI168" s="40"/>
      <c r="AJ168" s="41">
        <f>IF(AI168,LOOKUP(AI168,{1;2;3;4;5;6;7;8;9;10;11;12;13;14;15;16;17;18;19;20;21},{30;25;21;18;16;15;14;13;12;11;10;9;8;7;6;5;4;3;2;1;0}),0)</f>
        <v>0</v>
      </c>
      <c r="AK168" s="40"/>
      <c r="AL168" s="43">
        <f>IF(AK168,LOOKUP(AK168,{1;2;3;4;5;6;7;8;9;10;11;12;13;14;15;16;17;18;19;20;21},{30;25;21;18;16;15;14;13;12;11;10;9;8;7;6;5;4;3;2;1;0}),0)</f>
        <v>0</v>
      </c>
      <c r="AM168" s="40"/>
      <c r="AN168" s="43">
        <f>IF(AM168,LOOKUP(AM168,{1;2;3;4;5;6;7;8;9;10;11;12;13;14;15;16;17;18;19;20;21},{30;25;21;18;16;15;14;13;12;11;10;9;8;7;6;5;4;3;2;1;0}),0)</f>
        <v>0</v>
      </c>
      <c r="AO168" s="40"/>
      <c r="AP168" s="43">
        <f>IF(AO168,LOOKUP(AO168,{1;2;3;4;5;6;7;8;9;10;11;12;13;14;15;16;17;18;19;20;21},{30;25;21;18;16;15;14;13;12;11;10;9;8;7;6;5;4;3;2;1;0}),0)</f>
        <v>0</v>
      </c>
      <c r="AQ168" s="40"/>
      <c r="AR168" s="47">
        <f>IF(AQ168,LOOKUP(AQ168,{1;2;3;4;5;6;7;8;9;10;11;12;13;14;15;16;17;18;19;20;21},{60;50;42;36;32;30;28;26;24;22;20;18;16;14;12;10;8;6;4;2;0}),0)</f>
        <v>0</v>
      </c>
      <c r="AS168" s="40"/>
      <c r="AT168" s="211">
        <f>IF(AS168,LOOKUP(AS168,{1;2;3;4;5;6;7;8;9;10;11;12;13;14;15;16;17;18;19;20;21},{60;50;42;36;32;30;28;26;24;22;20;18;16;14;12;10;8;6;4;2;0}),0)</f>
        <v>0</v>
      </c>
      <c r="AU168" s="240"/>
      <c r="AV168" s="241">
        <f>IF(AU168,LOOKUP(AU168,{1;2;3;4;5;6;7;8;9;10;11;12;13;14;15;16;17;18;19;20;21},{60;50;42;36;32;30;28;26;24;22;20;18;16;14;12;10;8;6;4;2;0}),0)</f>
        <v>0</v>
      </c>
      <c r="AW168" s="225"/>
      <c r="AX168" s="216">
        <f>V168+X168+Z168+AB168+AR168+AT168+AV168</f>
        <v>0</v>
      </c>
      <c r="AZ168" s="255">
        <f>RANK(BA168,$BA$6:$BA$259)</f>
        <v>75</v>
      </c>
      <c r="BA168" s="256">
        <f>(N168+P168+R168+T168+V168+X168+Z168+AB168+AD168+AF168+AH168+AJ168+AL168+AN168)- SMALL((N168,P168,R168,T168,V168,X168,Z168,AB168,AD168,AF168,AH168,AJ168,AL168,AN168),1)- SMALL((N168,P168,R168,T168,V168,X168,Z168,AB168,AD168,AF168,AH168,AJ168,AL168,AN168),2)- SMALL((N168,P168,R168,T168,V168,X168,Z168,AB168,AD168,AF168,AH168,AJ168,AL168,AN168),3)</f>
        <v>0</v>
      </c>
    </row>
    <row r="169" spans="1:53" ht="16" customHeight="1" x14ac:dyDescent="0.2">
      <c r="A169" s="141">
        <f>RANK(I169,$I$6:$I$271)</f>
        <v>103</v>
      </c>
      <c r="B169" s="154">
        <v>3422003</v>
      </c>
      <c r="C169" s="145" t="s">
        <v>120</v>
      </c>
      <c r="D169" s="37" t="s">
        <v>225</v>
      </c>
      <c r="E169" s="38" t="str">
        <f>C169&amp;D169</f>
        <v>PetterREISTAD</v>
      </c>
      <c r="F169" s="39">
        <v>2017</v>
      </c>
      <c r="G169" s="118">
        <v>1994</v>
      </c>
      <c r="H169" s="311" t="str">
        <f>IF(ISBLANK(G169),"",IF(G169&gt;1995.9,"U23","SR"))</f>
        <v>SR</v>
      </c>
      <c r="I169" s="494">
        <f>N169+P169+R169+T169+V169+X169+Z169+AB169+AD169+AF169+AH169+AJ169+AL169+AN169+AP169+AR169+AT169+AV169</f>
        <v>0</v>
      </c>
      <c r="J169" s="159">
        <f>N169+R169+X169+AB169+AF169+AJ169+AR169</f>
        <v>0</v>
      </c>
      <c r="K169" s="130">
        <f>P169+T169+V169+Z169+AD169+AH169+AL169+AN169+AP169+AT169+AV169</f>
        <v>0</v>
      </c>
      <c r="L169" s="124"/>
      <c r="M169" s="40"/>
      <c r="N169" s="41">
        <f>IF(M169,LOOKUP(M169,{1;2;3;4;5;6;7;8;9;10;11;12;13;14;15;16;17;18;19;20;21},{30;25;21;18;16;15;14;13;12;11;10;9;8;7;6;5;4;3;2;1;0}),0)</f>
        <v>0</v>
      </c>
      <c r="O169" s="40"/>
      <c r="P169" s="43">
        <f>IF(O169,LOOKUP(O169,{1;2;3;4;5;6;7;8;9;10;11;12;13;14;15;16;17;18;19;20;21},{30;25;21;18;16;15;14;13;12;11;10;9;8;7;6;5;4;3;2;1;0}),0)</f>
        <v>0</v>
      </c>
      <c r="Q169" s="40"/>
      <c r="R169" s="41">
        <f>IF(Q169,LOOKUP(Q169,{1;2;3;4;5;6;7;8;9;10;11;12;13;14;15;16;17;18;19;20;21},{30;25;21;18;16;15;14;13;12;11;10;9;8;7;6;5;4;3;2;1;0}),0)</f>
        <v>0</v>
      </c>
      <c r="S169" s="40"/>
      <c r="T169" s="43">
        <f>IF(S169,LOOKUP(S169,{1;2;3;4;5;6;7;8;9;10;11;12;13;14;15;16;17;18;19;20;21},{30;25;21;18;16;15;14;13;12;11;10;9;8;7;6;5;4;3;2;1;0}),0)</f>
        <v>0</v>
      </c>
      <c r="U169" s="40"/>
      <c r="V169" s="45">
        <f>IF(U169,LOOKUP(U169,{1;2;3;4;5;6;7;8;9;10;11;12;13;14;15;16;17;18;19;20;21},{60;50;42;36;32;30;28;26;24;22;20;18;16;14;12;10;8;6;4;2;0}),0)</f>
        <v>0</v>
      </c>
      <c r="W169" s="40"/>
      <c r="X169" s="41">
        <f>IF(W169,LOOKUP(W169,{1;2;3;4;5;6;7;8;9;10;11;12;13;14;15;16;17;18;19;20;21},{60;50;42;36;32;30;28;26;24;22;20;18;16;14;12;10;8;6;4;2;0}),0)</f>
        <v>0</v>
      </c>
      <c r="Y169" s="40"/>
      <c r="Z169" s="45">
        <f>IF(Y169,LOOKUP(Y169,{1;2;3;4;5;6;7;8;9;10;11;12;13;14;15;16;17;18;19;20;21},{60;50;42;36;32;30;28;26;24;22;20;18;16;14;12;10;8;6;4;2;0}),0)</f>
        <v>0</v>
      </c>
      <c r="AA169" s="40"/>
      <c r="AB169" s="41">
        <f>IF(AA169,LOOKUP(AA169,{1;2;3;4;5;6;7;8;9;10;11;12;13;14;15;16;17;18;19;20;21},{60;50;42;36;32;30;28;26;24;22;20;18;16;14;12;10;8;6;4;2;0}),0)</f>
        <v>0</v>
      </c>
      <c r="AC169" s="40"/>
      <c r="AD169" s="106">
        <f>IF(AC169,LOOKUP(AC169,{1;2;3;4;5;6;7;8;9;10;11;12;13;14;15;16;17;18;19;20;21},{30;25;21;18;16;15;14;13;12;11;10;9;8;7;6;5;4;3;2;1;0}),0)</f>
        <v>0</v>
      </c>
      <c r="AE169" s="40"/>
      <c r="AF169" s="488">
        <f>IF(AE169,LOOKUP(AE169,{1;2;3;4;5;6;7;8;9;10;11;12;13;14;15;16;17;18;19;20;21},{30;25;21;18;16;15;14;13;12;11;10;9;8;7;6;5;4;3;2;1;0}),0)</f>
        <v>0</v>
      </c>
      <c r="AG169" s="40"/>
      <c r="AH169" s="106">
        <f>IF(AG169,LOOKUP(AG169,{1;2;3;4;5;6;7;8;9;10;11;12;13;14;15;16;17;18;19;20;21},{30;25;21;18;16;15;14;13;12;11;10;9;8;7;6;5;4;3;2;1;0}),0)</f>
        <v>0</v>
      </c>
      <c r="AI169" s="40"/>
      <c r="AJ169" s="41">
        <f>IF(AI169,LOOKUP(AI169,{1;2;3;4;5;6;7;8;9;10;11;12;13;14;15;16;17;18;19;20;21},{30;25;21;18;16;15;14;13;12;11;10;9;8;7;6;5;4;3;2;1;0}),0)</f>
        <v>0</v>
      </c>
      <c r="AK169" s="40"/>
      <c r="AL169" s="43">
        <f>IF(AK169,LOOKUP(AK169,{1;2;3;4;5;6;7;8;9;10;11;12;13;14;15;16;17;18;19;20;21},{30;25;21;18;16;15;14;13;12;11;10;9;8;7;6;5;4;3;2;1;0}),0)</f>
        <v>0</v>
      </c>
      <c r="AM169" s="40"/>
      <c r="AN169" s="43">
        <f>IF(AM169,LOOKUP(AM169,{1;2;3;4;5;6;7;8;9;10;11;12;13;14;15;16;17;18;19;20;21},{30;25;21;18;16;15;14;13;12;11;10;9;8;7;6;5;4;3;2;1;0}),0)</f>
        <v>0</v>
      </c>
      <c r="AO169" s="40"/>
      <c r="AP169" s="43">
        <f>IF(AO169,LOOKUP(AO169,{1;2;3;4;5;6;7;8;9;10;11;12;13;14;15;16;17;18;19;20;21},{30;25;21;18;16;15;14;13;12;11;10;9;8;7;6;5;4;3;2;1;0}),0)</f>
        <v>0</v>
      </c>
      <c r="AQ169" s="40"/>
      <c r="AR169" s="47">
        <f>IF(AQ169,LOOKUP(AQ169,{1;2;3;4;5;6;7;8;9;10;11;12;13;14;15;16;17;18;19;20;21},{60;50;42;36;32;30;28;26;24;22;20;18;16;14;12;10;8;6;4;2;0}),0)</f>
        <v>0</v>
      </c>
      <c r="AS169" s="40"/>
      <c r="AT169" s="211">
        <f>IF(AS169,LOOKUP(AS169,{1;2;3;4;5;6;7;8;9;10;11;12;13;14;15;16;17;18;19;20;21},{60;50;42;36;32;30;28;26;24;22;20;18;16;14;12;10;8;6;4;2;0}),0)</f>
        <v>0</v>
      </c>
      <c r="AU169" s="240"/>
      <c r="AV169" s="241">
        <f>IF(AU169,LOOKUP(AU169,{1;2;3;4;5;6;7;8;9;10;11;12;13;14;15;16;17;18;19;20;21},{60;50;42;36;32;30;28;26;24;22;20;18;16;14;12;10;8;6;4;2;0}),0)</f>
        <v>0</v>
      </c>
      <c r="AW169" s="225"/>
      <c r="AX169" s="216">
        <f>V169+X169+Z169+AB169+AR169+AT169+AV169</f>
        <v>0</v>
      </c>
      <c r="AZ169" s="255">
        <f>RANK(BA169,$BA$6:$BA$259)</f>
        <v>75</v>
      </c>
      <c r="BA169" s="256">
        <f>(N169+P169+R169+T169+V169+X169+Z169+AB169+AD169+AF169+AH169+AJ169+AL169+AN169)- SMALL((N169,P169,R169,T169,V169,X169,Z169,AB169,AD169,AF169,AH169,AJ169,AL169,AN169),1)- SMALL((N169,P169,R169,T169,V169,X169,Z169,AB169,AD169,AF169,AH169,AJ169,AL169,AN169),2)- SMALL((N169,P169,R169,T169,V169,X169,Z169,AB169,AD169,AF169,AH169,AJ169,AL169,AN169),3)</f>
        <v>0</v>
      </c>
    </row>
    <row r="170" spans="1:53" ht="16" customHeight="1" x14ac:dyDescent="0.2">
      <c r="A170" s="141">
        <f>RANK(I170,$I$6:$I$271)</f>
        <v>103</v>
      </c>
      <c r="B170" s="154">
        <v>3190525</v>
      </c>
      <c r="C170" s="430" t="s">
        <v>226</v>
      </c>
      <c r="D170" s="49" t="s">
        <v>227</v>
      </c>
      <c r="E170" s="38" t="str">
        <f>C170&amp;D170</f>
        <v>RemiSALACROUP</v>
      </c>
      <c r="F170" s="39">
        <v>2017</v>
      </c>
      <c r="G170" s="441">
        <v>1996</v>
      </c>
      <c r="H170" s="311" t="str">
        <f>IF(ISBLANK(G170),"",IF(G170&gt;1995.9,"U23","SR"))</f>
        <v>U23</v>
      </c>
      <c r="I170" s="494">
        <f>N170+P170+R170+T170+V170+X170+Z170+AB170+AD170+AF170+AH170+AJ170+AL170+AN170+AP170+AR170+AT170+AV170</f>
        <v>0</v>
      </c>
      <c r="J170" s="159">
        <f>N170+R170+X170+AB170+AF170+AJ170+AR170</f>
        <v>0</v>
      </c>
      <c r="K170" s="130">
        <f>P170+T170+V170+Z170+AD170+AH170+AL170+AN170+AP170+AT170+AV170</f>
        <v>0</v>
      </c>
      <c r="L170" s="442"/>
      <c r="M170" s="40"/>
      <c r="N170" s="41">
        <f>IF(M170,LOOKUP(M170,{1;2;3;4;5;6;7;8;9;10;11;12;13;14;15;16;17;18;19;20;21},{30;25;21;18;16;15;14;13;12;11;10;9;8;7;6;5;4;3;2;1;0}),0)</f>
        <v>0</v>
      </c>
      <c r="O170" s="40"/>
      <c r="P170" s="43">
        <f>IF(O170,LOOKUP(O170,{1;2;3;4;5;6;7;8;9;10;11;12;13;14;15;16;17;18;19;20;21},{30;25;21;18;16;15;14;13;12;11;10;9;8;7;6;5;4;3;2;1;0}),0)</f>
        <v>0</v>
      </c>
      <c r="Q170" s="40"/>
      <c r="R170" s="41">
        <f>IF(Q170,LOOKUP(Q170,{1;2;3;4;5;6;7;8;9;10;11;12;13;14;15;16;17;18;19;20;21},{30;25;21;18;16;15;14;13;12;11;10;9;8;7;6;5;4;3;2;1;0}),0)</f>
        <v>0</v>
      </c>
      <c r="S170" s="40"/>
      <c r="T170" s="43">
        <f>IF(S170,LOOKUP(S170,{1;2;3;4;5;6;7;8;9;10;11;12;13;14;15;16;17;18;19;20;21},{30;25;21;18;16;15;14;13;12;11;10;9;8;7;6;5;4;3;2;1;0}),0)</f>
        <v>0</v>
      </c>
      <c r="U170" s="40"/>
      <c r="V170" s="45">
        <f>IF(U170,LOOKUP(U170,{1;2;3;4;5;6;7;8;9;10;11;12;13;14;15;16;17;18;19;20;21},{60;50;42;36;32;30;28;26;24;22;20;18;16;14;12;10;8;6;4;2;0}),0)</f>
        <v>0</v>
      </c>
      <c r="W170" s="40"/>
      <c r="X170" s="41">
        <f>IF(W170,LOOKUP(W170,{1;2;3;4;5;6;7;8;9;10;11;12;13;14;15;16;17;18;19;20;21},{60;50;42;36;32;30;28;26;24;22;20;18;16;14;12;10;8;6;4;2;0}),0)</f>
        <v>0</v>
      </c>
      <c r="Y170" s="40"/>
      <c r="Z170" s="45">
        <f>IF(Y170,LOOKUP(Y170,{1;2;3;4;5;6;7;8;9;10;11;12;13;14;15;16;17;18;19;20;21},{60;50;42;36;32;30;28;26;24;22;20;18;16;14;12;10;8;6;4;2;0}),0)</f>
        <v>0</v>
      </c>
      <c r="AA170" s="40"/>
      <c r="AB170" s="41">
        <f>IF(AA170,LOOKUP(AA170,{1;2;3;4;5;6;7;8;9;10;11;12;13;14;15;16;17;18;19;20;21},{60;50;42;36;32;30;28;26;24;22;20;18;16;14;12;10;8;6;4;2;0}),0)</f>
        <v>0</v>
      </c>
      <c r="AC170" s="40"/>
      <c r="AD170" s="106">
        <f>IF(AC170,LOOKUP(AC170,{1;2;3;4;5;6;7;8;9;10;11;12;13;14;15;16;17;18;19;20;21},{30;25;21;18;16;15;14;13;12;11;10;9;8;7;6;5;4;3;2;1;0}),0)</f>
        <v>0</v>
      </c>
      <c r="AE170" s="40"/>
      <c r="AF170" s="488">
        <f>IF(AE170,LOOKUP(AE170,{1;2;3;4;5;6;7;8;9;10;11;12;13;14;15;16;17;18;19;20;21},{30;25;21;18;16;15;14;13;12;11;10;9;8;7;6;5;4;3;2;1;0}),0)</f>
        <v>0</v>
      </c>
      <c r="AG170" s="40"/>
      <c r="AH170" s="106">
        <f>IF(AG170,LOOKUP(AG170,{1;2;3;4;5;6;7;8;9;10;11;12;13;14;15;16;17;18;19;20;21},{30;25;21;18;16;15;14;13;12;11;10;9;8;7;6;5;4;3;2;1;0}),0)</f>
        <v>0</v>
      </c>
      <c r="AI170" s="40"/>
      <c r="AJ170" s="41">
        <f>IF(AI170,LOOKUP(AI170,{1;2;3;4;5;6;7;8;9;10;11;12;13;14;15;16;17;18;19;20;21},{30;25;21;18;16;15;14;13;12;11;10;9;8;7;6;5;4;3;2;1;0}),0)</f>
        <v>0</v>
      </c>
      <c r="AK170" s="40"/>
      <c r="AL170" s="43">
        <f>IF(AK170,LOOKUP(AK170,{1;2;3;4;5;6;7;8;9;10;11;12;13;14;15;16;17;18;19;20;21},{30;25;21;18;16;15;14;13;12;11;10;9;8;7;6;5;4;3;2;1;0}),0)</f>
        <v>0</v>
      </c>
      <c r="AM170" s="40"/>
      <c r="AN170" s="43">
        <f>IF(AM170,LOOKUP(AM170,{1;2;3;4;5;6;7;8;9;10;11;12;13;14;15;16;17;18;19;20;21},{30;25;21;18;16;15;14;13;12;11;10;9;8;7;6;5;4;3;2;1;0}),0)</f>
        <v>0</v>
      </c>
      <c r="AO170" s="40"/>
      <c r="AP170" s="43">
        <f>IF(AO170,LOOKUP(AO170,{1;2;3;4;5;6;7;8;9;10;11;12;13;14;15;16;17;18;19;20;21},{30;25;21;18;16;15;14;13;12;11;10;9;8;7;6;5;4;3;2;1;0}),0)</f>
        <v>0</v>
      </c>
      <c r="AQ170" s="40"/>
      <c r="AR170" s="47">
        <f>IF(AQ170,LOOKUP(AQ170,{1;2;3;4;5;6;7;8;9;10;11;12;13;14;15;16;17;18;19;20;21},{60;50;42;36;32;30;28;26;24;22;20;18;16;14;12;10;8;6;4;2;0}),0)</f>
        <v>0</v>
      </c>
      <c r="AS170" s="40"/>
      <c r="AT170" s="211">
        <f>IF(AS170,LOOKUP(AS170,{1;2;3;4;5;6;7;8;9;10;11;12;13;14;15;16;17;18;19;20;21},{60;50;42;36;32;30;28;26;24;22;20;18;16;14;12;10;8;6;4;2;0}),0)</f>
        <v>0</v>
      </c>
      <c r="AU170" s="240"/>
      <c r="AV170" s="241">
        <f>IF(AU170,LOOKUP(AU170,{1;2;3;4;5;6;7;8;9;10;11;12;13;14;15;16;17;18;19;20;21},{60;50;42;36;32;30;28;26;24;22;20;18;16;14;12;10;8;6;4;2;0}),0)</f>
        <v>0</v>
      </c>
      <c r="AW170" s="225"/>
      <c r="AX170" s="216">
        <f>V170+X170+Z170+AB170+AR170+AT170+AV170</f>
        <v>0</v>
      </c>
      <c r="AZ170" s="255">
        <f>RANK(BA170,$BA$6:$BA$259)</f>
        <v>75</v>
      </c>
      <c r="BA170" s="256">
        <f>(N170+P170+R170+T170+V170+X170+Z170+AB170+AD170+AF170+AH170+AJ170+AL170+AN170)- SMALL((N170,P170,R170,T170,V170,X170,Z170,AB170,AD170,AF170,AH170,AJ170,AL170,AN170),1)- SMALL((N170,P170,R170,T170,V170,X170,Z170,AB170,AD170,AF170,AH170,AJ170,AL170,AN170),2)- SMALL((N170,P170,R170,T170,V170,X170,Z170,AB170,AD170,AF170,AH170,AJ170,AL170,AN170),3)</f>
        <v>0</v>
      </c>
    </row>
    <row r="171" spans="1:53" ht="16" customHeight="1" x14ac:dyDescent="0.2">
      <c r="A171" s="141">
        <f>RANK(I171,$I$6:$I$271)</f>
        <v>103</v>
      </c>
      <c r="B171" s="154">
        <v>3100128</v>
      </c>
      <c r="C171" s="145" t="s">
        <v>18</v>
      </c>
      <c r="D171" s="37" t="s">
        <v>228</v>
      </c>
      <c r="E171" s="38" t="str">
        <f>C171&amp;D171</f>
        <v>KevinSANDAU</v>
      </c>
      <c r="F171" s="39">
        <v>2017</v>
      </c>
      <c r="G171" s="118">
        <v>1988</v>
      </c>
      <c r="H171" s="311" t="str">
        <f>IF(ISBLANK(G171),"",IF(G171&gt;1995.9,"U23","SR"))</f>
        <v>SR</v>
      </c>
      <c r="I171" s="494">
        <f>N171+P171+R171+T171+V171+X171+Z171+AB171+AD171+AF171+AH171+AJ171+AL171+AN171+AP171+AR171+AT171+AV171</f>
        <v>0</v>
      </c>
      <c r="J171" s="159">
        <f>N171+R171+X171+AB171+AF171+AJ171+AR171</f>
        <v>0</v>
      </c>
      <c r="K171" s="130">
        <f>P171+T171+V171+Z171+AD171+AH171+AL171+AN171+AP171+AT171+AV171</f>
        <v>0</v>
      </c>
      <c r="L171" s="124"/>
      <c r="M171" s="40"/>
      <c r="N171" s="41">
        <f>IF(M171,LOOKUP(M171,{1;2;3;4;5;6;7;8;9;10;11;12;13;14;15;16;17;18;19;20;21},{30;25;21;18;16;15;14;13;12;11;10;9;8;7;6;5;4;3;2;1;0}),0)</f>
        <v>0</v>
      </c>
      <c r="O171" s="40"/>
      <c r="P171" s="43">
        <f>IF(O171,LOOKUP(O171,{1;2;3;4;5;6;7;8;9;10;11;12;13;14;15;16;17;18;19;20;21},{30;25;21;18;16;15;14;13;12;11;10;9;8;7;6;5;4;3;2;1;0}),0)</f>
        <v>0</v>
      </c>
      <c r="Q171" s="40"/>
      <c r="R171" s="41">
        <f>IF(Q171,LOOKUP(Q171,{1;2;3;4;5;6;7;8;9;10;11;12;13;14;15;16;17;18;19;20;21},{30;25;21;18;16;15;14;13;12;11;10;9;8;7;6;5;4;3;2;1;0}),0)</f>
        <v>0</v>
      </c>
      <c r="S171" s="40"/>
      <c r="T171" s="43">
        <f>IF(S171,LOOKUP(S171,{1;2;3;4;5;6;7;8;9;10;11;12;13;14;15;16;17;18;19;20;21},{30;25;21;18;16;15;14;13;12;11;10;9;8;7;6;5;4;3;2;1;0}),0)</f>
        <v>0</v>
      </c>
      <c r="U171" s="40"/>
      <c r="V171" s="45">
        <f>IF(U171,LOOKUP(U171,{1;2;3;4;5;6;7;8;9;10;11;12;13;14;15;16;17;18;19;20;21},{60;50;42;36;32;30;28;26;24;22;20;18;16;14;12;10;8;6;4;2;0}),0)</f>
        <v>0</v>
      </c>
      <c r="W171" s="40"/>
      <c r="X171" s="41">
        <f>IF(W171,LOOKUP(W171,{1;2;3;4;5;6;7;8;9;10;11;12;13;14;15;16;17;18;19;20;21},{60;50;42;36;32;30;28;26;24;22;20;18;16;14;12;10;8;6;4;2;0}),0)</f>
        <v>0</v>
      </c>
      <c r="Y171" s="40"/>
      <c r="Z171" s="45">
        <f>IF(Y171,LOOKUP(Y171,{1;2;3;4;5;6;7;8;9;10;11;12;13;14;15;16;17;18;19;20;21},{60;50;42;36;32;30;28;26;24;22;20;18;16;14;12;10;8;6;4;2;0}),0)</f>
        <v>0</v>
      </c>
      <c r="AA171" s="40"/>
      <c r="AB171" s="41">
        <f>IF(AA171,LOOKUP(AA171,{1;2;3;4;5;6;7;8;9;10;11;12;13;14;15;16;17;18;19;20;21},{60;50;42;36;32;30;28;26;24;22;20;18;16;14;12;10;8;6;4;2;0}),0)</f>
        <v>0</v>
      </c>
      <c r="AC171" s="40"/>
      <c r="AD171" s="106">
        <f>IF(AC171,LOOKUP(AC171,{1;2;3;4;5;6;7;8;9;10;11;12;13;14;15;16;17;18;19;20;21},{30;25;21;18;16;15;14;13;12;11;10;9;8;7;6;5;4;3;2;1;0}),0)</f>
        <v>0</v>
      </c>
      <c r="AE171" s="40"/>
      <c r="AF171" s="488">
        <f>IF(AE171,LOOKUP(AE171,{1;2;3;4;5;6;7;8;9;10;11;12;13;14;15;16;17;18;19;20;21},{30;25;21;18;16;15;14;13;12;11;10;9;8;7;6;5;4;3;2;1;0}),0)</f>
        <v>0</v>
      </c>
      <c r="AG171" s="40"/>
      <c r="AH171" s="106">
        <f>IF(AG171,LOOKUP(AG171,{1;2;3;4;5;6;7;8;9;10;11;12;13;14;15;16;17;18;19;20;21},{30;25;21;18;16;15;14;13;12;11;10;9;8;7;6;5;4;3;2;1;0}),0)</f>
        <v>0</v>
      </c>
      <c r="AI171" s="40"/>
      <c r="AJ171" s="41">
        <f>IF(AI171,LOOKUP(AI171,{1;2;3;4;5;6;7;8;9;10;11;12;13;14;15;16;17;18;19;20;21},{30;25;21;18;16;15;14;13;12;11;10;9;8;7;6;5;4;3;2;1;0}),0)</f>
        <v>0</v>
      </c>
      <c r="AK171" s="40"/>
      <c r="AL171" s="43">
        <f>IF(AK171,LOOKUP(AK171,{1;2;3;4;5;6;7;8;9;10;11;12;13;14;15;16;17;18;19;20;21},{30;25;21;18;16;15;14;13;12;11;10;9;8;7;6;5;4;3;2;1;0}),0)</f>
        <v>0</v>
      </c>
      <c r="AM171" s="40"/>
      <c r="AN171" s="43">
        <f>IF(AM171,LOOKUP(AM171,{1;2;3;4;5;6;7;8;9;10;11;12;13;14;15;16;17;18;19;20;21},{30;25;21;18;16;15;14;13;12;11;10;9;8;7;6;5;4;3;2;1;0}),0)</f>
        <v>0</v>
      </c>
      <c r="AO171" s="40"/>
      <c r="AP171" s="43">
        <f>IF(AO171,LOOKUP(AO171,{1;2;3;4;5;6;7;8;9;10;11;12;13;14;15;16;17;18;19;20;21},{30;25;21;18;16;15;14;13;12;11;10;9;8;7;6;5;4;3;2;1;0}),0)</f>
        <v>0</v>
      </c>
      <c r="AQ171" s="40"/>
      <c r="AR171" s="47">
        <f>IF(AQ171,LOOKUP(AQ171,{1;2;3;4;5;6;7;8;9;10;11;12;13;14;15;16;17;18;19;20;21},{60;50;42;36;32;30;28;26;24;22;20;18;16;14;12;10;8;6;4;2;0}),0)</f>
        <v>0</v>
      </c>
      <c r="AS171" s="40"/>
      <c r="AT171" s="211">
        <f>IF(AS171,LOOKUP(AS171,{1;2;3;4;5;6;7;8;9;10;11;12;13;14;15;16;17;18;19;20;21},{60;50;42;36;32;30;28;26;24;22;20;18;16;14;12;10;8;6;4;2;0}),0)</f>
        <v>0</v>
      </c>
      <c r="AU171" s="240"/>
      <c r="AV171" s="241">
        <f>IF(AU171,LOOKUP(AU171,{1;2;3;4;5;6;7;8;9;10;11;12;13;14;15;16;17;18;19;20;21},{60;50;42;36;32;30;28;26;24;22;20;18;16;14;12;10;8;6;4;2;0}),0)</f>
        <v>0</v>
      </c>
      <c r="AW171" s="225"/>
      <c r="AX171" s="216">
        <f>V171+X171+Z171+AB171+AR171+AT171+AV171</f>
        <v>0</v>
      </c>
      <c r="AZ171" s="255">
        <f>RANK(BA171,$BA$6:$BA$259)</f>
        <v>75</v>
      </c>
      <c r="BA171" s="256">
        <f>(N171+P171+R171+T171+V171+X171+Z171+AB171+AD171+AF171+AH171+AJ171+AL171+AN171)- SMALL((N171,P171,R171,T171,V171,X171,Z171,AB171,AD171,AF171,AH171,AJ171,AL171,AN171),1)- SMALL((N171,P171,R171,T171,V171,X171,Z171,AB171,AD171,AF171,AH171,AJ171,AL171,AN171),2)- SMALL((N171,P171,R171,T171,V171,X171,Z171,AB171,AD171,AF171,AH171,AJ171,AL171,AN171),3)</f>
        <v>0</v>
      </c>
    </row>
    <row r="172" spans="1:53" ht="16" customHeight="1" x14ac:dyDescent="0.2">
      <c r="A172" s="141">
        <f>RANK(I172,$I$6:$I$271)</f>
        <v>103</v>
      </c>
      <c r="B172" s="154">
        <v>3530750</v>
      </c>
      <c r="C172" s="146" t="s">
        <v>206</v>
      </c>
      <c r="D172" s="49" t="s">
        <v>229</v>
      </c>
      <c r="E172" s="38" t="str">
        <f>C172&amp;D172</f>
        <v>PaulSCHOMMER</v>
      </c>
      <c r="F172" s="39">
        <v>2017</v>
      </c>
      <c r="G172" s="118">
        <v>1992</v>
      </c>
      <c r="H172" s="311" t="str">
        <f>IF(ISBLANK(G172),"",IF(G172&gt;1995.9,"U23","SR"))</f>
        <v>SR</v>
      </c>
      <c r="I172" s="494">
        <f>N172+P172+R172+T172+V172+X172+Z172+AB172+AD172+AF172+AH172+AJ172+AL172+AN172+AP172+AR172+AT172+AV172</f>
        <v>0</v>
      </c>
      <c r="J172" s="159">
        <f>N172+R172+X172+AB172+AF172+AJ172+AR172</f>
        <v>0</v>
      </c>
      <c r="K172" s="130">
        <f>P172+T172+V172+Z172+AD172+AH172+AL172+AN172+AP172+AT172+AV172</f>
        <v>0</v>
      </c>
      <c r="L172" s="124"/>
      <c r="M172" s="40"/>
      <c r="N172" s="41">
        <f>IF(M172,LOOKUP(M172,{1;2;3;4;5;6;7;8;9;10;11;12;13;14;15;16;17;18;19;20;21},{30;25;21;18;16;15;14;13;12;11;10;9;8;7;6;5;4;3;2;1;0}),0)</f>
        <v>0</v>
      </c>
      <c r="O172" s="40"/>
      <c r="P172" s="43">
        <f>IF(O172,LOOKUP(O172,{1;2;3;4;5;6;7;8;9;10;11;12;13;14;15;16;17;18;19;20;21},{30;25;21;18;16;15;14;13;12;11;10;9;8;7;6;5;4;3;2;1;0}),0)</f>
        <v>0</v>
      </c>
      <c r="Q172" s="40"/>
      <c r="R172" s="41">
        <f>IF(Q172,LOOKUP(Q172,{1;2;3;4;5;6;7;8;9;10;11;12;13;14;15;16;17;18;19;20;21},{30;25;21;18;16;15;14;13;12;11;10;9;8;7;6;5;4;3;2;1;0}),0)</f>
        <v>0</v>
      </c>
      <c r="S172" s="40"/>
      <c r="T172" s="43">
        <f>IF(S172,LOOKUP(S172,{1;2;3;4;5;6;7;8;9;10;11;12;13;14;15;16;17;18;19;20;21},{30;25;21;18;16;15;14;13;12;11;10;9;8;7;6;5;4;3;2;1;0}),0)</f>
        <v>0</v>
      </c>
      <c r="U172" s="40"/>
      <c r="V172" s="45">
        <f>IF(U172,LOOKUP(U172,{1;2;3;4;5;6;7;8;9;10;11;12;13;14;15;16;17;18;19;20;21},{60;50;42;36;32;30;28;26;24;22;20;18;16;14;12;10;8;6;4;2;0}),0)</f>
        <v>0</v>
      </c>
      <c r="W172" s="40"/>
      <c r="X172" s="41">
        <f>IF(W172,LOOKUP(W172,{1;2;3;4;5;6;7;8;9;10;11;12;13;14;15;16;17;18;19;20;21},{60;50;42;36;32;30;28;26;24;22;20;18;16;14;12;10;8;6;4;2;0}),0)</f>
        <v>0</v>
      </c>
      <c r="Y172" s="40"/>
      <c r="Z172" s="45">
        <f>IF(Y172,LOOKUP(Y172,{1;2;3;4;5;6;7;8;9;10;11;12;13;14;15;16;17;18;19;20;21},{60;50;42;36;32;30;28;26;24;22;20;18;16;14;12;10;8;6;4;2;0}),0)</f>
        <v>0</v>
      </c>
      <c r="AA172" s="40"/>
      <c r="AB172" s="41">
        <f>IF(AA172,LOOKUP(AA172,{1;2;3;4;5;6;7;8;9;10;11;12;13;14;15;16;17;18;19;20;21},{60;50;42;36;32;30;28;26;24;22;20;18;16;14;12;10;8;6;4;2;0}),0)</f>
        <v>0</v>
      </c>
      <c r="AC172" s="40"/>
      <c r="AD172" s="106">
        <f>IF(AC172,LOOKUP(AC172,{1;2;3;4;5;6;7;8;9;10;11;12;13;14;15;16;17;18;19;20;21},{30;25;21;18;16;15;14;13;12;11;10;9;8;7;6;5;4;3;2;1;0}),0)</f>
        <v>0</v>
      </c>
      <c r="AE172" s="40"/>
      <c r="AF172" s="488">
        <f>IF(AE172,LOOKUP(AE172,{1;2;3;4;5;6;7;8;9;10;11;12;13;14;15;16;17;18;19;20;21},{30;25;21;18;16;15;14;13;12;11;10;9;8;7;6;5;4;3;2;1;0}),0)</f>
        <v>0</v>
      </c>
      <c r="AG172" s="40"/>
      <c r="AH172" s="106">
        <f>IF(AG172,LOOKUP(AG172,{1;2;3;4;5;6;7;8;9;10;11;12;13;14;15;16;17;18;19;20;21},{30;25;21;18;16;15;14;13;12;11;10;9;8;7;6;5;4;3;2;1;0}),0)</f>
        <v>0</v>
      </c>
      <c r="AI172" s="40"/>
      <c r="AJ172" s="41">
        <f>IF(AI172,LOOKUP(AI172,{1;2;3;4;5;6;7;8;9;10;11;12;13;14;15;16;17;18;19;20;21},{30;25;21;18;16;15;14;13;12;11;10;9;8;7;6;5;4;3;2;1;0}),0)</f>
        <v>0</v>
      </c>
      <c r="AK172" s="40"/>
      <c r="AL172" s="43">
        <f>IF(AK172,LOOKUP(AK172,{1;2;3;4;5;6;7;8;9;10;11;12;13;14;15;16;17;18;19;20;21},{30;25;21;18;16;15;14;13;12;11;10;9;8;7;6;5;4;3;2;1;0}),0)</f>
        <v>0</v>
      </c>
      <c r="AM172" s="40"/>
      <c r="AN172" s="43">
        <f>IF(AM172,LOOKUP(AM172,{1;2;3;4;5;6;7;8;9;10;11;12;13;14;15;16;17;18;19;20;21},{30;25;21;18;16;15;14;13;12;11;10;9;8;7;6;5;4;3;2;1;0}),0)</f>
        <v>0</v>
      </c>
      <c r="AO172" s="40"/>
      <c r="AP172" s="43">
        <f>IF(AO172,LOOKUP(AO172,{1;2;3;4;5;6;7;8;9;10;11;12;13;14;15;16;17;18;19;20;21},{30;25;21;18;16;15;14;13;12;11;10;9;8;7;6;5;4;3;2;1;0}),0)</f>
        <v>0</v>
      </c>
      <c r="AQ172" s="40"/>
      <c r="AR172" s="47">
        <f>IF(AQ172,LOOKUP(AQ172,{1;2;3;4;5;6;7;8;9;10;11;12;13;14;15;16;17;18;19;20;21},{60;50;42;36;32;30;28;26;24;22;20;18;16;14;12;10;8;6;4;2;0}),0)</f>
        <v>0</v>
      </c>
      <c r="AS172" s="40"/>
      <c r="AT172" s="211">
        <f>IF(AS172,LOOKUP(AS172,{1;2;3;4;5;6;7;8;9;10;11;12;13;14;15;16;17;18;19;20;21},{60;50;42;36;32;30;28;26;24;22;20;18;16;14;12;10;8;6;4;2;0}),0)</f>
        <v>0</v>
      </c>
      <c r="AU172" s="240"/>
      <c r="AV172" s="241">
        <f>IF(AU172,LOOKUP(AU172,{1;2;3;4;5;6;7;8;9;10;11;12;13;14;15;16;17;18;19;20;21},{60;50;42;36;32;30;28;26;24;22;20;18;16;14;12;10;8;6;4;2;0}),0)</f>
        <v>0</v>
      </c>
      <c r="AW172" s="225"/>
      <c r="AX172" s="216">
        <f>V172+X172+Z172+AB172+AR172+AT172+AV172</f>
        <v>0</v>
      </c>
      <c r="AZ172" s="255">
        <f>RANK(BA172,$BA$6:$BA$259)</f>
        <v>75</v>
      </c>
      <c r="BA172" s="256">
        <f>(N172+P172+R172+T172+V172+X172+Z172+AB172+AD172+AF172+AH172+AJ172+AL172+AN172)- SMALL((N172,P172,R172,T172,V172,X172,Z172,AB172,AD172,AF172,AH172,AJ172,AL172,AN172),1)- SMALL((N172,P172,R172,T172,V172,X172,Z172,AB172,AD172,AF172,AH172,AJ172,AL172,AN172),2)- SMALL((N172,P172,R172,T172,V172,X172,Z172,AB172,AD172,AF172,AH172,AJ172,AL172,AN172),3)</f>
        <v>0</v>
      </c>
    </row>
    <row r="173" spans="1:53" ht="16" customHeight="1" x14ac:dyDescent="0.2">
      <c r="A173" s="141">
        <f>RANK(I173,$I$6:$I$271)</f>
        <v>103</v>
      </c>
      <c r="B173" s="154">
        <v>3530894</v>
      </c>
      <c r="C173" s="146" t="s">
        <v>232</v>
      </c>
      <c r="D173" s="49" t="s">
        <v>233</v>
      </c>
      <c r="E173" s="38" t="str">
        <f>C173&amp;D173</f>
        <v>KarlSCHULZ</v>
      </c>
      <c r="F173" s="39">
        <v>2017</v>
      </c>
      <c r="G173" s="117">
        <v>1998</v>
      </c>
      <c r="H173" s="311" t="str">
        <f>IF(ISBLANK(G173),"",IF(G173&gt;1995.9,"U23","SR"))</f>
        <v>U23</v>
      </c>
      <c r="I173" s="494">
        <f>N173+P173+R173+T173+V173+X173+Z173+AB173+AD173+AF173+AH173+AJ173+AL173+AN173+AP173+AR173+AT173+AV173</f>
        <v>0</v>
      </c>
      <c r="J173" s="159">
        <f>N173+R173+X173+AB173+AF173+AJ173+AR173</f>
        <v>0</v>
      </c>
      <c r="K173" s="130">
        <f>P173+T173+V173+Z173+AD173+AH173+AL173+AN173+AP173+AT173+AV173</f>
        <v>0</v>
      </c>
      <c r="L173" s="124"/>
      <c r="M173" s="40"/>
      <c r="N173" s="41">
        <f>IF(M173,LOOKUP(M173,{1;2;3;4;5;6;7;8;9;10;11;12;13;14;15;16;17;18;19;20;21},{30;25;21;18;16;15;14;13;12;11;10;9;8;7;6;5;4;3;2;1;0}),0)</f>
        <v>0</v>
      </c>
      <c r="O173" s="40"/>
      <c r="P173" s="43">
        <f>IF(O173,LOOKUP(O173,{1;2;3;4;5;6;7;8;9;10;11;12;13;14;15;16;17;18;19;20;21},{30;25;21;18;16;15;14;13;12;11;10;9;8;7;6;5;4;3;2;1;0}),0)</f>
        <v>0</v>
      </c>
      <c r="Q173" s="40"/>
      <c r="R173" s="41">
        <f>IF(Q173,LOOKUP(Q173,{1;2;3;4;5;6;7;8;9;10;11;12;13;14;15;16;17;18;19;20;21},{30;25;21;18;16;15;14;13;12;11;10;9;8;7;6;5;4;3;2;1;0}),0)</f>
        <v>0</v>
      </c>
      <c r="S173" s="40"/>
      <c r="T173" s="43">
        <f>IF(S173,LOOKUP(S173,{1;2;3;4;5;6;7;8;9;10;11;12;13;14;15;16;17;18;19;20;21},{30;25;21;18;16;15;14;13;12;11;10;9;8;7;6;5;4;3;2;1;0}),0)</f>
        <v>0</v>
      </c>
      <c r="U173" s="40"/>
      <c r="V173" s="45">
        <f>IF(U173,LOOKUP(U173,{1;2;3;4;5;6;7;8;9;10;11;12;13;14;15;16;17;18;19;20;21},{60;50;42;36;32;30;28;26;24;22;20;18;16;14;12;10;8;6;4;2;0}),0)</f>
        <v>0</v>
      </c>
      <c r="W173" s="40"/>
      <c r="X173" s="41">
        <f>IF(W173,LOOKUP(W173,{1;2;3;4;5;6;7;8;9;10;11;12;13;14;15;16;17;18;19;20;21},{60;50;42;36;32;30;28;26;24;22;20;18;16;14;12;10;8;6;4;2;0}),0)</f>
        <v>0</v>
      </c>
      <c r="Y173" s="40"/>
      <c r="Z173" s="45">
        <f>IF(Y173,LOOKUP(Y173,{1;2;3;4;5;6;7;8;9;10;11;12;13;14;15;16;17;18;19;20;21},{60;50;42;36;32;30;28;26;24;22;20;18;16;14;12;10;8;6;4;2;0}),0)</f>
        <v>0</v>
      </c>
      <c r="AA173" s="40"/>
      <c r="AB173" s="41">
        <f>IF(AA173,LOOKUP(AA173,{1;2;3;4;5;6;7;8;9;10;11;12;13;14;15;16;17;18;19;20;21},{60;50;42;36;32;30;28;26;24;22;20;18;16;14;12;10;8;6;4;2;0}),0)</f>
        <v>0</v>
      </c>
      <c r="AC173" s="40"/>
      <c r="AD173" s="106">
        <f>IF(AC173,LOOKUP(AC173,{1;2;3;4;5;6;7;8;9;10;11;12;13;14;15;16;17;18;19;20;21},{30;25;21;18;16;15;14;13;12;11;10;9;8;7;6;5;4;3;2;1;0}),0)</f>
        <v>0</v>
      </c>
      <c r="AE173" s="40"/>
      <c r="AF173" s="488">
        <f>IF(AE173,LOOKUP(AE173,{1;2;3;4;5;6;7;8;9;10;11;12;13;14;15;16;17;18;19;20;21},{30;25;21;18;16;15;14;13;12;11;10;9;8;7;6;5;4;3;2;1;0}),0)</f>
        <v>0</v>
      </c>
      <c r="AG173" s="40"/>
      <c r="AH173" s="106">
        <f>IF(AG173,LOOKUP(AG173,{1;2;3;4;5;6;7;8;9;10;11;12;13;14;15;16;17;18;19;20;21},{30;25;21;18;16;15;14;13;12;11;10;9;8;7;6;5;4;3;2;1;0}),0)</f>
        <v>0</v>
      </c>
      <c r="AI173" s="40"/>
      <c r="AJ173" s="41">
        <f>IF(AI173,LOOKUP(AI173,{1;2;3;4;5;6;7;8;9;10;11;12;13;14;15;16;17;18;19;20;21},{30;25;21;18;16;15;14;13;12;11;10;9;8;7;6;5;4;3;2;1;0}),0)</f>
        <v>0</v>
      </c>
      <c r="AK173" s="40"/>
      <c r="AL173" s="43">
        <f>IF(AK173,LOOKUP(AK173,{1;2;3;4;5;6;7;8;9;10;11;12;13;14;15;16;17;18;19;20;21},{30;25;21;18;16;15;14;13;12;11;10;9;8;7;6;5;4;3;2;1;0}),0)</f>
        <v>0</v>
      </c>
      <c r="AM173" s="40"/>
      <c r="AN173" s="43">
        <f>IF(AM173,LOOKUP(AM173,{1;2;3;4;5;6;7;8;9;10;11;12;13;14;15;16;17;18;19;20;21},{30;25;21;18;16;15;14;13;12;11;10;9;8;7;6;5;4;3;2;1;0}),0)</f>
        <v>0</v>
      </c>
      <c r="AO173" s="40"/>
      <c r="AP173" s="43">
        <f>IF(AO173,LOOKUP(AO173,{1;2;3;4;5;6;7;8;9;10;11;12;13;14;15;16;17;18;19;20;21},{30;25;21;18;16;15;14;13;12;11;10;9;8;7;6;5;4;3;2;1;0}),0)</f>
        <v>0</v>
      </c>
      <c r="AQ173" s="40"/>
      <c r="AR173" s="47">
        <f>IF(AQ173,LOOKUP(AQ173,{1;2;3;4;5;6;7;8;9;10;11;12;13;14;15;16;17;18;19;20;21},{60;50;42;36;32;30;28;26;24;22;20;18;16;14;12;10;8;6;4;2;0}),0)</f>
        <v>0</v>
      </c>
      <c r="AS173" s="40"/>
      <c r="AT173" s="211">
        <f>IF(AS173,LOOKUP(AS173,{1;2;3;4;5;6;7;8;9;10;11;12;13;14;15;16;17;18;19;20;21},{60;50;42;36;32;30;28;26;24;22;20;18;16;14;12;10;8;6;4;2;0}),0)</f>
        <v>0</v>
      </c>
      <c r="AU173" s="240"/>
      <c r="AV173" s="241">
        <f>IF(AU173,LOOKUP(AU173,{1;2;3;4;5;6;7;8;9;10;11;12;13;14;15;16;17;18;19;20;21},{60;50;42;36;32;30;28;26;24;22;20;18;16;14;12;10;8;6;4;2;0}),0)</f>
        <v>0</v>
      </c>
      <c r="AW173" s="225"/>
      <c r="AX173" s="216">
        <f>V173+X173+Z173+AB173+AR173+AT173+AV173</f>
        <v>0</v>
      </c>
      <c r="AZ173" s="255">
        <f>RANK(BA173,$BA$6:$BA$259)</f>
        <v>75</v>
      </c>
      <c r="BA173" s="256">
        <f>(N173+P173+R173+T173+V173+X173+Z173+AB173+AD173+AF173+AH173+AJ173+AL173+AN173)- SMALL((N173,P173,R173,T173,V173,X173,Z173,AB173,AD173,AF173,AH173,AJ173,AL173,AN173),1)- SMALL((N173,P173,R173,T173,V173,X173,Z173,AB173,AD173,AF173,AH173,AJ173,AL173,AN173),2)- SMALL((N173,P173,R173,T173,V173,X173,Z173,AB173,AD173,AF173,AH173,AJ173,AL173,AN173),3)</f>
        <v>0</v>
      </c>
    </row>
    <row r="174" spans="1:53" ht="16" customHeight="1" x14ac:dyDescent="0.2">
      <c r="A174" s="141">
        <f>RANK(I174,$I$6:$I$271)</f>
        <v>103</v>
      </c>
      <c r="B174" s="154">
        <v>3100160</v>
      </c>
      <c r="C174" s="146" t="s">
        <v>80</v>
      </c>
      <c r="D174" s="49" t="s">
        <v>81</v>
      </c>
      <c r="E174" s="38" t="str">
        <f>C174&amp;D174</f>
        <v>MichaelSOMPPI</v>
      </c>
      <c r="F174" s="39">
        <v>2017</v>
      </c>
      <c r="G174" s="117">
        <v>1988</v>
      </c>
      <c r="H174" s="311" t="str">
        <f>IF(ISBLANK(G174),"",IF(G174&gt;1995.9,"U23","SR"))</f>
        <v>SR</v>
      </c>
      <c r="I174" s="494">
        <f>N174+P174+R174+T174+V174+X174+Z174+AB174+AD174+AF174+AH174+AJ174+AL174+AN174+AP174+AR174+AT174+AV174</f>
        <v>0</v>
      </c>
      <c r="J174" s="159">
        <f>N174+R174+X174+AB174+AF174+AJ174+AR174</f>
        <v>0</v>
      </c>
      <c r="K174" s="130">
        <f>P174+T174+V174+Z174+AD174+AH174+AL174+AN174+AP174+AT174+AV174</f>
        <v>0</v>
      </c>
      <c r="L174" s="124"/>
      <c r="M174" s="40"/>
      <c r="N174" s="41">
        <f>IF(M174,LOOKUP(M174,{1;2;3;4;5;6;7;8;9;10;11;12;13;14;15;16;17;18;19;20;21},{30;25;21;18;16;15;14;13;12;11;10;9;8;7;6;5;4;3;2;1;0}),0)</f>
        <v>0</v>
      </c>
      <c r="O174" s="40"/>
      <c r="P174" s="43">
        <f>IF(O174,LOOKUP(O174,{1;2;3;4;5;6;7;8;9;10;11;12;13;14;15;16;17;18;19;20;21},{30;25;21;18;16;15;14;13;12;11;10;9;8;7;6;5;4;3;2;1;0}),0)</f>
        <v>0</v>
      </c>
      <c r="Q174" s="40"/>
      <c r="R174" s="41">
        <f>IF(Q174,LOOKUP(Q174,{1;2;3;4;5;6;7;8;9;10;11;12;13;14;15;16;17;18;19;20;21},{30;25;21;18;16;15;14;13;12;11;10;9;8;7;6;5;4;3;2;1;0}),0)</f>
        <v>0</v>
      </c>
      <c r="S174" s="40"/>
      <c r="T174" s="43">
        <f>IF(S174,LOOKUP(S174,{1;2;3;4;5;6;7;8;9;10;11;12;13;14;15;16;17;18;19;20;21},{30;25;21;18;16;15;14;13;12;11;10;9;8;7;6;5;4;3;2;1;0}),0)</f>
        <v>0</v>
      </c>
      <c r="U174" s="40"/>
      <c r="V174" s="45">
        <f>IF(U174,LOOKUP(U174,{1;2;3;4;5;6;7;8;9;10;11;12;13;14;15;16;17;18;19;20;21},{60;50;42;36;32;30;28;26;24;22;20;18;16;14;12;10;8;6;4;2;0}),0)</f>
        <v>0</v>
      </c>
      <c r="W174" s="40"/>
      <c r="X174" s="41">
        <f>IF(W174,LOOKUP(W174,{1;2;3;4;5;6;7;8;9;10;11;12;13;14;15;16;17;18;19;20;21},{60;50;42;36;32;30;28;26;24;22;20;18;16;14;12;10;8;6;4;2;0}),0)</f>
        <v>0</v>
      </c>
      <c r="Y174" s="40"/>
      <c r="Z174" s="45">
        <f>IF(Y174,LOOKUP(Y174,{1;2;3;4;5;6;7;8;9;10;11;12;13;14;15;16;17;18;19;20;21},{60;50;42;36;32;30;28;26;24;22;20;18;16;14;12;10;8;6;4;2;0}),0)</f>
        <v>0</v>
      </c>
      <c r="AA174" s="40"/>
      <c r="AB174" s="41">
        <f>IF(AA174,LOOKUP(AA174,{1;2;3;4;5;6;7;8;9;10;11;12;13;14;15;16;17;18;19;20;21},{60;50;42;36;32;30;28;26;24;22;20;18;16;14;12;10;8;6;4;2;0}),0)</f>
        <v>0</v>
      </c>
      <c r="AC174" s="40"/>
      <c r="AD174" s="106">
        <f>IF(AC174,LOOKUP(AC174,{1;2;3;4;5;6;7;8;9;10;11;12;13;14;15;16;17;18;19;20;21},{30;25;21;18;16;15;14;13;12;11;10;9;8;7;6;5;4;3;2;1;0}),0)</f>
        <v>0</v>
      </c>
      <c r="AE174" s="40"/>
      <c r="AF174" s="488">
        <f>IF(AE174,LOOKUP(AE174,{1;2;3;4;5;6;7;8;9;10;11;12;13;14;15;16;17;18;19;20;21},{30;25;21;18;16;15;14;13;12;11;10;9;8;7;6;5;4;3;2;1;0}),0)</f>
        <v>0</v>
      </c>
      <c r="AG174" s="40"/>
      <c r="AH174" s="106">
        <f>IF(AG174,LOOKUP(AG174,{1;2;3;4;5;6;7;8;9;10;11;12;13;14;15;16;17;18;19;20;21},{30;25;21;18;16;15;14;13;12;11;10;9;8;7;6;5;4;3;2;1;0}),0)</f>
        <v>0</v>
      </c>
      <c r="AI174" s="40"/>
      <c r="AJ174" s="41">
        <f>IF(AI174,LOOKUP(AI174,{1;2;3;4;5;6;7;8;9;10;11;12;13;14;15;16;17;18;19;20;21},{30;25;21;18;16;15;14;13;12;11;10;9;8;7;6;5;4;3;2;1;0}),0)</f>
        <v>0</v>
      </c>
      <c r="AK174" s="40"/>
      <c r="AL174" s="43">
        <f>IF(AK174,LOOKUP(AK174,{1;2;3;4;5;6;7;8;9;10;11;12;13;14;15;16;17;18;19;20;21},{30;25;21;18;16;15;14;13;12;11;10;9;8;7;6;5;4;3;2;1;0}),0)</f>
        <v>0</v>
      </c>
      <c r="AM174" s="40"/>
      <c r="AN174" s="43">
        <f>IF(AM174,LOOKUP(AM174,{1;2;3;4;5;6;7;8;9;10;11;12;13;14;15;16;17;18;19;20;21},{30;25;21;18;16;15;14;13;12;11;10;9;8;7;6;5;4;3;2;1;0}),0)</f>
        <v>0</v>
      </c>
      <c r="AO174" s="40"/>
      <c r="AP174" s="43">
        <f>IF(AO174,LOOKUP(AO174,{1;2;3;4;5;6;7;8;9;10;11;12;13;14;15;16;17;18;19;20;21},{30;25;21;18;16;15;14;13;12;11;10;9;8;7;6;5;4;3;2;1;0}),0)</f>
        <v>0</v>
      </c>
      <c r="AQ174" s="40"/>
      <c r="AR174" s="47">
        <f>IF(AQ174,LOOKUP(AQ174,{1;2;3;4;5;6;7;8;9;10;11;12;13;14;15;16;17;18;19;20;21},{60;50;42;36;32;30;28;26;24;22;20;18;16;14;12;10;8;6;4;2;0}),0)</f>
        <v>0</v>
      </c>
      <c r="AS174" s="40"/>
      <c r="AT174" s="211">
        <f>IF(AS174,LOOKUP(AS174,{1;2;3;4;5;6;7;8;9;10;11;12;13;14;15;16;17;18;19;20;21},{60;50;42;36;32;30;28;26;24;22;20;18;16;14;12;10;8;6;4;2;0}),0)</f>
        <v>0</v>
      </c>
      <c r="AU174" s="240"/>
      <c r="AV174" s="241">
        <f>IF(AU174,LOOKUP(AU174,{1;2;3;4;5;6;7;8;9;10;11;12;13;14;15;16;17;18;19;20;21},{60;50;42;36;32;30;28;26;24;22;20;18;16;14;12;10;8;6;4;2;0}),0)</f>
        <v>0</v>
      </c>
      <c r="AW174" s="225"/>
      <c r="AX174" s="216">
        <f>V174+X174+Z174+AB174+AR174+AT174+AV174</f>
        <v>0</v>
      </c>
      <c r="AZ174" s="255">
        <f>RANK(BA174,$BA$6:$BA$259)</f>
        <v>75</v>
      </c>
      <c r="BA174" s="256">
        <f>(N174+P174+R174+T174+V174+X174+Z174+AB174+AD174+AF174+AH174+AJ174+AL174+AN174)- SMALL((N174,P174,R174,T174,V174,X174,Z174,AB174,AD174,AF174,AH174,AJ174,AL174,AN174),1)- SMALL((N174,P174,R174,T174,V174,X174,Z174,AB174,AD174,AF174,AH174,AJ174,AL174,AN174),2)- SMALL((N174,P174,R174,T174,V174,X174,Z174,AB174,AD174,AF174,AH174,AJ174,AL174,AN174),3)</f>
        <v>0</v>
      </c>
    </row>
    <row r="175" spans="1:53" ht="16" customHeight="1" x14ac:dyDescent="0.2">
      <c r="A175" s="141">
        <f>RANK(I175,$I$6:$I$271)</f>
        <v>103</v>
      </c>
      <c r="B175" s="154">
        <v>3100222</v>
      </c>
      <c r="C175" s="146" t="s">
        <v>82</v>
      </c>
      <c r="D175" s="49" t="s">
        <v>83</v>
      </c>
      <c r="E175" s="38" t="str">
        <f>C175&amp;D175</f>
        <v>PatrickSTEWARD-JONES</v>
      </c>
      <c r="F175" s="39">
        <v>2017</v>
      </c>
      <c r="G175" s="117">
        <v>1991</v>
      </c>
      <c r="H175" s="311" t="str">
        <f>IF(ISBLANK(G175),"",IF(G175&gt;1995.9,"U23","SR"))</f>
        <v>SR</v>
      </c>
      <c r="I175" s="494">
        <f>N175+P175+R175+T175+V175+X175+Z175+AB175+AD175+AF175+AH175+AJ175+AL175+AN175+AP175+AR175+AT175+AV175</f>
        <v>0</v>
      </c>
      <c r="J175" s="159">
        <f>N175+R175+X175+AB175+AF175+AJ175+AR175</f>
        <v>0</v>
      </c>
      <c r="K175" s="130">
        <f>P175+T175+V175+Z175+AD175+AH175+AL175+AN175+AP175+AT175+AV175</f>
        <v>0</v>
      </c>
      <c r="L175" s="124"/>
      <c r="M175" s="40"/>
      <c r="N175" s="41">
        <f>IF(M175,LOOKUP(M175,{1;2;3;4;5;6;7;8;9;10;11;12;13;14;15;16;17;18;19;20;21},{30;25;21;18;16;15;14;13;12;11;10;9;8;7;6;5;4;3;2;1;0}),0)</f>
        <v>0</v>
      </c>
      <c r="O175" s="40"/>
      <c r="P175" s="43">
        <f>IF(O175,LOOKUP(O175,{1;2;3;4;5;6;7;8;9;10;11;12;13;14;15;16;17;18;19;20;21},{30;25;21;18;16;15;14;13;12;11;10;9;8;7;6;5;4;3;2;1;0}),0)</f>
        <v>0</v>
      </c>
      <c r="Q175" s="40"/>
      <c r="R175" s="41">
        <f>IF(Q175,LOOKUP(Q175,{1;2;3;4;5;6;7;8;9;10;11;12;13;14;15;16;17;18;19;20;21},{30;25;21;18;16;15;14;13;12;11;10;9;8;7;6;5;4;3;2;1;0}),0)</f>
        <v>0</v>
      </c>
      <c r="S175" s="40"/>
      <c r="T175" s="43">
        <f>IF(S175,LOOKUP(S175,{1;2;3;4;5;6;7;8;9;10;11;12;13;14;15;16;17;18;19;20;21},{30;25;21;18;16;15;14;13;12;11;10;9;8;7;6;5;4;3;2;1;0}),0)</f>
        <v>0</v>
      </c>
      <c r="U175" s="40"/>
      <c r="V175" s="45">
        <f>IF(U175,LOOKUP(U175,{1;2;3;4;5;6;7;8;9;10;11;12;13;14;15;16;17;18;19;20;21},{60;50;42;36;32;30;28;26;24;22;20;18;16;14;12;10;8;6;4;2;0}),0)</f>
        <v>0</v>
      </c>
      <c r="W175" s="40"/>
      <c r="X175" s="41">
        <f>IF(W175,LOOKUP(W175,{1;2;3;4;5;6;7;8;9;10;11;12;13;14;15;16;17;18;19;20;21},{60;50;42;36;32;30;28;26;24;22;20;18;16;14;12;10;8;6;4;2;0}),0)</f>
        <v>0</v>
      </c>
      <c r="Y175" s="40"/>
      <c r="Z175" s="45">
        <f>IF(Y175,LOOKUP(Y175,{1;2;3;4;5;6;7;8;9;10;11;12;13;14;15;16;17;18;19;20;21},{60;50;42;36;32;30;28;26;24;22;20;18;16;14;12;10;8;6;4;2;0}),0)</f>
        <v>0</v>
      </c>
      <c r="AA175" s="40"/>
      <c r="AB175" s="41">
        <f>IF(AA175,LOOKUP(AA175,{1;2;3;4;5;6;7;8;9;10;11;12;13;14;15;16;17;18;19;20;21},{60;50;42;36;32;30;28;26;24;22;20;18;16;14;12;10;8;6;4;2;0}),0)</f>
        <v>0</v>
      </c>
      <c r="AC175" s="40"/>
      <c r="AD175" s="106">
        <f>IF(AC175,LOOKUP(AC175,{1;2;3;4;5;6;7;8;9;10;11;12;13;14;15;16;17;18;19;20;21},{30;25;21;18;16;15;14;13;12;11;10;9;8;7;6;5;4;3;2;1;0}),0)</f>
        <v>0</v>
      </c>
      <c r="AE175" s="40"/>
      <c r="AF175" s="488">
        <f>IF(AE175,LOOKUP(AE175,{1;2;3;4;5;6;7;8;9;10;11;12;13;14;15;16;17;18;19;20;21},{30;25;21;18;16;15;14;13;12;11;10;9;8;7;6;5;4;3;2;1;0}),0)</f>
        <v>0</v>
      </c>
      <c r="AG175" s="40"/>
      <c r="AH175" s="106">
        <f>IF(AG175,LOOKUP(AG175,{1;2;3;4;5;6;7;8;9;10;11;12;13;14;15;16;17;18;19;20;21},{30;25;21;18;16;15;14;13;12;11;10;9;8;7;6;5;4;3;2;1;0}),0)</f>
        <v>0</v>
      </c>
      <c r="AI175" s="40"/>
      <c r="AJ175" s="41">
        <f>IF(AI175,LOOKUP(AI175,{1;2;3;4;5;6;7;8;9;10;11;12;13;14;15;16;17;18;19;20;21},{30;25;21;18;16;15;14;13;12;11;10;9;8;7;6;5;4;3;2;1;0}),0)</f>
        <v>0</v>
      </c>
      <c r="AK175" s="40"/>
      <c r="AL175" s="43">
        <f>IF(AK175,LOOKUP(AK175,{1;2;3;4;5;6;7;8;9;10;11;12;13;14;15;16;17;18;19;20;21},{30;25;21;18;16;15;14;13;12;11;10;9;8;7;6;5;4;3;2;1;0}),0)</f>
        <v>0</v>
      </c>
      <c r="AM175" s="40"/>
      <c r="AN175" s="43">
        <f>IF(AM175,LOOKUP(AM175,{1;2;3;4;5;6;7;8;9;10;11;12;13;14;15;16;17;18;19;20;21},{30;25;21;18;16;15;14;13;12;11;10;9;8;7;6;5;4;3;2;1;0}),0)</f>
        <v>0</v>
      </c>
      <c r="AO175" s="40"/>
      <c r="AP175" s="43">
        <f>IF(AO175,LOOKUP(AO175,{1;2;3;4;5;6;7;8;9;10;11;12;13;14;15;16;17;18;19;20;21},{30;25;21;18;16;15;14;13;12;11;10;9;8;7;6;5;4;3;2;1;0}),0)</f>
        <v>0</v>
      </c>
      <c r="AQ175" s="40"/>
      <c r="AR175" s="47">
        <f>IF(AQ175,LOOKUP(AQ175,{1;2;3;4;5;6;7;8;9;10;11;12;13;14;15;16;17;18;19;20;21},{60;50;42;36;32;30;28;26;24;22;20;18;16;14;12;10;8;6;4;2;0}),0)</f>
        <v>0</v>
      </c>
      <c r="AS175" s="40"/>
      <c r="AT175" s="211">
        <f>IF(AS175,LOOKUP(AS175,{1;2;3;4;5;6;7;8;9;10;11;12;13;14;15;16;17;18;19;20;21},{60;50;42;36;32;30;28;26;24;22;20;18;16;14;12;10;8;6;4;2;0}),0)</f>
        <v>0</v>
      </c>
      <c r="AU175" s="240"/>
      <c r="AV175" s="241">
        <f>IF(AU175,LOOKUP(AU175,{1;2;3;4;5;6;7;8;9;10;11;12;13;14;15;16;17;18;19;20;21},{60;50;42;36;32;30;28;26;24;22;20;18;16;14;12;10;8;6;4;2;0}),0)</f>
        <v>0</v>
      </c>
      <c r="AW175" s="225"/>
      <c r="AX175" s="216">
        <f>V175+X175+Z175+AB175+AR175+AT175+AV175</f>
        <v>0</v>
      </c>
      <c r="AZ175" s="255">
        <f>RANK(BA175,$BA$6:$BA$259)</f>
        <v>75</v>
      </c>
      <c r="BA175" s="256">
        <f>(N175+P175+R175+T175+V175+X175+Z175+AB175+AD175+AF175+AH175+AJ175+AL175+AN175)- SMALL((N175,P175,R175,T175,V175,X175,Z175,AB175,AD175,AF175,AH175,AJ175,AL175,AN175),1)- SMALL((N175,P175,R175,T175,V175,X175,Z175,AB175,AD175,AF175,AH175,AJ175,AL175,AN175),2)- SMALL((N175,P175,R175,T175,V175,X175,Z175,AB175,AD175,AF175,AH175,AJ175,AL175,AN175),3)</f>
        <v>0</v>
      </c>
    </row>
    <row r="176" spans="1:53" ht="16" customHeight="1" x14ac:dyDescent="0.2">
      <c r="A176" s="141">
        <f>RANK(I176,$I$6:$I$271)</f>
        <v>103</v>
      </c>
      <c r="B176" s="154">
        <v>3150596</v>
      </c>
      <c r="C176" s="146" t="s">
        <v>236</v>
      </c>
      <c r="D176" s="49" t="s">
        <v>237</v>
      </c>
      <c r="E176" s="38" t="str">
        <f>C176&amp;D176</f>
        <v>FabianSTOCEK</v>
      </c>
      <c r="F176" s="39">
        <v>2017</v>
      </c>
      <c r="G176" s="118">
        <v>1994</v>
      </c>
      <c r="H176" s="311" t="str">
        <f>IF(ISBLANK(G176),"",IF(G176&gt;1995.9,"U23","SR"))</f>
        <v>SR</v>
      </c>
      <c r="I176" s="494">
        <f>N176+P176+R176+T176+V176+X176+Z176+AB176+AD176+AF176+AH176+AJ176+AL176+AN176+AP176+AR176+AT176+AV176</f>
        <v>0</v>
      </c>
      <c r="J176" s="159">
        <f>N176+R176+X176+AB176+AF176+AJ176+AR176</f>
        <v>0</v>
      </c>
      <c r="K176" s="130">
        <f>P176+T176+V176+Z176+AD176+AH176+AL176+AN176+AP176+AT176+AV176</f>
        <v>0</v>
      </c>
      <c r="L176" s="124"/>
      <c r="M176" s="40"/>
      <c r="N176" s="41">
        <f>IF(M176,LOOKUP(M176,{1;2;3;4;5;6;7;8;9;10;11;12;13;14;15;16;17;18;19;20;21},{30;25;21;18;16;15;14;13;12;11;10;9;8;7;6;5;4;3;2;1;0}),0)</f>
        <v>0</v>
      </c>
      <c r="O176" s="40"/>
      <c r="P176" s="43">
        <f>IF(O176,LOOKUP(O176,{1;2;3;4;5;6;7;8;9;10;11;12;13;14;15;16;17;18;19;20;21},{30;25;21;18;16;15;14;13;12;11;10;9;8;7;6;5;4;3;2;1;0}),0)</f>
        <v>0</v>
      </c>
      <c r="Q176" s="40"/>
      <c r="R176" s="41">
        <f>IF(Q176,LOOKUP(Q176,{1;2;3;4;5;6;7;8;9;10;11;12;13;14;15;16;17;18;19;20;21},{30;25;21;18;16;15;14;13;12;11;10;9;8;7;6;5;4;3;2;1;0}),0)</f>
        <v>0</v>
      </c>
      <c r="S176" s="40"/>
      <c r="T176" s="43">
        <f>IF(S176,LOOKUP(S176,{1;2;3;4;5;6;7;8;9;10;11;12;13;14;15;16;17;18;19;20;21},{30;25;21;18;16;15;14;13;12;11;10;9;8;7;6;5;4;3;2;1;0}),0)</f>
        <v>0</v>
      </c>
      <c r="U176" s="40"/>
      <c r="V176" s="45">
        <f>IF(U176,LOOKUP(U176,{1;2;3;4;5;6;7;8;9;10;11;12;13;14;15;16;17;18;19;20;21},{60;50;42;36;32;30;28;26;24;22;20;18;16;14;12;10;8;6;4;2;0}),0)</f>
        <v>0</v>
      </c>
      <c r="W176" s="40"/>
      <c r="X176" s="41">
        <f>IF(W176,LOOKUP(W176,{1;2;3;4;5;6;7;8;9;10;11;12;13;14;15;16;17;18;19;20;21},{60;50;42;36;32;30;28;26;24;22;20;18;16;14;12;10;8;6;4;2;0}),0)</f>
        <v>0</v>
      </c>
      <c r="Y176" s="40"/>
      <c r="Z176" s="45">
        <f>IF(Y176,LOOKUP(Y176,{1;2;3;4;5;6;7;8;9;10;11;12;13;14;15;16;17;18;19;20;21},{60;50;42;36;32;30;28;26;24;22;20;18;16;14;12;10;8;6;4;2;0}),0)</f>
        <v>0</v>
      </c>
      <c r="AA176" s="40"/>
      <c r="AB176" s="41">
        <f>IF(AA176,LOOKUP(AA176,{1;2;3;4;5;6;7;8;9;10;11;12;13;14;15;16;17;18;19;20;21},{60;50;42;36;32;30;28;26;24;22;20;18;16;14;12;10;8;6;4;2;0}),0)</f>
        <v>0</v>
      </c>
      <c r="AC176" s="40"/>
      <c r="AD176" s="106">
        <f>IF(AC176,LOOKUP(AC176,{1;2;3;4;5;6;7;8;9;10;11;12;13;14;15;16;17;18;19;20;21},{30;25;21;18;16;15;14;13;12;11;10;9;8;7;6;5;4;3;2;1;0}),0)</f>
        <v>0</v>
      </c>
      <c r="AE176" s="40"/>
      <c r="AF176" s="488">
        <f>IF(AE176,LOOKUP(AE176,{1;2;3;4;5;6;7;8;9;10;11;12;13;14;15;16;17;18;19;20;21},{30;25;21;18;16;15;14;13;12;11;10;9;8;7;6;5;4;3;2;1;0}),0)</f>
        <v>0</v>
      </c>
      <c r="AG176" s="40"/>
      <c r="AH176" s="106">
        <f>IF(AG176,LOOKUP(AG176,{1;2;3;4;5;6;7;8;9;10;11;12;13;14;15;16;17;18;19;20;21},{30;25;21;18;16;15;14;13;12;11;10;9;8;7;6;5;4;3;2;1;0}),0)</f>
        <v>0</v>
      </c>
      <c r="AI176" s="40"/>
      <c r="AJ176" s="41">
        <f>IF(AI176,LOOKUP(AI176,{1;2;3;4;5;6;7;8;9;10;11;12;13;14;15;16;17;18;19;20;21},{30;25;21;18;16;15;14;13;12;11;10;9;8;7;6;5;4;3;2;1;0}),0)</f>
        <v>0</v>
      </c>
      <c r="AK176" s="40"/>
      <c r="AL176" s="43">
        <f>IF(AK176,LOOKUP(AK176,{1;2;3;4;5;6;7;8;9;10;11;12;13;14;15;16;17;18;19;20;21},{30;25;21;18;16;15;14;13;12;11;10;9;8;7;6;5;4;3;2;1;0}),0)</f>
        <v>0</v>
      </c>
      <c r="AM176" s="40"/>
      <c r="AN176" s="43">
        <f>IF(AM176,LOOKUP(AM176,{1;2;3;4;5;6;7;8;9;10;11;12;13;14;15;16;17;18;19;20;21},{30;25;21;18;16;15;14;13;12;11;10;9;8;7;6;5;4;3;2;1;0}),0)</f>
        <v>0</v>
      </c>
      <c r="AO176" s="40"/>
      <c r="AP176" s="43">
        <f>IF(AO176,LOOKUP(AO176,{1;2;3;4;5;6;7;8;9;10;11;12;13;14;15;16;17;18;19;20;21},{30;25;21;18;16;15;14;13;12;11;10;9;8;7;6;5;4;3;2;1;0}),0)</f>
        <v>0</v>
      </c>
      <c r="AQ176" s="40"/>
      <c r="AR176" s="47">
        <f>IF(AQ176,LOOKUP(AQ176,{1;2;3;4;5;6;7;8;9;10;11;12;13;14;15;16;17;18;19;20;21},{60;50;42;36;32;30;28;26;24;22;20;18;16;14;12;10;8;6;4;2;0}),0)</f>
        <v>0</v>
      </c>
      <c r="AS176" s="40"/>
      <c r="AT176" s="211">
        <f>IF(AS176,LOOKUP(AS176,{1;2;3;4;5;6;7;8;9;10;11;12;13;14;15;16;17;18;19;20;21},{60;50;42;36;32;30;28;26;24;22;20;18;16;14;12;10;8;6;4;2;0}),0)</f>
        <v>0</v>
      </c>
      <c r="AU176" s="240"/>
      <c r="AV176" s="241">
        <f>IF(AU176,LOOKUP(AU176,{1;2;3;4;5;6;7;8;9;10;11;12;13;14;15;16;17;18;19;20;21},{60;50;42;36;32;30;28;26;24;22;20;18;16;14;12;10;8;6;4;2;0}),0)</f>
        <v>0</v>
      </c>
      <c r="AW176" s="225"/>
      <c r="AX176" s="216">
        <f>V176+X176+Z176+AB176+AR176+AT176+AV176</f>
        <v>0</v>
      </c>
      <c r="AZ176" s="255">
        <f>RANK(BA176,$BA$6:$BA$259)</f>
        <v>75</v>
      </c>
      <c r="BA176" s="256">
        <f>(N176+P176+R176+T176+V176+X176+Z176+AB176+AD176+AF176+AH176+AJ176+AL176+AN176)- SMALL((N176,P176,R176,T176,V176,X176,Z176,AB176,AD176,AF176,AH176,AJ176,AL176,AN176),1)- SMALL((N176,P176,R176,T176,V176,X176,Z176,AB176,AD176,AF176,AH176,AJ176,AL176,AN176),2)- SMALL((N176,P176,R176,T176,V176,X176,Z176,AB176,AD176,AF176,AH176,AJ176,AL176,AN176),3)</f>
        <v>0</v>
      </c>
    </row>
    <row r="177" spans="1:56" ht="16" customHeight="1" x14ac:dyDescent="0.2">
      <c r="A177" s="141">
        <f>RANK(I177,$I$6:$I$271)</f>
        <v>103</v>
      </c>
      <c r="B177" s="154">
        <v>3421172</v>
      </c>
      <c r="C177" s="149" t="s">
        <v>532</v>
      </c>
      <c r="D177" s="37" t="s">
        <v>238</v>
      </c>
      <c r="E177" s="38" t="str">
        <f>C177&amp;D177</f>
        <v>Mads EkSTROEM</v>
      </c>
      <c r="F177" s="39">
        <v>2017</v>
      </c>
      <c r="G177" s="118">
        <v>1991</v>
      </c>
      <c r="H177" s="311" t="str">
        <f>IF(ISBLANK(G177),"",IF(G177&gt;1995.9,"U23","SR"))</f>
        <v>SR</v>
      </c>
      <c r="I177" s="494">
        <f>N177+P177+R177+T177+V177+X177+Z177+AB177+AD177+AF177+AH177+AJ177+AL177+AN177+AP177+AR177+AT177+AV177</f>
        <v>0</v>
      </c>
      <c r="J177" s="159">
        <f>N177+R177+X177+AB177+AF177+AJ177+AR177</f>
        <v>0</v>
      </c>
      <c r="K177" s="130">
        <f>P177+T177+V177+Z177+AD177+AH177+AL177+AN177+AP177+AT177+AV177</f>
        <v>0</v>
      </c>
      <c r="L177" s="124"/>
      <c r="M177" s="40"/>
      <c r="N177" s="41">
        <f>IF(M177,LOOKUP(M177,{1;2;3;4;5;6;7;8;9;10;11;12;13;14;15;16;17;18;19;20;21},{30;25;21;18;16;15;14;13;12;11;10;9;8;7;6;5;4;3;2;1;0}),0)</f>
        <v>0</v>
      </c>
      <c r="O177" s="40"/>
      <c r="P177" s="43">
        <f>IF(O177,LOOKUP(O177,{1;2;3;4;5;6;7;8;9;10;11;12;13;14;15;16;17;18;19;20;21},{30;25;21;18;16;15;14;13;12;11;10;9;8;7;6;5;4;3;2;1;0}),0)</f>
        <v>0</v>
      </c>
      <c r="Q177" s="40"/>
      <c r="R177" s="41">
        <f>IF(Q177,LOOKUP(Q177,{1;2;3;4;5;6;7;8;9;10;11;12;13;14;15;16;17;18;19;20;21},{30;25;21;18;16;15;14;13;12;11;10;9;8;7;6;5;4;3;2;1;0}),0)</f>
        <v>0</v>
      </c>
      <c r="S177" s="40"/>
      <c r="T177" s="43">
        <f>IF(S177,LOOKUP(S177,{1;2;3;4;5;6;7;8;9;10;11;12;13;14;15;16;17;18;19;20;21},{30;25;21;18;16;15;14;13;12;11;10;9;8;7;6;5;4;3;2;1;0}),0)</f>
        <v>0</v>
      </c>
      <c r="U177" s="40"/>
      <c r="V177" s="45">
        <f>IF(U177,LOOKUP(U177,{1;2;3;4;5;6;7;8;9;10;11;12;13;14;15;16;17;18;19;20;21},{60;50;42;36;32;30;28;26;24;22;20;18;16;14;12;10;8;6;4;2;0}),0)</f>
        <v>0</v>
      </c>
      <c r="W177" s="40"/>
      <c r="X177" s="41">
        <f>IF(W177,LOOKUP(W177,{1;2;3;4;5;6;7;8;9;10;11;12;13;14;15;16;17;18;19;20;21},{60;50;42;36;32;30;28;26;24;22;20;18;16;14;12;10;8;6;4;2;0}),0)</f>
        <v>0</v>
      </c>
      <c r="Y177" s="40"/>
      <c r="Z177" s="45">
        <f>IF(Y177,LOOKUP(Y177,{1;2;3;4;5;6;7;8;9;10;11;12;13;14;15;16;17;18;19;20;21},{60;50;42;36;32;30;28;26;24;22;20;18;16;14;12;10;8;6;4;2;0}),0)</f>
        <v>0</v>
      </c>
      <c r="AA177" s="40"/>
      <c r="AB177" s="41">
        <f>IF(AA177,LOOKUP(AA177,{1;2;3;4;5;6;7;8;9;10;11;12;13;14;15;16;17;18;19;20;21},{60;50;42;36;32;30;28;26;24;22;20;18;16;14;12;10;8;6;4;2;0}),0)</f>
        <v>0</v>
      </c>
      <c r="AC177" s="40"/>
      <c r="AD177" s="106">
        <f>IF(AC177,LOOKUP(AC177,{1;2;3;4;5;6;7;8;9;10;11;12;13;14;15;16;17;18;19;20;21},{30;25;21;18;16;15;14;13;12;11;10;9;8;7;6;5;4;3;2;1;0}),0)</f>
        <v>0</v>
      </c>
      <c r="AE177" s="40"/>
      <c r="AF177" s="488">
        <f>IF(AE177,LOOKUP(AE177,{1;2;3;4;5;6;7;8;9;10;11;12;13;14;15;16;17;18;19;20;21},{30;25;21;18;16;15;14;13;12;11;10;9;8;7;6;5;4;3;2;1;0}),0)</f>
        <v>0</v>
      </c>
      <c r="AG177" s="40"/>
      <c r="AH177" s="106">
        <f>IF(AG177,LOOKUP(AG177,{1;2;3;4;5;6;7;8;9;10;11;12;13;14;15;16;17;18;19;20;21},{30;25;21;18;16;15;14;13;12;11;10;9;8;7;6;5;4;3;2;1;0}),0)</f>
        <v>0</v>
      </c>
      <c r="AI177" s="40"/>
      <c r="AJ177" s="41">
        <f>IF(AI177,LOOKUP(AI177,{1;2;3;4;5;6;7;8;9;10;11;12;13;14;15;16;17;18;19;20;21},{30;25;21;18;16;15;14;13;12;11;10;9;8;7;6;5;4;3;2;1;0}),0)</f>
        <v>0</v>
      </c>
      <c r="AK177" s="40"/>
      <c r="AL177" s="43">
        <f>IF(AK177,LOOKUP(AK177,{1;2;3;4;5;6;7;8;9;10;11;12;13;14;15;16;17;18;19;20;21},{30;25;21;18;16;15;14;13;12;11;10;9;8;7;6;5;4;3;2;1;0}),0)</f>
        <v>0</v>
      </c>
      <c r="AM177" s="40"/>
      <c r="AN177" s="43">
        <f>IF(AM177,LOOKUP(AM177,{1;2;3;4;5;6;7;8;9;10;11;12;13;14;15;16;17;18;19;20;21},{30;25;21;18;16;15;14;13;12;11;10;9;8;7;6;5;4;3;2;1;0}),0)</f>
        <v>0</v>
      </c>
      <c r="AO177" s="40"/>
      <c r="AP177" s="43">
        <f>IF(AO177,LOOKUP(AO177,{1;2;3;4;5;6;7;8;9;10;11;12;13;14;15;16;17;18;19;20;21},{30;25;21;18;16;15;14;13;12;11;10;9;8;7;6;5;4;3;2;1;0}),0)</f>
        <v>0</v>
      </c>
      <c r="AQ177" s="40"/>
      <c r="AR177" s="47">
        <f>IF(AQ177,LOOKUP(AQ177,{1;2;3;4;5;6;7;8;9;10;11;12;13;14;15;16;17;18;19;20;21},{60;50;42;36;32;30;28;26;24;22;20;18;16;14;12;10;8;6;4;2;0}),0)</f>
        <v>0</v>
      </c>
      <c r="AS177" s="40"/>
      <c r="AT177" s="211">
        <f>IF(AS177,LOOKUP(AS177,{1;2;3;4;5;6;7;8;9;10;11;12;13;14;15;16;17;18;19;20;21},{60;50;42;36;32;30;28;26;24;22;20;18;16;14;12;10;8;6;4;2;0}),0)</f>
        <v>0</v>
      </c>
      <c r="AU177" s="240"/>
      <c r="AV177" s="241">
        <f>IF(AU177,LOOKUP(AU177,{1;2;3;4;5;6;7;8;9;10;11;12;13;14;15;16;17;18;19;20;21},{60;50;42;36;32;30;28;26;24;22;20;18;16;14;12;10;8;6;4;2;0}),0)</f>
        <v>0</v>
      </c>
      <c r="AW177" s="225"/>
      <c r="AX177" s="216">
        <f>V177+X177+Z177+AB177+AR177+AT177+AV177</f>
        <v>0</v>
      </c>
      <c r="AZ177" s="255">
        <f>RANK(BA177,$BA$6:$BA$259)</f>
        <v>75</v>
      </c>
      <c r="BA177" s="256">
        <f>(N177+P177+R177+T177+V177+X177+Z177+AB177+AD177+AF177+AH177+AJ177+AL177+AN177)- SMALL((N177,P177,R177,T177,V177,X177,Z177,AB177,AD177,AF177,AH177,AJ177,AL177,AN177),1)- SMALL((N177,P177,R177,T177,V177,X177,Z177,AB177,AD177,AF177,AH177,AJ177,AL177,AN177),2)- SMALL((N177,P177,R177,T177,V177,X177,Z177,AB177,AD177,AF177,AH177,AJ177,AL177,AN177),3)</f>
        <v>0</v>
      </c>
    </row>
    <row r="178" spans="1:56" ht="16" customHeight="1" x14ac:dyDescent="0.2">
      <c r="A178" s="141">
        <f>RANK(I178,$I$6:$I$271)</f>
        <v>103</v>
      </c>
      <c r="B178" s="154">
        <v>3530762</v>
      </c>
      <c r="C178" s="145" t="s">
        <v>139</v>
      </c>
      <c r="D178" s="114" t="s">
        <v>523</v>
      </c>
      <c r="E178" s="38" t="str">
        <f>C178&amp;D178</f>
        <v>DylanSYBEN</v>
      </c>
      <c r="F178" s="50"/>
      <c r="G178" s="118">
        <v>1997</v>
      </c>
      <c r="H178" s="311" t="str">
        <f>IF(ISBLANK(G178),"",IF(G178&gt;1995.9,"U23","SR"))</f>
        <v>U23</v>
      </c>
      <c r="I178" s="494">
        <f>N178+P178+R178+T178+V178+X178+Z178+AB178+AD178+AF178+AH178+AJ178+AL178+AN178+AP178+AR178+AT178+AV178</f>
        <v>0</v>
      </c>
      <c r="J178" s="159">
        <f>N178+R178+X178+AB178+AF178+AJ178+AR178</f>
        <v>0</v>
      </c>
      <c r="K178" s="130">
        <f>P178+T178+V178+Z178+AD178+AH178+AL178+AN178+AP178+AT178+AV178</f>
        <v>0</v>
      </c>
      <c r="L178" s="124"/>
      <c r="M178" s="40"/>
      <c r="N178" s="41">
        <f>IF(M178,LOOKUP(M178,{1;2;3;4;5;6;7;8;9;10;11;12;13;14;15;16;17;18;19;20;21},{30;25;21;18;16;15;14;13;12;11;10;9;8;7;6;5;4;3;2;1;0}),0)</f>
        <v>0</v>
      </c>
      <c r="O178" s="40"/>
      <c r="P178" s="43">
        <f>IF(O178,LOOKUP(O178,{1;2;3;4;5;6;7;8;9;10;11;12;13;14;15;16;17;18;19;20;21},{30;25;21;18;16;15;14;13;12;11;10;9;8;7;6;5;4;3;2;1;0}),0)</f>
        <v>0</v>
      </c>
      <c r="Q178" s="40"/>
      <c r="R178" s="41">
        <f>IF(Q178,LOOKUP(Q178,{1;2;3;4;5;6;7;8;9;10;11;12;13;14;15;16;17;18;19;20;21},{30;25;21;18;16;15;14;13;12;11;10;9;8;7;6;5;4;3;2;1;0}),0)</f>
        <v>0</v>
      </c>
      <c r="S178" s="40"/>
      <c r="T178" s="43">
        <f>IF(S178,LOOKUP(S178,{1;2;3;4;5;6;7;8;9;10;11;12;13;14;15;16;17;18;19;20;21},{30;25;21;18;16;15;14;13;12;11;10;9;8;7;6;5;4;3;2;1;0}),0)</f>
        <v>0</v>
      </c>
      <c r="U178" s="40"/>
      <c r="V178" s="45">
        <f>IF(U178,LOOKUP(U178,{1;2;3;4;5;6;7;8;9;10;11;12;13;14;15;16;17;18;19;20;21},{60;50;42;36;32;30;28;26;24;22;20;18;16;14;12;10;8;6;4;2;0}),0)</f>
        <v>0</v>
      </c>
      <c r="W178" s="40"/>
      <c r="X178" s="41">
        <f>IF(W178,LOOKUP(W178,{1;2;3;4;5;6;7;8;9;10;11;12;13;14;15;16;17;18;19;20;21},{60;50;42;36;32;30;28;26;24;22;20;18;16;14;12;10;8;6;4;2;0}),0)</f>
        <v>0</v>
      </c>
      <c r="Y178" s="40"/>
      <c r="Z178" s="45">
        <f>IF(Y178,LOOKUP(Y178,{1;2;3;4;5;6;7;8;9;10;11;12;13;14;15;16;17;18;19;20;21},{60;50;42;36;32;30;28;26;24;22;20;18;16;14;12;10;8;6;4;2;0}),0)</f>
        <v>0</v>
      </c>
      <c r="AA178" s="40"/>
      <c r="AB178" s="41">
        <f>IF(AA178,LOOKUP(AA178,{1;2;3;4;5;6;7;8;9;10;11;12;13;14;15;16;17;18;19;20;21},{60;50;42;36;32;30;28;26;24;22;20;18;16;14;12;10;8;6;4;2;0}),0)</f>
        <v>0</v>
      </c>
      <c r="AC178" s="40"/>
      <c r="AD178" s="106">
        <f>IF(AC178,LOOKUP(AC178,{1;2;3;4;5;6;7;8;9;10;11;12;13;14;15;16;17;18;19;20;21},{30;25;21;18;16;15;14;13;12;11;10;9;8;7;6;5;4;3;2;1;0}),0)</f>
        <v>0</v>
      </c>
      <c r="AE178" s="40"/>
      <c r="AF178" s="488">
        <f>IF(AE178,LOOKUP(AE178,{1;2;3;4;5;6;7;8;9;10;11;12;13;14;15;16;17;18;19;20;21},{30;25;21;18;16;15;14;13;12;11;10;9;8;7;6;5;4;3;2;1;0}),0)</f>
        <v>0</v>
      </c>
      <c r="AG178" s="40"/>
      <c r="AH178" s="106">
        <f>IF(AG178,LOOKUP(AG178,{1;2;3;4;5;6;7;8;9;10;11;12;13;14;15;16;17;18;19;20;21},{30;25;21;18;16;15;14;13;12;11;10;9;8;7;6;5;4;3;2;1;0}),0)</f>
        <v>0</v>
      </c>
      <c r="AI178" s="40"/>
      <c r="AJ178" s="41">
        <f>IF(AI178,LOOKUP(AI178,{1;2;3;4;5;6;7;8;9;10;11;12;13;14;15;16;17;18;19;20;21},{30;25;21;18;16;15;14;13;12;11;10;9;8;7;6;5;4;3;2;1;0}),0)</f>
        <v>0</v>
      </c>
      <c r="AK178" s="40"/>
      <c r="AL178" s="43">
        <f>IF(AK178,LOOKUP(AK178,{1;2;3;4;5;6;7;8;9;10;11;12;13;14;15;16;17;18;19;20;21},{30;25;21;18;16;15;14;13;12;11;10;9;8;7;6;5;4;3;2;1;0}),0)</f>
        <v>0</v>
      </c>
      <c r="AM178" s="40"/>
      <c r="AN178" s="43">
        <f>IF(AM178,LOOKUP(AM178,{1;2;3;4;5;6;7;8;9;10;11;12;13;14;15;16;17;18;19;20;21},{30;25;21;18;16;15;14;13;12;11;10;9;8;7;6;5;4;3;2;1;0}),0)</f>
        <v>0</v>
      </c>
      <c r="AO178" s="40"/>
      <c r="AP178" s="43">
        <f>IF(AO178,LOOKUP(AO178,{1;2;3;4;5;6;7;8;9;10;11;12;13;14;15;16;17;18;19;20;21},{30;25;21;18;16;15;14;13;12;11;10;9;8;7;6;5;4;3;2;1;0}),0)</f>
        <v>0</v>
      </c>
      <c r="AQ178" s="40"/>
      <c r="AR178" s="47">
        <f>IF(AQ178,LOOKUP(AQ178,{1;2;3;4;5;6;7;8;9;10;11;12;13;14;15;16;17;18;19;20;21},{60;50;42;36;32;30;28;26;24;22;20;18;16;14;12;10;8;6;4;2;0}),0)</f>
        <v>0</v>
      </c>
      <c r="AS178" s="40"/>
      <c r="AT178" s="211">
        <f>IF(AS178,LOOKUP(AS178,{1;2;3;4;5;6;7;8;9;10;11;12;13;14;15;16;17;18;19;20;21},{60;50;42;36;32;30;28;26;24;22;20;18;16;14;12;10;8;6;4;2;0}),0)</f>
        <v>0</v>
      </c>
      <c r="AU178" s="240"/>
      <c r="AV178" s="241">
        <f>IF(AU178,LOOKUP(AU178,{1;2;3;4;5;6;7;8;9;10;11;12;13;14;15;16;17;18;19;20;21},{60;50;42;36;32;30;28;26;24;22;20;18;16;14;12;10;8;6;4;2;0}),0)</f>
        <v>0</v>
      </c>
      <c r="AW178" s="225"/>
      <c r="AX178" s="216">
        <f>V178+X178+Z178+AB178+AR178+AT178+AV178</f>
        <v>0</v>
      </c>
      <c r="AZ178" s="255">
        <f>RANK(BA178,$BA$6:$BA$259)</f>
        <v>75</v>
      </c>
      <c r="BA178" s="256">
        <f>(N178+P178+R178+T178+V178+X178+Z178+AB178+AD178+AF178+AH178+AJ178+AL178+AN178)- SMALL((N178,P178,R178,T178,V178,X178,Z178,AB178,AD178,AF178,AH178,AJ178,AL178,AN178),1)- SMALL((N178,P178,R178,T178,V178,X178,Z178,AB178,AD178,AF178,AH178,AJ178,AL178,AN178),2)- SMALL((N178,P178,R178,T178,V178,X178,Z178,AB178,AD178,AF178,AH178,AJ178,AL178,AN178),3)</f>
        <v>0</v>
      </c>
    </row>
    <row r="179" spans="1:56" ht="16" customHeight="1" x14ac:dyDescent="0.2">
      <c r="A179" s="141">
        <f>RANK(I179,$I$6:$I$271)</f>
        <v>103</v>
      </c>
      <c r="B179" s="154">
        <v>3530764</v>
      </c>
      <c r="C179" s="506" t="s">
        <v>239</v>
      </c>
      <c r="D179" s="509" t="s">
        <v>240</v>
      </c>
      <c r="E179" s="457" t="str">
        <f>C179&amp;D179</f>
        <v>PaoloTAKAGI-ATILANO</v>
      </c>
      <c r="F179" s="462">
        <v>2017</v>
      </c>
      <c r="G179" s="514">
        <v>1997</v>
      </c>
      <c r="H179" s="311" t="str">
        <f>IF(ISBLANK(G179),"",IF(G179&gt;1995.9,"U23","SR"))</f>
        <v>U23</v>
      </c>
      <c r="I179" s="494">
        <f>N179+P179+R179+T179+V179+X179+Z179+AB179+AD179+AF179+AH179+AJ179+AL179+AN179+AP179+AR179+AT179+AV179</f>
        <v>0</v>
      </c>
      <c r="J179" s="159">
        <f>N179+R179+X179+AB179+AF179+AJ179+AR179</f>
        <v>0</v>
      </c>
      <c r="K179" s="130">
        <f>P179+T179+V179+Z179+AD179+AH179+AL179+AN179+AP179+AT179+AV179</f>
        <v>0</v>
      </c>
      <c r="L179" s="460"/>
      <c r="M179" s="40"/>
      <c r="N179" s="41">
        <f>IF(M179,LOOKUP(M179,{1;2;3;4;5;6;7;8;9;10;11;12;13;14;15;16;17;18;19;20;21},{30;25;21;18;16;15;14;13;12;11;10;9;8;7;6;5;4;3;2;1;0}),0)</f>
        <v>0</v>
      </c>
      <c r="O179" s="40"/>
      <c r="P179" s="43">
        <f>IF(O179,LOOKUP(O179,{1;2;3;4;5;6;7;8;9;10;11;12;13;14;15;16;17;18;19;20;21},{30;25;21;18;16;15;14;13;12;11;10;9;8;7;6;5;4;3;2;1;0}),0)</f>
        <v>0</v>
      </c>
      <c r="Q179" s="40"/>
      <c r="R179" s="41">
        <f>IF(Q179,LOOKUP(Q179,{1;2;3;4;5;6;7;8;9;10;11;12;13;14;15;16;17;18;19;20;21},{30;25;21;18;16;15;14;13;12;11;10;9;8;7;6;5;4;3;2;1;0}),0)</f>
        <v>0</v>
      </c>
      <c r="S179" s="40"/>
      <c r="T179" s="43">
        <f>IF(S179,LOOKUP(S179,{1;2;3;4;5;6;7;8;9;10;11;12;13;14;15;16;17;18;19;20;21},{30;25;21;18;16;15;14;13;12;11;10;9;8;7;6;5;4;3;2;1;0}),0)</f>
        <v>0</v>
      </c>
      <c r="U179" s="40"/>
      <c r="V179" s="45">
        <f>IF(U179,LOOKUP(U179,{1;2;3;4;5;6;7;8;9;10;11;12;13;14;15;16;17;18;19;20;21},{60;50;42;36;32;30;28;26;24;22;20;18;16;14;12;10;8;6;4;2;0}),0)</f>
        <v>0</v>
      </c>
      <c r="W179" s="40"/>
      <c r="X179" s="41">
        <f>IF(W179,LOOKUP(W179,{1;2;3;4;5;6;7;8;9;10;11;12;13;14;15;16;17;18;19;20;21},{60;50;42;36;32;30;28;26;24;22;20;18;16;14;12;10;8;6;4;2;0}),0)</f>
        <v>0</v>
      </c>
      <c r="Y179" s="40"/>
      <c r="Z179" s="45">
        <f>IF(Y179,LOOKUP(Y179,{1;2;3;4;5;6;7;8;9;10;11;12;13;14;15;16;17;18;19;20;21},{60;50;42;36;32;30;28;26;24;22;20;18;16;14;12;10;8;6;4;2;0}),0)</f>
        <v>0</v>
      </c>
      <c r="AA179" s="40"/>
      <c r="AB179" s="41">
        <f>IF(AA179,LOOKUP(AA179,{1;2;3;4;5;6;7;8;9;10;11;12;13;14;15;16;17;18;19;20;21},{60;50;42;36;32;30;28;26;24;22;20;18;16;14;12;10;8;6;4;2;0}),0)</f>
        <v>0</v>
      </c>
      <c r="AC179" s="40"/>
      <c r="AD179" s="106">
        <f>IF(AC179,LOOKUP(AC179,{1;2;3;4;5;6;7;8;9;10;11;12;13;14;15;16;17;18;19;20;21},{30;25;21;18;16;15;14;13;12;11;10;9;8;7;6;5;4;3;2;1;0}),0)</f>
        <v>0</v>
      </c>
      <c r="AE179" s="40"/>
      <c r="AF179" s="488">
        <f>IF(AE179,LOOKUP(AE179,{1;2;3;4;5;6;7;8;9;10;11;12;13;14;15;16;17;18;19;20;21},{30;25;21;18;16;15;14;13;12;11;10;9;8;7;6;5;4;3;2;1;0}),0)</f>
        <v>0</v>
      </c>
      <c r="AG179" s="40"/>
      <c r="AH179" s="106">
        <f>IF(AG179,LOOKUP(AG179,{1;2;3;4;5;6;7;8;9;10;11;12;13;14;15;16;17;18;19;20;21},{30;25;21;18;16;15;14;13;12;11;10;9;8;7;6;5;4;3;2;1;0}),0)</f>
        <v>0</v>
      </c>
      <c r="AI179" s="40"/>
      <c r="AJ179" s="41">
        <f>IF(AI179,LOOKUP(AI179,{1;2;3;4;5;6;7;8;9;10;11;12;13;14;15;16;17;18;19;20;21},{30;25;21;18;16;15;14;13;12;11;10;9;8;7;6;5;4;3;2;1;0}),0)</f>
        <v>0</v>
      </c>
      <c r="AK179" s="40"/>
      <c r="AL179" s="43">
        <f>IF(AK179,LOOKUP(AK179,{1;2;3;4;5;6;7;8;9;10;11;12;13;14;15;16;17;18;19;20;21},{30;25;21;18;16;15;14;13;12;11;10;9;8;7;6;5;4;3;2;1;0}),0)</f>
        <v>0</v>
      </c>
      <c r="AM179" s="40"/>
      <c r="AN179" s="43">
        <f>IF(AM179,LOOKUP(AM179,{1;2;3;4;5;6;7;8;9;10;11;12;13;14;15;16;17;18;19;20;21},{30;25;21;18;16;15;14;13;12;11;10;9;8;7;6;5;4;3;2;1;0}),0)</f>
        <v>0</v>
      </c>
      <c r="AO179" s="40"/>
      <c r="AP179" s="43">
        <f>IF(AO179,LOOKUP(AO179,{1;2;3;4;5;6;7;8;9;10;11;12;13;14;15;16;17;18;19;20;21},{30;25;21;18;16;15;14;13;12;11;10;9;8;7;6;5;4;3;2;1;0}),0)</f>
        <v>0</v>
      </c>
      <c r="AQ179" s="40"/>
      <c r="AR179" s="47">
        <f>IF(AQ179,LOOKUP(AQ179,{1;2;3;4;5;6;7;8;9;10;11;12;13;14;15;16;17;18;19;20;21},{60;50;42;36;32;30;28;26;24;22;20;18;16;14;12;10;8;6;4;2;0}),0)</f>
        <v>0</v>
      </c>
      <c r="AS179" s="40"/>
      <c r="AT179" s="211">
        <f>IF(AS179,LOOKUP(AS179,{1;2;3;4;5;6;7;8;9;10;11;12;13;14;15;16;17;18;19;20;21},{60;50;42;36;32;30;28;26;24;22;20;18;16;14;12;10;8;6;4;2;0}),0)</f>
        <v>0</v>
      </c>
      <c r="AU179" s="240"/>
      <c r="AV179" s="241">
        <f>IF(AU179,LOOKUP(AU179,{1;2;3;4;5;6;7;8;9;10;11;12;13;14;15;16;17;18;19;20;21},{60;50;42;36;32;30;28;26;24;22;20;18;16;14;12;10;8;6;4;2;0}),0)</f>
        <v>0</v>
      </c>
      <c r="AW179" s="225"/>
      <c r="AX179" s="216">
        <f>V179+X179+Z179+AB179+AR179+AT179+AV179</f>
        <v>0</v>
      </c>
      <c r="AZ179" s="255">
        <f>RANK(BA179,$BA$6:$BA$259)</f>
        <v>75</v>
      </c>
      <c r="BA179" s="256">
        <f>(N179+P179+R179+T179+V179+X179+Z179+AB179+AD179+AF179+AH179+AJ179+AL179+AN179)- SMALL((N179,P179,R179,T179,V179,X179,Z179,AB179,AD179,AF179,AH179,AJ179,AL179,AN179),1)- SMALL((N179,P179,R179,T179,V179,X179,Z179,AB179,AD179,AF179,AH179,AJ179,AL179,AN179),2)- SMALL((N179,P179,R179,T179,V179,X179,Z179,AB179,AD179,AF179,AH179,AJ179,AL179,AN179),3)</f>
        <v>0</v>
      </c>
    </row>
    <row r="180" spans="1:56" ht="17" customHeight="1" x14ac:dyDescent="0.2">
      <c r="A180" s="142">
        <f>RANK(I180,$I$6:$I$271)</f>
        <v>103</v>
      </c>
      <c r="B180" s="154">
        <v>3530626</v>
      </c>
      <c r="C180" s="449" t="s">
        <v>103</v>
      </c>
      <c r="D180" s="452" t="s">
        <v>104</v>
      </c>
      <c r="E180" s="83" t="str">
        <f>C180&amp;D180</f>
        <v>SilasTALBOT</v>
      </c>
      <c r="F180" s="511">
        <v>2017</v>
      </c>
      <c r="G180" s="513">
        <v>1992</v>
      </c>
      <c r="H180" s="311" t="str">
        <f>IF(ISBLANK(G180),"",IF(G180&gt;1995.9,"U23","SR"))</f>
        <v>SR</v>
      </c>
      <c r="I180" s="494">
        <f>N180+P180+R180+T180+V180+X180+Z180+AB180+AD180+AF180+AH180+AJ180+AL180+AN180+AP180+AR180+AT180+AV180</f>
        <v>0</v>
      </c>
      <c r="J180" s="159">
        <f>N180+R180+X180+AB180+AF180+AJ180+AR180</f>
        <v>0</v>
      </c>
      <c r="K180" s="130">
        <f>P180+T180+V180+Z180+AD180+AH180+AL180+AN180+AP180+AT180+AV180</f>
        <v>0</v>
      </c>
      <c r="L180" s="125"/>
      <c r="M180" s="84"/>
      <c r="N180" s="85">
        <f>IF(M180,LOOKUP(M180,{1;2;3;4;5;6;7;8;9;10;11;12;13;14;15;16;17;18;19;20;21},{30;25;21;18;16;15;14;13;12;11;10;9;8;7;6;5;4;3;2;1;0}),0)</f>
        <v>0</v>
      </c>
      <c r="O180" s="84"/>
      <c r="P180" s="86">
        <f>IF(O180,LOOKUP(O180,{1;2;3;4;5;6;7;8;9;10;11;12;13;14;15;16;17;18;19;20;21},{30;25;21;18;16;15;14;13;12;11;10;9;8;7;6;5;4;3;2;1;0}),0)</f>
        <v>0</v>
      </c>
      <c r="Q180" s="84"/>
      <c r="R180" s="85">
        <f>IF(Q180,LOOKUP(Q180,{1;2;3;4;5;6;7;8;9;10;11;12;13;14;15;16;17;18;19;20;21},{30;25;21;18;16;15;14;13;12;11;10;9;8;7;6;5;4;3;2;1;0}),0)</f>
        <v>0</v>
      </c>
      <c r="S180" s="84"/>
      <c r="T180" s="86">
        <f>IF(S180,LOOKUP(S180,{1;2;3;4;5;6;7;8;9;10;11;12;13;14;15;16;17;18;19;20;21},{30;25;21;18;16;15;14;13;12;11;10;9;8;7;6;5;4;3;2;1;0}),0)</f>
        <v>0</v>
      </c>
      <c r="U180" s="84"/>
      <c r="V180" s="88">
        <f>IF(U180,LOOKUP(U180,{1;2;3;4;5;6;7;8;9;10;11;12;13;14;15;16;17;18;19;20;21},{60;50;42;36;32;30;28;26;24;22;20;18;16;14;12;10;8;6;4;2;0}),0)</f>
        <v>0</v>
      </c>
      <c r="W180" s="84"/>
      <c r="X180" s="85">
        <f>IF(W180,LOOKUP(W180,{1;2;3;4;5;6;7;8;9;10;11;12;13;14;15;16;17;18;19;20;21},{60;50;42;36;32;30;28;26;24;22;20;18;16;14;12;10;8;6;4;2;0}),0)</f>
        <v>0</v>
      </c>
      <c r="Y180" s="84"/>
      <c r="Z180" s="88">
        <f>IF(Y180,LOOKUP(Y180,{1;2;3;4;5;6;7;8;9;10;11;12;13;14;15;16;17;18;19;20;21},{60;50;42;36;32;30;28;26;24;22;20;18;16;14;12;10;8;6;4;2;0}),0)</f>
        <v>0</v>
      </c>
      <c r="AA180" s="84"/>
      <c r="AB180" s="85">
        <f>IF(AA180,LOOKUP(AA180,{1;2;3;4;5;6;7;8;9;10;11;12;13;14;15;16;17;18;19;20;21},{60;50;42;36;32;30;28;26;24;22;20;18;16;14;12;10;8;6;4;2;0}),0)</f>
        <v>0</v>
      </c>
      <c r="AC180" s="84"/>
      <c r="AD180" s="107">
        <f>IF(AC180,LOOKUP(AC180,{1;2;3;4;5;6;7;8;9;10;11;12;13;14;15;16;17;18;19;20;21},{30;25;21;18;16;15;14;13;12;11;10;9;8;7;6;5;4;3;2;1;0}),0)</f>
        <v>0</v>
      </c>
      <c r="AE180" s="84"/>
      <c r="AF180" s="489">
        <f>IF(AE180,LOOKUP(AE180,{1;2;3;4;5;6;7;8;9;10;11;12;13;14;15;16;17;18;19;20;21},{30;25;21;18;16;15;14;13;12;11;10;9;8;7;6;5;4;3;2;1;0}),0)</f>
        <v>0</v>
      </c>
      <c r="AG180" s="84"/>
      <c r="AH180" s="107">
        <f>IF(AG180,LOOKUP(AG180,{1;2;3;4;5;6;7;8;9;10;11;12;13;14;15;16;17;18;19;20;21},{30;25;21;18;16;15;14;13;12;11;10;9;8;7;6;5;4;3;2;1;0}),0)</f>
        <v>0</v>
      </c>
      <c r="AI180" s="84"/>
      <c r="AJ180" s="85">
        <f>IF(AI180,LOOKUP(AI180,{1;2;3;4;5;6;7;8;9;10;11;12;13;14;15;16;17;18;19;20;21},{30;25;21;18;16;15;14;13;12;11;10;9;8;7;6;5;4;3;2;1;0}),0)</f>
        <v>0</v>
      </c>
      <c r="AK180" s="84"/>
      <c r="AL180" s="86">
        <f>IF(AK180,LOOKUP(AK180,{1;2;3;4;5;6;7;8;9;10;11;12;13;14;15;16;17;18;19;20;21},{30;25;21;18;16;15;14;13;12;11;10;9;8;7;6;5;4;3;2;1;0}),0)</f>
        <v>0</v>
      </c>
      <c r="AM180" s="84"/>
      <c r="AN180" s="86">
        <f>IF(AM180,LOOKUP(AM180,{1;2;3;4;5;6;7;8;9;10;11;12;13;14;15;16;17;18;19;20;21},{30;25;21;18;16;15;14;13;12;11;10;9;8;7;6;5;4;3;2;1;0}),0)</f>
        <v>0</v>
      </c>
      <c r="AO180" s="84"/>
      <c r="AP180" s="86">
        <f>IF(AO180,LOOKUP(AO180,{1;2;3;4;5;6;7;8;9;10;11;12;13;14;15;16;17;18;19;20;21},{30;25;21;18;16;15;14;13;12;11;10;9;8;7;6;5;4;3;2;1;0}),0)</f>
        <v>0</v>
      </c>
      <c r="AQ180" s="84"/>
      <c r="AR180" s="89">
        <f>IF(AQ180,LOOKUP(AQ180,{1;2;3;4;5;6;7;8;9;10;11;12;13;14;15;16;17;18;19;20;21},{60;50;42;36;32;30;28;26;24;22;20;18;16;14;12;10;8;6;4;2;0}),0)</f>
        <v>0</v>
      </c>
      <c r="AS180" s="84"/>
      <c r="AT180" s="212">
        <f>IF(AS180,LOOKUP(AS180,{1;2;3;4;5;6;7;8;9;10;11;12;13;14;15;16;17;18;19;20;21},{60;50;42;36;32;30;28;26;24;22;20;18;16;14;12;10;8;6;4;2;0}),0)</f>
        <v>0</v>
      </c>
      <c r="AU180" s="243"/>
      <c r="AV180" s="244">
        <f>IF(AU180,LOOKUP(AU180,{1;2;3;4;5;6;7;8;9;10;11;12;13;14;15;16;17;18;19;20;21},{60;50;42;36;32;30;28;26;24;22;20;18;16;14;12;10;8;6;4;2;0}),0)</f>
        <v>0</v>
      </c>
      <c r="AW180" s="225"/>
      <c r="AX180" s="216">
        <f>V180+X180+Z180+AB180+AR180+AT180+AV180</f>
        <v>0</v>
      </c>
      <c r="AZ180" s="255">
        <f>RANK(BA180,$BA$6:$BA$259)</f>
        <v>75</v>
      </c>
      <c r="BA180" s="256">
        <f>(N180+P180+R180+T180+V180+X180+Z180+AB180+AD180+AF180+AH180+AJ180+AL180+AN180)- SMALL((N180,P180,R180,T180,V180,X180,Z180,AB180,AD180,AF180,AH180,AJ180,AL180,AN180),1)- SMALL((N180,P180,R180,T180,V180,X180,Z180,AB180,AD180,AF180,AH180,AJ180,AL180,AN180),2)- SMALL((N180,P180,R180,T180,V180,X180,Z180,AB180,AD180,AF180,AH180,AJ180,AL180,AN180),3)</f>
        <v>0</v>
      </c>
    </row>
    <row r="181" spans="1:56" ht="17" customHeight="1" x14ac:dyDescent="0.2">
      <c r="A181" s="143">
        <f>RANK(I181,$I$6:$I$271)</f>
        <v>103</v>
      </c>
      <c r="B181" s="154">
        <v>3530938</v>
      </c>
      <c r="C181" s="448" t="s">
        <v>241</v>
      </c>
      <c r="D181" s="523" t="s">
        <v>242</v>
      </c>
      <c r="E181" s="90" t="str">
        <f>C181&amp;D181</f>
        <v>CanyonTOBIN</v>
      </c>
      <c r="F181" s="510">
        <v>2017</v>
      </c>
      <c r="G181" s="631">
        <v>1999</v>
      </c>
      <c r="H181" s="311" t="str">
        <f>IF(ISBLANK(G181),"",IF(G181&gt;1995.9,"U23","SR"))</f>
        <v>U23</v>
      </c>
      <c r="I181" s="494">
        <f>N181+P181+R181+T181+V181+X181+Z181+AB181+AD181+AF181+AH181+AJ181+AL181+AN181+AP181+AR181+AT181+AV181</f>
        <v>0</v>
      </c>
      <c r="J181" s="159">
        <f>N181+R181+X181+AB181+AF181+AJ181+AR181</f>
        <v>0</v>
      </c>
      <c r="K181" s="130">
        <f>P181+T181+V181+Z181+AD181+AH181+AL181+AN181+AP181+AT181+AV181</f>
        <v>0</v>
      </c>
      <c r="L181" s="126"/>
      <c r="M181" s="91"/>
      <c r="N181" s="92">
        <f>IF(M181,LOOKUP(M181,{1;2;3;4;5;6;7;8;9;10;11;12;13;14;15;16;17;18;19;20;21},{30;25;21;18;16;15;14;13;12;11;10;9;8;7;6;5;4;3;2;1;0}),0)</f>
        <v>0</v>
      </c>
      <c r="O181" s="91"/>
      <c r="P181" s="93">
        <f>IF(O181,LOOKUP(O181,{1;2;3;4;5;6;7;8;9;10;11;12;13;14;15;16;17;18;19;20;21},{30;25;21;18;16;15;14;13;12;11;10;9;8;7;6;5;4;3;2;1;0}),0)</f>
        <v>0</v>
      </c>
      <c r="Q181" s="91"/>
      <c r="R181" s="92">
        <f>IF(Q181,LOOKUP(Q181,{1;2;3;4;5;6;7;8;9;10;11;12;13;14;15;16;17;18;19;20;21},{30;25;21;18;16;15;14;13;12;11;10;9;8;7;6;5;4;3;2;1;0}),0)</f>
        <v>0</v>
      </c>
      <c r="S181" s="91"/>
      <c r="T181" s="93">
        <f>IF(S181,LOOKUP(S181,{1;2;3;4;5;6;7;8;9;10;11;12;13;14;15;16;17;18;19;20;21},{30;25;21;18;16;15;14;13;12;11;10;9;8;7;6;5;4;3;2;1;0}),0)</f>
        <v>0</v>
      </c>
      <c r="U181" s="91"/>
      <c r="V181" s="94">
        <f>IF(U181,LOOKUP(U181,{1;2;3;4;5;6;7;8;9;10;11;12;13;14;15;16;17;18;19;20;21},{60;50;42;36;32;30;28;26;24;22;20;18;16;14;12;10;8;6;4;2;0}),0)</f>
        <v>0</v>
      </c>
      <c r="W181" s="91"/>
      <c r="X181" s="92">
        <f>IF(W181,LOOKUP(W181,{1;2;3;4;5;6;7;8;9;10;11;12;13;14;15;16;17;18;19;20;21},{60;50;42;36;32;30;28;26;24;22;20;18;16;14;12;10;8;6;4;2;0}),0)</f>
        <v>0</v>
      </c>
      <c r="Y181" s="91"/>
      <c r="Z181" s="94">
        <f>IF(Y181,LOOKUP(Y181,{1;2;3;4;5;6;7;8;9;10;11;12;13;14;15;16;17;18;19;20;21},{60;50;42;36;32;30;28;26;24;22;20;18;16;14;12;10;8;6;4;2;0}),0)</f>
        <v>0</v>
      </c>
      <c r="AA181" s="91"/>
      <c r="AB181" s="92">
        <f>IF(AA181,LOOKUP(AA181,{1;2;3;4;5;6;7;8;9;10;11;12;13;14;15;16;17;18;19;20;21},{60;50;42;36;32;30;28;26;24;22;20;18;16;14;12;10;8;6;4;2;0}),0)</f>
        <v>0</v>
      </c>
      <c r="AC181" s="91"/>
      <c r="AD181" s="108">
        <f>IF(AC181,LOOKUP(AC181,{1;2;3;4;5;6;7;8;9;10;11;12;13;14;15;16;17;18;19;20;21},{30;25;21;18;16;15;14;13;12;11;10;9;8;7;6;5;4;3;2;1;0}),0)</f>
        <v>0</v>
      </c>
      <c r="AE181" s="91"/>
      <c r="AF181" s="490">
        <f>IF(AE181,LOOKUP(AE181,{1;2;3;4;5;6;7;8;9;10;11;12;13;14;15;16;17;18;19;20;21},{30;25;21;18;16;15;14;13;12;11;10;9;8;7;6;5;4;3;2;1;0}),0)</f>
        <v>0</v>
      </c>
      <c r="AG181" s="91"/>
      <c r="AH181" s="108">
        <f>IF(AG181,LOOKUP(AG181,{1;2;3;4;5;6;7;8;9;10;11;12;13;14;15;16;17;18;19;20;21},{30;25;21;18;16;15;14;13;12;11;10;9;8;7;6;5;4;3;2;1;0}),0)</f>
        <v>0</v>
      </c>
      <c r="AI181" s="91"/>
      <c r="AJ181" s="92">
        <f>IF(AI181,LOOKUP(AI181,{1;2;3;4;5;6;7;8;9;10;11;12;13;14;15;16;17;18;19;20;21},{30;25;21;18;16;15;14;13;12;11;10;9;8;7;6;5;4;3;2;1;0}),0)</f>
        <v>0</v>
      </c>
      <c r="AK181" s="91"/>
      <c r="AL181" s="93">
        <f>IF(AK181,LOOKUP(AK181,{1;2;3;4;5;6;7;8;9;10;11;12;13;14;15;16;17;18;19;20;21},{30;25;21;18;16;15;14;13;12;11;10;9;8;7;6;5;4;3;2;1;0}),0)</f>
        <v>0</v>
      </c>
      <c r="AM181" s="91"/>
      <c r="AN181" s="93">
        <f>IF(AM181,LOOKUP(AM181,{1;2;3;4;5;6;7;8;9;10;11;12;13;14;15;16;17;18;19;20;21},{30;25;21;18;16;15;14;13;12;11;10;9;8;7;6;5;4;3;2;1;0}),0)</f>
        <v>0</v>
      </c>
      <c r="AO181" s="91"/>
      <c r="AP181" s="93">
        <f>IF(AO181,LOOKUP(AO181,{1;2;3;4;5;6;7;8;9;10;11;12;13;14;15;16;17;18;19;20;21},{30;25;21;18;16;15;14;13;12;11;10;9;8;7;6;5;4;3;2;1;0}),0)</f>
        <v>0</v>
      </c>
      <c r="AQ181" s="91"/>
      <c r="AR181" s="95">
        <f>IF(AQ181,LOOKUP(AQ181,{1;2;3;4;5;6;7;8;9;10;11;12;13;14;15;16;17;18;19;20;21},{60;50;42;36;32;30;28;26;24;22;20;18;16;14;12;10;8;6;4;2;0}),0)</f>
        <v>0</v>
      </c>
      <c r="AS181" s="91"/>
      <c r="AT181" s="213">
        <f>IF(AS181,LOOKUP(AS181,{1;2;3;4;5;6;7;8;9;10;11;12;13;14;15;16;17;18;19;20;21},{60;50;42;36;32;30;28;26;24;22;20;18;16;14;12;10;8;6;4;2;0}),0)</f>
        <v>0</v>
      </c>
      <c r="AU181" s="245"/>
      <c r="AV181" s="246">
        <f>IF(AU181,LOOKUP(AU181,{1;2;3;4;5;6;7;8;9;10;11;12;13;14;15;16;17;18;19;20;21},{60;50;42;36;32;30;28;26;24;22;20;18;16;14;12;10;8;6;4;2;0}),0)</f>
        <v>0</v>
      </c>
      <c r="AW181" s="225"/>
      <c r="AX181" s="216">
        <f>V181+X181+Z181+AB181+AR181+AT181+AV181</f>
        <v>0</v>
      </c>
      <c r="AZ181" s="255">
        <f>RANK(BA181,$BA$6:$BA$259)</f>
        <v>75</v>
      </c>
      <c r="BA181" s="256">
        <f>(N181+P181+R181+T181+V181+X181+Z181+AB181+AD181+AF181+AH181+AJ181+AL181+AN181)- SMALL((N181,P181,R181,T181,V181,X181,Z181,AB181,AD181,AF181,AH181,AJ181,AL181,AN181),1)- SMALL((N181,P181,R181,T181,V181,X181,Z181,AB181,AD181,AF181,AH181,AJ181,AL181,AN181),2)- SMALL((N181,P181,R181,T181,V181,X181,Z181,AB181,AD181,AF181,AH181,AJ181,AL181,AN181),3)</f>
        <v>0</v>
      </c>
    </row>
    <row r="182" spans="1:56" ht="17" customHeight="1" x14ac:dyDescent="0.2">
      <c r="A182" s="143">
        <f>RANK(I182,$I$6:$I$271)</f>
        <v>103</v>
      </c>
      <c r="B182" s="154">
        <v>3530487</v>
      </c>
      <c r="C182" s="448" t="s">
        <v>171</v>
      </c>
      <c r="D182" s="523" t="s">
        <v>243</v>
      </c>
      <c r="E182" s="90" t="str">
        <f>C182&amp;D182</f>
        <v>AlexanderTREINEN</v>
      </c>
      <c r="F182" s="510">
        <v>2017</v>
      </c>
      <c r="G182" s="512">
        <v>1990</v>
      </c>
      <c r="H182" s="311" t="str">
        <f>IF(ISBLANK(G182),"",IF(G182&gt;1995.9,"U23","SR"))</f>
        <v>SR</v>
      </c>
      <c r="I182" s="494">
        <f>N182+P182+R182+T182+V182+X182+Z182+AB182+AD182+AF182+AH182+AJ182+AL182+AN182+AP182+AR182+AT182+AV182</f>
        <v>0</v>
      </c>
      <c r="J182" s="159">
        <f>N182+R182+X182+AB182+AF182+AJ182+AR182</f>
        <v>0</v>
      </c>
      <c r="K182" s="130">
        <f>P182+T182+V182+Z182+AD182+AH182+AL182+AN182+AP182+AT182+AV182</f>
        <v>0</v>
      </c>
      <c r="L182" s="126"/>
      <c r="M182" s="91"/>
      <c r="N182" s="92">
        <f>IF(M182,LOOKUP(M182,{1;2;3;4;5;6;7;8;9;10;11;12;13;14;15;16;17;18;19;20;21},{30;25;21;18;16;15;14;13;12;11;10;9;8;7;6;5;4;3;2;1;0}),0)</f>
        <v>0</v>
      </c>
      <c r="O182" s="91"/>
      <c r="P182" s="93">
        <f>IF(O182,LOOKUP(O182,{1;2;3;4;5;6;7;8;9;10;11;12;13;14;15;16;17;18;19;20;21},{30;25;21;18;16;15;14;13;12;11;10;9;8;7;6;5;4;3;2;1;0}),0)</f>
        <v>0</v>
      </c>
      <c r="Q182" s="91"/>
      <c r="R182" s="92">
        <f>IF(Q182,LOOKUP(Q182,{1;2;3;4;5;6;7;8;9;10;11;12;13;14;15;16;17;18;19;20;21},{30;25;21;18;16;15;14;13;12;11;10;9;8;7;6;5;4;3;2;1;0}),0)</f>
        <v>0</v>
      </c>
      <c r="S182" s="91"/>
      <c r="T182" s="93">
        <f>IF(S182,LOOKUP(S182,{1;2;3;4;5;6;7;8;9;10;11;12;13;14;15;16;17;18;19;20;21},{30;25;21;18;16;15;14;13;12;11;10;9;8;7;6;5;4;3;2;1;0}),0)</f>
        <v>0</v>
      </c>
      <c r="U182" s="91"/>
      <c r="V182" s="94">
        <f>IF(U182,LOOKUP(U182,{1;2;3;4;5;6;7;8;9;10;11;12;13;14;15;16;17;18;19;20;21},{60;50;42;36;32;30;28;26;24;22;20;18;16;14;12;10;8;6;4;2;0}),0)</f>
        <v>0</v>
      </c>
      <c r="W182" s="91"/>
      <c r="X182" s="92">
        <f>IF(W182,LOOKUP(W182,{1;2;3;4;5;6;7;8;9;10;11;12;13;14;15;16;17;18;19;20;21},{60;50;42;36;32;30;28;26;24;22;20;18;16;14;12;10;8;6;4;2;0}),0)</f>
        <v>0</v>
      </c>
      <c r="Y182" s="91"/>
      <c r="Z182" s="94">
        <f>IF(Y182,LOOKUP(Y182,{1;2;3;4;5;6;7;8;9;10;11;12;13;14;15;16;17;18;19;20;21},{60;50;42;36;32;30;28;26;24;22;20;18;16;14;12;10;8;6;4;2;0}),0)</f>
        <v>0</v>
      </c>
      <c r="AA182" s="91"/>
      <c r="AB182" s="92">
        <f>IF(AA182,LOOKUP(AA182,{1;2;3;4;5;6;7;8;9;10;11;12;13;14;15;16;17;18;19;20;21},{60;50;42;36;32;30;28;26;24;22;20;18;16;14;12;10;8;6;4;2;0}),0)</f>
        <v>0</v>
      </c>
      <c r="AC182" s="91"/>
      <c r="AD182" s="108">
        <f>IF(AC182,LOOKUP(AC182,{1;2;3;4;5;6;7;8;9;10;11;12;13;14;15;16;17;18;19;20;21},{30;25;21;18;16;15;14;13;12;11;10;9;8;7;6;5;4;3;2;1;0}),0)</f>
        <v>0</v>
      </c>
      <c r="AE182" s="91"/>
      <c r="AF182" s="490">
        <f>IF(AE182,LOOKUP(AE182,{1;2;3;4;5;6;7;8;9;10;11;12;13;14;15;16;17;18;19;20;21},{30;25;21;18;16;15;14;13;12;11;10;9;8;7;6;5;4;3;2;1;0}),0)</f>
        <v>0</v>
      </c>
      <c r="AG182" s="91"/>
      <c r="AH182" s="108">
        <f>IF(AG182,LOOKUP(AG182,{1;2;3;4;5;6;7;8;9;10;11;12;13;14;15;16;17;18;19;20;21},{30;25;21;18;16;15;14;13;12;11;10;9;8;7;6;5;4;3;2;1;0}),0)</f>
        <v>0</v>
      </c>
      <c r="AI182" s="91"/>
      <c r="AJ182" s="92">
        <f>IF(AI182,LOOKUP(AI182,{1;2;3;4;5;6;7;8;9;10;11;12;13;14;15;16;17;18;19;20;21},{30;25;21;18;16;15;14;13;12;11;10;9;8;7;6;5;4;3;2;1;0}),0)</f>
        <v>0</v>
      </c>
      <c r="AK182" s="91"/>
      <c r="AL182" s="93">
        <f>IF(AK182,LOOKUP(AK182,{1;2;3;4;5;6;7;8;9;10;11;12;13;14;15;16;17;18;19;20;21},{30;25;21;18;16;15;14;13;12;11;10;9;8;7;6;5;4;3;2;1;0}),0)</f>
        <v>0</v>
      </c>
      <c r="AM182" s="91"/>
      <c r="AN182" s="93">
        <f>IF(AM182,LOOKUP(AM182,{1;2;3;4;5;6;7;8;9;10;11;12;13;14;15;16;17;18;19;20;21},{30;25;21;18;16;15;14;13;12;11;10;9;8;7;6;5;4;3;2;1;0}),0)</f>
        <v>0</v>
      </c>
      <c r="AO182" s="91"/>
      <c r="AP182" s="93">
        <f>IF(AO182,LOOKUP(AO182,{1;2;3;4;5;6;7;8;9;10;11;12;13;14;15;16;17;18;19;20;21},{30;25;21;18;16;15;14;13;12;11;10;9;8;7;6;5;4;3;2;1;0}),0)</f>
        <v>0</v>
      </c>
      <c r="AQ182" s="91"/>
      <c r="AR182" s="95">
        <f>IF(AQ182,LOOKUP(AQ182,{1;2;3;4;5;6;7;8;9;10;11;12;13;14;15;16;17;18;19;20;21},{60;50;42;36;32;30;28;26;24;22;20;18;16;14;12;10;8;6;4;2;0}),0)</f>
        <v>0</v>
      </c>
      <c r="AS182" s="91"/>
      <c r="AT182" s="213">
        <f>IF(AS182,LOOKUP(AS182,{1;2;3;4;5;6;7;8;9;10;11;12;13;14;15;16;17;18;19;20;21},{60;50;42;36;32;30;28;26;24;22;20;18;16;14;12;10;8;6;4;2;0}),0)</f>
        <v>0</v>
      </c>
      <c r="AU182" s="245"/>
      <c r="AV182" s="246">
        <f>IF(AU182,LOOKUP(AU182,{1;2;3;4;5;6;7;8;9;10;11;12;13;14;15;16;17;18;19;20;21},{60;50;42;36;32;30;28;26;24;22;20;18;16;14;12;10;8;6;4;2;0}),0)</f>
        <v>0</v>
      </c>
      <c r="AW182" s="225"/>
      <c r="AX182" s="216">
        <f>V182+X182+Z182+AB182+AR182+AT182+AV182</f>
        <v>0</v>
      </c>
      <c r="AZ182" s="255">
        <f>RANK(BA182,$BA$6:$BA$259)</f>
        <v>75</v>
      </c>
      <c r="BA182" s="256">
        <f>(N182+P182+R182+T182+V182+X182+Z182+AB182+AD182+AF182+AH182+AJ182+AL182+AN182)- SMALL((N182,P182,R182,T182,V182,X182,Z182,AB182,AD182,AF182,AH182,AJ182,AL182,AN182),1)- SMALL((N182,P182,R182,T182,V182,X182,Z182,AB182,AD182,AF182,AH182,AJ182,AL182,AN182),2)- SMALL((N182,P182,R182,T182,V182,X182,Z182,AB182,AD182,AF182,AH182,AJ182,AL182,AN182),3)</f>
        <v>0</v>
      </c>
    </row>
    <row r="183" spans="1:56" ht="17" customHeight="1" x14ac:dyDescent="0.2">
      <c r="A183" s="143">
        <f>RANK(I183,$I$6:$I$271)</f>
        <v>103</v>
      </c>
      <c r="B183" s="154">
        <v>3421788</v>
      </c>
      <c r="C183" s="447" t="s">
        <v>72</v>
      </c>
      <c r="D183" s="446" t="s">
        <v>73</v>
      </c>
      <c r="E183" s="90" t="str">
        <f>C183&amp;D183</f>
        <v>Dag FrodeTROLLEBOE</v>
      </c>
      <c r="F183" s="510">
        <v>2017</v>
      </c>
      <c r="G183" s="512">
        <v>1993</v>
      </c>
      <c r="H183" s="311" t="str">
        <f>IF(ISBLANK(G183),"",IF(G183&gt;1995.9,"U23","SR"))</f>
        <v>SR</v>
      </c>
      <c r="I183" s="494">
        <f>N183+P183+R183+T183+V183+X183+Z183+AB183+AD183+AF183+AH183+AJ183+AL183+AN183+AP183+AR183+AT183+AV183</f>
        <v>0</v>
      </c>
      <c r="J183" s="159">
        <f>N183+R183+X183+AB183+AF183+AJ183+AR183</f>
        <v>0</v>
      </c>
      <c r="K183" s="130">
        <f>P183+T183+V183+Z183+AD183+AH183+AL183+AN183+AP183+AT183+AV183</f>
        <v>0</v>
      </c>
      <c r="L183" s="126"/>
      <c r="M183" s="91"/>
      <c r="N183" s="92">
        <f>IF(M183,LOOKUP(M183,{1;2;3;4;5;6;7;8;9;10;11;12;13;14;15;16;17;18;19;20;21},{30;25;21;18;16;15;14;13;12;11;10;9;8;7;6;5;4;3;2;1;0}),0)</f>
        <v>0</v>
      </c>
      <c r="O183" s="91"/>
      <c r="P183" s="93">
        <f>IF(O183,LOOKUP(O183,{1;2;3;4;5;6;7;8;9;10;11;12;13;14;15;16;17;18;19;20;21},{30;25;21;18;16;15;14;13;12;11;10;9;8;7;6;5;4;3;2;1;0}),0)</f>
        <v>0</v>
      </c>
      <c r="Q183" s="91"/>
      <c r="R183" s="92">
        <f>IF(Q183,LOOKUP(Q183,{1;2;3;4;5;6;7;8;9;10;11;12;13;14;15;16;17;18;19;20;21},{30;25;21;18;16;15;14;13;12;11;10;9;8;7;6;5;4;3;2;1;0}),0)</f>
        <v>0</v>
      </c>
      <c r="S183" s="91"/>
      <c r="T183" s="93">
        <f>IF(S183,LOOKUP(S183,{1;2;3;4;5;6;7;8;9;10;11;12;13;14;15;16;17;18;19;20;21},{30;25;21;18;16;15;14;13;12;11;10;9;8;7;6;5;4;3;2;1;0}),0)</f>
        <v>0</v>
      </c>
      <c r="U183" s="91"/>
      <c r="V183" s="94">
        <f>IF(U183,LOOKUP(U183,{1;2;3;4;5;6;7;8;9;10;11;12;13;14;15;16;17;18;19;20;21},{60;50;42;36;32;30;28;26;24;22;20;18;16;14;12;10;8;6;4;2;0}),0)</f>
        <v>0</v>
      </c>
      <c r="W183" s="91"/>
      <c r="X183" s="92">
        <f>IF(W183,LOOKUP(W183,{1;2;3;4;5;6;7;8;9;10;11;12;13;14;15;16;17;18;19;20;21},{60;50;42;36;32;30;28;26;24;22;20;18;16;14;12;10;8;6;4;2;0}),0)</f>
        <v>0</v>
      </c>
      <c r="Y183" s="91"/>
      <c r="Z183" s="94">
        <f>IF(Y183,LOOKUP(Y183,{1;2;3;4;5;6;7;8;9;10;11;12;13;14;15;16;17;18;19;20;21},{60;50;42;36;32;30;28;26;24;22;20;18;16;14;12;10;8;6;4;2;0}),0)</f>
        <v>0</v>
      </c>
      <c r="AA183" s="91"/>
      <c r="AB183" s="92">
        <f>IF(AA183,LOOKUP(AA183,{1;2;3;4;5;6;7;8;9;10;11;12;13;14;15;16;17;18;19;20;21},{60;50;42;36;32;30;28;26;24;22;20;18;16;14;12;10;8;6;4;2;0}),0)</f>
        <v>0</v>
      </c>
      <c r="AC183" s="91"/>
      <c r="AD183" s="108">
        <f>IF(AC183,LOOKUP(AC183,{1;2;3;4;5;6;7;8;9;10;11;12;13;14;15;16;17;18;19;20;21},{30;25;21;18;16;15;14;13;12;11;10;9;8;7;6;5;4;3;2;1;0}),0)</f>
        <v>0</v>
      </c>
      <c r="AE183" s="91"/>
      <c r="AF183" s="490">
        <f>IF(AE183,LOOKUP(AE183,{1;2;3;4;5;6;7;8;9;10;11;12;13;14;15;16;17;18;19;20;21},{30;25;21;18;16;15;14;13;12;11;10;9;8;7;6;5;4;3;2;1;0}),0)</f>
        <v>0</v>
      </c>
      <c r="AG183" s="91"/>
      <c r="AH183" s="108">
        <f>IF(AG183,LOOKUP(AG183,{1;2;3;4;5;6;7;8;9;10;11;12;13;14;15;16;17;18;19;20;21},{30;25;21;18;16;15;14;13;12;11;10;9;8;7;6;5;4;3;2;1;0}),0)</f>
        <v>0</v>
      </c>
      <c r="AI183" s="91"/>
      <c r="AJ183" s="92">
        <f>IF(AI183,LOOKUP(AI183,{1;2;3;4;5;6;7;8;9;10;11;12;13;14;15;16;17;18;19;20;21},{30;25;21;18;16;15;14;13;12;11;10;9;8;7;6;5;4;3;2;1;0}),0)</f>
        <v>0</v>
      </c>
      <c r="AK183" s="91"/>
      <c r="AL183" s="93">
        <f>IF(AK183,LOOKUP(AK183,{1;2;3;4;5;6;7;8;9;10;11;12;13;14;15;16;17;18;19;20;21},{30;25;21;18;16;15;14;13;12;11;10;9;8;7;6;5;4;3;2;1;0}),0)</f>
        <v>0</v>
      </c>
      <c r="AM183" s="91"/>
      <c r="AN183" s="93">
        <f>IF(AM183,LOOKUP(AM183,{1;2;3;4;5;6;7;8;9;10;11;12;13;14;15;16;17;18;19;20;21},{30;25;21;18;16;15;14;13;12;11;10;9;8;7;6;5;4;3;2;1;0}),0)</f>
        <v>0</v>
      </c>
      <c r="AO183" s="91"/>
      <c r="AP183" s="93">
        <f>IF(AO183,LOOKUP(AO183,{1;2;3;4;5;6;7;8;9;10;11;12;13;14;15;16;17;18;19;20;21},{30;25;21;18;16;15;14;13;12;11;10;9;8;7;6;5;4;3;2;1;0}),0)</f>
        <v>0</v>
      </c>
      <c r="AQ183" s="91"/>
      <c r="AR183" s="95">
        <f>IF(AQ183,LOOKUP(AQ183,{1;2;3;4;5;6;7;8;9;10;11;12;13;14;15;16;17;18;19;20;21},{60;50;42;36;32;30;28;26;24;22;20;18;16;14;12;10;8;6;4;2;0}),0)</f>
        <v>0</v>
      </c>
      <c r="AS183" s="91"/>
      <c r="AT183" s="213">
        <f>IF(AS183,LOOKUP(AS183,{1;2;3;4;5;6;7;8;9;10;11;12;13;14;15;16;17;18;19;20;21},{60;50;42;36;32;30;28;26;24;22;20;18;16;14;12;10;8;6;4;2;0}),0)</f>
        <v>0</v>
      </c>
      <c r="AU183" s="245"/>
      <c r="AV183" s="246">
        <f>IF(AU183,LOOKUP(AU183,{1;2;3;4;5;6;7;8;9;10;11;12;13;14;15;16;17;18;19;20;21},{60;50;42;36;32;30;28;26;24;22;20;18;16;14;12;10;8;6;4;2;0}),0)</f>
        <v>0</v>
      </c>
      <c r="AW183" s="225"/>
      <c r="AX183" s="216">
        <f>V183+X183+Z183+AB183+AR183+AT183+AV183</f>
        <v>0</v>
      </c>
      <c r="AZ183" s="255">
        <f>RANK(BA183,$BA$6:$BA$259)</f>
        <v>75</v>
      </c>
      <c r="BA183" s="256">
        <f>(N183+P183+R183+T183+V183+X183+Z183+AB183+AD183+AF183+AH183+AJ183+AL183+AN183)- SMALL((N183,P183,R183,T183,V183,X183,Z183,AB183,AD183,AF183,AH183,AJ183,AL183,AN183),1)- SMALL((N183,P183,R183,T183,V183,X183,Z183,AB183,AD183,AF183,AH183,AJ183,AL183,AN183),2)- SMALL((N183,P183,R183,T183,V183,X183,Z183,AB183,AD183,AF183,AH183,AJ183,AL183,AN183),3)</f>
        <v>0</v>
      </c>
    </row>
    <row r="184" spans="1:56" ht="17" customHeight="1" x14ac:dyDescent="0.2">
      <c r="A184" s="144">
        <f>RANK(I184,$I$6:$I$271)</f>
        <v>103</v>
      </c>
      <c r="B184" s="154">
        <v>3100234</v>
      </c>
      <c r="C184" s="151" t="s">
        <v>127</v>
      </c>
      <c r="D184" s="104" t="s">
        <v>244</v>
      </c>
      <c r="E184" s="97" t="str">
        <f>C184&amp;D184</f>
        <v>AlexisTURGEON</v>
      </c>
      <c r="F184" s="630">
        <v>2017</v>
      </c>
      <c r="G184" s="632">
        <v>1993</v>
      </c>
      <c r="H184" s="311" t="str">
        <f>IF(ISBLANK(G184),"",IF(G184&gt;1995.9,"U23","SR"))</f>
        <v>SR</v>
      </c>
      <c r="I184" s="494">
        <f>N184+P184+R184+T184+V184+X184+Z184+AB184+AD184+AF184+AH184+AJ184+AL184+AN184+AP184+AR184+AT184+AV184</f>
        <v>0</v>
      </c>
      <c r="J184" s="159">
        <f>N184+R184+X184+AB184+AF184+AJ184+AR184</f>
        <v>0</v>
      </c>
      <c r="K184" s="130">
        <f>P184+T184+V184+Z184+AD184+AH184+AL184+AN184+AP184+AT184+AV184</f>
        <v>0</v>
      </c>
      <c r="L184" s="127"/>
      <c r="M184" s="98"/>
      <c r="N184" s="99">
        <f>IF(M184,LOOKUP(M184,{1;2;3;4;5;6;7;8;9;10;11;12;13;14;15;16;17;18;19;20;21},{30;25;21;18;16;15;14;13;12;11;10;9;8;7;6;5;4;3;2;1;0}),0)</f>
        <v>0</v>
      </c>
      <c r="O184" s="98"/>
      <c r="P184" s="100">
        <f>IF(O184,LOOKUP(O184,{1;2;3;4;5;6;7;8;9;10;11;12;13;14;15;16;17;18;19;20;21},{30;25;21;18;16;15;14;13;12;11;10;9;8;7;6;5;4;3;2;1;0}),0)</f>
        <v>0</v>
      </c>
      <c r="Q184" s="98"/>
      <c r="R184" s="99">
        <f>IF(Q184,LOOKUP(Q184,{1;2;3;4;5;6;7;8;9;10;11;12;13;14;15;16;17;18;19;20;21},{30;25;21;18;16;15;14;13;12;11;10;9;8;7;6;5;4;3;2;1;0}),0)</f>
        <v>0</v>
      </c>
      <c r="S184" s="98"/>
      <c r="T184" s="100">
        <f>IF(S184,LOOKUP(S184,{1;2;3;4;5;6;7;8;9;10;11;12;13;14;15;16;17;18;19;20;21},{30;25;21;18;16;15;14;13;12;11;10;9;8;7;6;5;4;3;2;1;0}),0)</f>
        <v>0</v>
      </c>
      <c r="U184" s="98"/>
      <c r="V184" s="102">
        <f>IF(U184,LOOKUP(U184,{1;2;3;4;5;6;7;8;9;10;11;12;13;14;15;16;17;18;19;20;21},{60;50;42;36;32;30;28;26;24;22;20;18;16;14;12;10;8;6;4;2;0}),0)</f>
        <v>0</v>
      </c>
      <c r="W184" s="98"/>
      <c r="X184" s="99">
        <f>IF(W184,LOOKUP(W184,{1;2;3;4;5;6;7;8;9;10;11;12;13;14;15;16;17;18;19;20;21},{60;50;42;36;32;30;28;26;24;22;20;18;16;14;12;10;8;6;4;2;0}),0)</f>
        <v>0</v>
      </c>
      <c r="Y184" s="98"/>
      <c r="Z184" s="102">
        <f>IF(Y184,LOOKUP(Y184,{1;2;3;4;5;6;7;8;9;10;11;12;13;14;15;16;17;18;19;20;21},{60;50;42;36;32;30;28;26;24;22;20;18;16;14;12;10;8;6;4;2;0}),0)</f>
        <v>0</v>
      </c>
      <c r="AA184" s="98"/>
      <c r="AB184" s="99">
        <f>IF(AA184,LOOKUP(AA184,{1;2;3;4;5;6;7;8;9;10;11;12;13;14;15;16;17;18;19;20;21},{60;50;42;36;32;30;28;26;24;22;20;18;16;14;12;10;8;6;4;2;0}),0)</f>
        <v>0</v>
      </c>
      <c r="AC184" s="98"/>
      <c r="AD184" s="109">
        <f>IF(AC184,LOOKUP(AC184,{1;2;3;4;5;6;7;8;9;10;11;12;13;14;15;16;17;18;19;20;21},{30;25;21;18;16;15;14;13;12;11;10;9;8;7;6;5;4;3;2;1;0}),0)</f>
        <v>0</v>
      </c>
      <c r="AE184" s="98"/>
      <c r="AF184" s="491">
        <f>IF(AE184,LOOKUP(AE184,{1;2;3;4;5;6;7;8;9;10;11;12;13;14;15;16;17;18;19;20;21},{30;25;21;18;16;15;14;13;12;11;10;9;8;7;6;5;4;3;2;1;0}),0)</f>
        <v>0</v>
      </c>
      <c r="AG184" s="98"/>
      <c r="AH184" s="109">
        <f>IF(AG184,LOOKUP(AG184,{1;2;3;4;5;6;7;8;9;10;11;12;13;14;15;16;17;18;19;20;21},{30;25;21;18;16;15;14;13;12;11;10;9;8;7;6;5;4;3;2;1;0}),0)</f>
        <v>0</v>
      </c>
      <c r="AI184" s="98"/>
      <c r="AJ184" s="99">
        <f>IF(AI184,LOOKUP(AI184,{1;2;3;4;5;6;7;8;9;10;11;12;13;14;15;16;17;18;19;20;21},{30;25;21;18;16;15;14;13;12;11;10;9;8;7;6;5;4;3;2;1;0}),0)</f>
        <v>0</v>
      </c>
      <c r="AK184" s="98"/>
      <c r="AL184" s="100">
        <f>IF(AK184,LOOKUP(AK184,{1;2;3;4;5;6;7;8;9;10;11;12;13;14;15;16;17;18;19;20;21},{30;25;21;18;16;15;14;13;12;11;10;9;8;7;6;5;4;3;2;1;0}),0)</f>
        <v>0</v>
      </c>
      <c r="AM184" s="98"/>
      <c r="AN184" s="100">
        <f>IF(AM184,LOOKUP(AM184,{1;2;3;4;5;6;7;8;9;10;11;12;13;14;15;16;17;18;19;20;21},{30;25;21;18;16;15;14;13;12;11;10;9;8;7;6;5;4;3;2;1;0}),0)</f>
        <v>0</v>
      </c>
      <c r="AO184" s="98"/>
      <c r="AP184" s="100">
        <f>IF(AO184,LOOKUP(AO184,{1;2;3;4;5;6;7;8;9;10;11;12;13;14;15;16;17;18;19;20;21},{30;25;21;18;16;15;14;13;12;11;10;9;8;7;6;5;4;3;2;1;0}),0)</f>
        <v>0</v>
      </c>
      <c r="AQ184" s="98"/>
      <c r="AR184" s="103">
        <f>IF(AQ184,LOOKUP(AQ184,{1;2;3;4;5;6;7;8;9;10;11;12;13;14;15;16;17;18;19;20;21},{60;50;42;36;32;30;28;26;24;22;20;18;16;14;12;10;8;6;4;2;0}),0)</f>
        <v>0</v>
      </c>
      <c r="AS184" s="98"/>
      <c r="AT184" s="214">
        <f>IF(AS184,LOOKUP(AS184,{1;2;3;4;5;6;7;8;9;10;11;12;13;14;15;16;17;18;19;20;21},{60;50;42;36;32;30;28;26;24;22;20;18;16;14;12;10;8;6;4;2;0}),0)</f>
        <v>0</v>
      </c>
      <c r="AU184" s="247"/>
      <c r="AV184" s="248">
        <f>IF(AU184,LOOKUP(AU184,{1;2;3;4;5;6;7;8;9;10;11;12;13;14;15;16;17;18;19;20;21},{60;50;42;36;32;30;28;26;24;22;20;18;16;14;12;10;8;6;4;2;0}),0)</f>
        <v>0</v>
      </c>
      <c r="AW184" s="230"/>
      <c r="AX184" s="216">
        <f>V184+X184+Z184+AB184+AR184+AT184+AV184</f>
        <v>0</v>
      </c>
      <c r="AZ184" s="255">
        <f>RANK(BA184,$BA$6:$BA$259)</f>
        <v>75</v>
      </c>
      <c r="BA184" s="256">
        <f>(N184+P184+R184+T184+V184+X184+Z184+AB184+AD184+AF184+AH184+AJ184+AL184+AN184)- SMALL((N184,P184,R184,T184,V184,X184,Z184,AB184,AD184,AF184,AH184,AJ184,AL184,AN184),1)- SMALL((N184,P184,R184,T184,V184,X184,Z184,AB184,AD184,AF184,AH184,AJ184,AL184,AN184),2)- SMALL((N184,P184,R184,T184,V184,X184,Z184,AB184,AD184,AF184,AH184,AJ184,AL184,AN184),3)</f>
        <v>0</v>
      </c>
    </row>
    <row r="185" spans="1:56" ht="17" customHeight="1" x14ac:dyDescent="0.2">
      <c r="A185" s="144">
        <f>RANK(I185,$I$6:$I$271)</f>
        <v>103</v>
      </c>
      <c r="B185" s="444">
        <v>3100395</v>
      </c>
      <c r="C185" s="150" t="s">
        <v>130</v>
      </c>
      <c r="D185" s="119" t="s">
        <v>521</v>
      </c>
      <c r="E185" s="97" t="str">
        <f>C185&amp;D185</f>
        <v>LarkinWASMUTH</v>
      </c>
      <c r="F185" s="120"/>
      <c r="G185" s="500">
        <v>1997</v>
      </c>
      <c r="H185" s="501" t="str">
        <f>IF(ISBLANK(G185),"",IF(G185&gt;1995.9,"U23","SR"))</f>
        <v>U23</v>
      </c>
      <c r="I185" s="494">
        <f>N185+P185+R185+T185+V185+X185+Z185+AB185+AD185+AF185+AH185+AJ185+AL185+AN185+AP185+AR185+AT185+AV185</f>
        <v>0</v>
      </c>
      <c r="J185" s="159">
        <f>N185+R185+X185+AB185+AF185+AJ185+AR185</f>
        <v>0</v>
      </c>
      <c r="K185" s="130">
        <f>P185+T185+V185+Z185+AD185+AH185+AL185+AN185+AP185+AT185+AV185</f>
        <v>0</v>
      </c>
      <c r="L185" s="127"/>
      <c r="M185" s="98"/>
      <c r="N185" s="99">
        <f>IF(M185,LOOKUP(M185,{1;2;3;4;5;6;7;8;9;10;11;12;13;14;15;16;17;18;19;20;21},{30;25;21;18;16;15;14;13;12;11;10;9;8;7;6;5;4;3;2;1;0}),0)</f>
        <v>0</v>
      </c>
      <c r="O185" s="98"/>
      <c r="P185" s="100">
        <f>IF(O185,LOOKUP(O185,{1;2;3;4;5;6;7;8;9;10;11;12;13;14;15;16;17;18;19;20;21},{30;25;21;18;16;15;14;13;12;11;10;9;8;7;6;5;4;3;2;1;0}),0)</f>
        <v>0</v>
      </c>
      <c r="Q185" s="98"/>
      <c r="R185" s="99">
        <f>IF(Q185,LOOKUP(Q185,{1;2;3;4;5;6;7;8;9;10;11;12;13;14;15;16;17;18;19;20;21},{30;25;21;18;16;15;14;13;12;11;10;9;8;7;6;5;4;3;2;1;0}),0)</f>
        <v>0</v>
      </c>
      <c r="S185" s="98"/>
      <c r="T185" s="100">
        <f>IF(S185,LOOKUP(S185,{1;2;3;4;5;6;7;8;9;10;11;12;13;14;15;16;17;18;19;20;21},{30;25;21;18;16;15;14;13;12;11;10;9;8;7;6;5;4;3;2;1;0}),0)</f>
        <v>0</v>
      </c>
      <c r="U185" s="98"/>
      <c r="V185" s="102">
        <f>IF(U185,LOOKUP(U185,{1;2;3;4;5;6;7;8;9;10;11;12;13;14;15;16;17;18;19;20;21},{60;50;42;36;32;30;28;26;24;22;20;18;16;14;12;10;8;6;4;2;0}),0)</f>
        <v>0</v>
      </c>
      <c r="W185" s="98"/>
      <c r="X185" s="99">
        <f>IF(W185,LOOKUP(W185,{1;2;3;4;5;6;7;8;9;10;11;12;13;14;15;16;17;18;19;20;21},{60;50;42;36;32;30;28;26;24;22;20;18;16;14;12;10;8;6;4;2;0}),0)</f>
        <v>0</v>
      </c>
      <c r="Y185" s="98"/>
      <c r="Z185" s="102">
        <f>IF(Y185,LOOKUP(Y185,{1;2;3;4;5;6;7;8;9;10;11;12;13;14;15;16;17;18;19;20;21},{60;50;42;36;32;30;28;26;24;22;20;18;16;14;12;10;8;6;4;2;0}),0)</f>
        <v>0</v>
      </c>
      <c r="AA185" s="98"/>
      <c r="AB185" s="99">
        <f>IF(AA185,LOOKUP(AA185,{1;2;3;4;5;6;7;8;9;10;11;12;13;14;15;16;17;18;19;20;21},{60;50;42;36;32;30;28;26;24;22;20;18;16;14;12;10;8;6;4;2;0}),0)</f>
        <v>0</v>
      </c>
      <c r="AC185" s="98"/>
      <c r="AD185" s="109">
        <f>IF(AC185,LOOKUP(AC185,{1;2;3;4;5;6;7;8;9;10;11;12;13;14;15;16;17;18;19;20;21},{30;25;21;18;16;15;14;13;12;11;10;9;8;7;6;5;4;3;2;1;0}),0)</f>
        <v>0</v>
      </c>
      <c r="AE185" s="98"/>
      <c r="AF185" s="491">
        <f>IF(AE185,LOOKUP(AE185,{1;2;3;4;5;6;7;8;9;10;11;12;13;14;15;16;17;18;19;20;21},{30;25;21;18;16;15;14;13;12;11;10;9;8;7;6;5;4;3;2;1;0}),0)</f>
        <v>0</v>
      </c>
      <c r="AG185" s="98"/>
      <c r="AH185" s="109">
        <f>IF(AG185,LOOKUP(AG185,{1;2;3;4;5;6;7;8;9;10;11;12;13;14;15;16;17;18;19;20;21},{30;25;21;18;16;15;14;13;12;11;10;9;8;7;6;5;4;3;2;1;0}),0)</f>
        <v>0</v>
      </c>
      <c r="AI185" s="98"/>
      <c r="AJ185" s="99">
        <f>IF(AI185,LOOKUP(AI185,{1;2;3;4;5;6;7;8;9;10;11;12;13;14;15;16;17;18;19;20;21},{30;25;21;18;16;15;14;13;12;11;10;9;8;7;6;5;4;3;2;1;0}),0)</f>
        <v>0</v>
      </c>
      <c r="AK185" s="98"/>
      <c r="AL185" s="100">
        <f>IF(AK185,LOOKUP(AK185,{1;2;3;4;5;6;7;8;9;10;11;12;13;14;15;16;17;18;19;20;21},{30;25;21;18;16;15;14;13;12;11;10;9;8;7;6;5;4;3;2;1;0}),0)</f>
        <v>0</v>
      </c>
      <c r="AM185" s="98"/>
      <c r="AN185" s="100">
        <f>IF(AM185,LOOKUP(AM185,{1;2;3;4;5;6;7;8;9;10;11;12;13;14;15;16;17;18;19;20;21},{30;25;21;18;16;15;14;13;12;11;10;9;8;7;6;5;4;3;2;1;0}),0)</f>
        <v>0</v>
      </c>
      <c r="AO185" s="98"/>
      <c r="AP185" s="100">
        <f>IF(AO185,LOOKUP(AO185,{1;2;3;4;5;6;7;8;9;10;11;12;13;14;15;16;17;18;19;20;21},{30;25;21;18;16;15;14;13;12;11;10;9;8;7;6;5;4;3;2;1;0}),0)</f>
        <v>0</v>
      </c>
      <c r="AQ185" s="98"/>
      <c r="AR185" s="103">
        <f>IF(AQ185,LOOKUP(AQ185,{1;2;3;4;5;6;7;8;9;10;11;12;13;14;15;16;17;18;19;20;21},{60;50;42;36;32;30;28;26;24;22;20;18;16;14;12;10;8;6;4;2;0}),0)</f>
        <v>0</v>
      </c>
      <c r="AS185" s="98"/>
      <c r="AT185" s="214">
        <f>IF(AS185,LOOKUP(AS185,{1;2;3;4;5;6;7;8;9;10;11;12;13;14;15;16;17;18;19;20;21},{60;50;42;36;32;30;28;26;24;22;20;18;16;14;12;10;8;6;4;2;0}),0)</f>
        <v>0</v>
      </c>
      <c r="AU185" s="247"/>
      <c r="AV185" s="248">
        <f>IF(AU185,LOOKUP(AU185,{1;2;3;4;5;6;7;8;9;10;11;12;13;14;15;16;17;18;19;20;21},{60;50;42;36;32;30;28;26;24;22;20;18;16;14;12;10;8;6;4;2;0}),0)</f>
        <v>0</v>
      </c>
      <c r="AW185" s="225"/>
      <c r="AX185" s="216">
        <f>V185+X185+Z185+AB185+AR185+AT185+AV185</f>
        <v>0</v>
      </c>
      <c r="AZ185" s="502">
        <f>RANK(BA185,$BA$6:$BA$259)</f>
        <v>75</v>
      </c>
      <c r="BA185" s="503">
        <f>(N185+P185+R185+T185+V185+X185+Z185+AB185+AD185+AF185+AH185+AJ185+AL185+AN185)- SMALL((N185,P185,R185,T185,V185,X185,Z185,AB185,AD185,AF185,AH185,AJ185,AL185,AN185),1)- SMALL((N185,P185,R185,T185,V185,X185,Z185,AB185,AD185,AF185,AH185,AJ185,AL185,AN185),2)- SMALL((N185,P185,R185,T185,V185,X185,Z185,AB185,AD185,AF185,AH185,AJ185,AL185,AN185),3)</f>
        <v>0</v>
      </c>
    </row>
    <row r="186" spans="1:56" ht="17" customHeight="1" x14ac:dyDescent="0.2">
      <c r="A186" s="144">
        <f>RANK(I186,$I$6:$I$271)</f>
        <v>103</v>
      </c>
      <c r="B186" s="444">
        <v>3530745</v>
      </c>
      <c r="C186" s="450" t="s">
        <v>48</v>
      </c>
      <c r="D186" s="453" t="s">
        <v>520</v>
      </c>
      <c r="E186" s="97" t="str">
        <f>C186&amp;D186</f>
        <v>EvanWEINMAN</v>
      </c>
      <c r="F186" s="120"/>
      <c r="G186" s="500">
        <v>1995</v>
      </c>
      <c r="H186" s="501" t="str">
        <f>IF(ISBLANK(G186),"",IF(G186&gt;1995.9,"U23","SR"))</f>
        <v>SR</v>
      </c>
      <c r="I186" s="494">
        <f>N186+P186+R186+T186+V186+X186+Z186+AB186+AD186+AF186+AH186+AJ186+AL186+AN186+AP186+AR186+AT186+AV186</f>
        <v>0</v>
      </c>
      <c r="J186" s="159">
        <f>N186+R186+X186+AB186+AF186+AJ186+AR186</f>
        <v>0</v>
      </c>
      <c r="K186" s="130">
        <f>P186+T186+V186+Z186+AD186+AH186+AL186+AN186+AP186+AT186+AV186</f>
        <v>0</v>
      </c>
      <c r="L186" s="127"/>
      <c r="M186" s="98"/>
      <c r="N186" s="99">
        <f>IF(M186,LOOKUP(M186,{1;2;3;4;5;6;7;8;9;10;11;12;13;14;15;16;17;18;19;20;21},{30;25;21;18;16;15;14;13;12;11;10;9;8;7;6;5;4;3;2;1;0}),0)</f>
        <v>0</v>
      </c>
      <c r="O186" s="98"/>
      <c r="P186" s="100">
        <f>IF(O186,LOOKUP(O186,{1;2;3;4;5;6;7;8;9;10;11;12;13;14;15;16;17;18;19;20;21},{30;25;21;18;16;15;14;13;12;11;10;9;8;7;6;5;4;3;2;1;0}),0)</f>
        <v>0</v>
      </c>
      <c r="Q186" s="98"/>
      <c r="R186" s="99">
        <f>IF(Q186,LOOKUP(Q186,{1;2;3;4;5;6;7;8;9;10;11;12;13;14;15;16;17;18;19;20;21},{30;25;21;18;16;15;14;13;12;11;10;9;8;7;6;5;4;3;2;1;0}),0)</f>
        <v>0</v>
      </c>
      <c r="S186" s="98"/>
      <c r="T186" s="100">
        <f>IF(S186,LOOKUP(S186,{1;2;3;4;5;6;7;8;9;10;11;12;13;14;15;16;17;18;19;20;21},{30;25;21;18;16;15;14;13;12;11;10;9;8;7;6;5;4;3;2;1;0}),0)</f>
        <v>0</v>
      </c>
      <c r="U186" s="98"/>
      <c r="V186" s="102">
        <f>IF(U186,LOOKUP(U186,{1;2;3;4;5;6;7;8;9;10;11;12;13;14;15;16;17;18;19;20;21},{60;50;42;36;32;30;28;26;24;22;20;18;16;14;12;10;8;6;4;2;0}),0)</f>
        <v>0</v>
      </c>
      <c r="W186" s="98"/>
      <c r="X186" s="99">
        <f>IF(W186,LOOKUP(W186,{1;2;3;4;5;6;7;8;9;10;11;12;13;14;15;16;17;18;19;20;21},{60;50;42;36;32;30;28;26;24;22;20;18;16;14;12;10;8;6;4;2;0}),0)</f>
        <v>0</v>
      </c>
      <c r="Y186" s="98"/>
      <c r="Z186" s="102">
        <f>IF(Y186,LOOKUP(Y186,{1;2;3;4;5;6;7;8;9;10;11;12;13;14;15;16;17;18;19;20;21},{60;50;42;36;32;30;28;26;24;22;20;18;16;14;12;10;8;6;4;2;0}),0)</f>
        <v>0</v>
      </c>
      <c r="AA186" s="98"/>
      <c r="AB186" s="99">
        <f>IF(AA186,LOOKUP(AA186,{1;2;3;4;5;6;7;8;9;10;11;12;13;14;15;16;17;18;19;20;21},{60;50;42;36;32;30;28;26;24;22;20;18;16;14;12;10;8;6;4;2;0}),0)</f>
        <v>0</v>
      </c>
      <c r="AC186" s="98"/>
      <c r="AD186" s="109">
        <f>IF(AC186,LOOKUP(AC186,{1;2;3;4;5;6;7;8;9;10;11;12;13;14;15;16;17;18;19;20;21},{30;25;21;18;16;15;14;13;12;11;10;9;8;7;6;5;4;3;2;1;0}),0)</f>
        <v>0</v>
      </c>
      <c r="AE186" s="98"/>
      <c r="AF186" s="491">
        <f>IF(AE186,LOOKUP(AE186,{1;2;3;4;5;6;7;8;9;10;11;12;13;14;15;16;17;18;19;20;21},{30;25;21;18;16;15;14;13;12;11;10;9;8;7;6;5;4;3;2;1;0}),0)</f>
        <v>0</v>
      </c>
      <c r="AG186" s="98"/>
      <c r="AH186" s="109">
        <f>IF(AG186,LOOKUP(AG186,{1;2;3;4;5;6;7;8;9;10;11;12;13;14;15;16;17;18;19;20;21},{30;25;21;18;16;15;14;13;12;11;10;9;8;7;6;5;4;3;2;1;0}),0)</f>
        <v>0</v>
      </c>
      <c r="AI186" s="98"/>
      <c r="AJ186" s="99">
        <f>IF(AI186,LOOKUP(AI186,{1;2;3;4;5;6;7;8;9;10;11;12;13;14;15;16;17;18;19;20;21},{30;25;21;18;16;15;14;13;12;11;10;9;8;7;6;5;4;3;2;1;0}),0)</f>
        <v>0</v>
      </c>
      <c r="AK186" s="98"/>
      <c r="AL186" s="100">
        <f>IF(AK186,LOOKUP(AK186,{1;2;3;4;5;6;7;8;9;10;11;12;13;14;15;16;17;18;19;20;21},{30;25;21;18;16;15;14;13;12;11;10;9;8;7;6;5;4;3;2;1;0}),0)</f>
        <v>0</v>
      </c>
      <c r="AM186" s="98"/>
      <c r="AN186" s="100">
        <f>IF(AM186,LOOKUP(AM186,{1;2;3;4;5;6;7;8;9;10;11;12;13;14;15;16;17;18;19;20;21},{30;25;21;18;16;15;14;13;12;11;10;9;8;7;6;5;4;3;2;1;0}),0)</f>
        <v>0</v>
      </c>
      <c r="AO186" s="98"/>
      <c r="AP186" s="100">
        <f>IF(AO186,LOOKUP(AO186,{1;2;3;4;5;6;7;8;9;10;11;12;13;14;15;16;17;18;19;20;21},{30;25;21;18;16;15;14;13;12;11;10;9;8;7;6;5;4;3;2;1;0}),0)</f>
        <v>0</v>
      </c>
      <c r="AQ186" s="98"/>
      <c r="AR186" s="103">
        <f>IF(AQ186,LOOKUP(AQ186,{1;2;3;4;5;6;7;8;9;10;11;12;13;14;15;16;17;18;19;20;21},{60;50;42;36;32;30;28;26;24;22;20;18;16;14;12;10;8;6;4;2;0}),0)</f>
        <v>0</v>
      </c>
      <c r="AS186" s="98"/>
      <c r="AT186" s="214">
        <f>IF(AS186,LOOKUP(AS186,{1;2;3;4;5;6;7;8;9;10;11;12;13;14;15;16;17;18;19;20;21},{60;50;42;36;32;30;28;26;24;22;20;18;16;14;12;10;8;6;4;2;0}),0)</f>
        <v>0</v>
      </c>
      <c r="AU186" s="247"/>
      <c r="AV186" s="248">
        <f>IF(AU186,LOOKUP(AU186,{1;2;3;4;5;6;7;8;9;10;11;12;13;14;15;16;17;18;19;20;21},{60;50;42;36;32;30;28;26;24;22;20;18;16;14;12;10;8;6;4;2;0}),0)</f>
        <v>0</v>
      </c>
      <c r="AW186" s="225"/>
      <c r="AX186" s="216">
        <f>V186+X186+Z186+AB186+AR186+AT186+AV186</f>
        <v>0</v>
      </c>
      <c r="AZ186" s="502">
        <f>RANK(BA186,$BA$6:$BA$259)</f>
        <v>75</v>
      </c>
      <c r="BA186" s="503">
        <f>(N186+P186+R186+T186+V186+X186+Z186+AB186+AD186+AF186+AH186+AJ186+AL186+AN186)- SMALL((N186,P186,R186,T186,V186,X186,Z186,AB186,AD186,AF186,AH186,AJ186,AL186,AN186),1)- SMALL((N186,P186,R186,T186,V186,X186,Z186,AB186,AD186,AF186,AH186,AJ186,AL186,AN186),2)- SMALL((N186,P186,R186,T186,V186,X186,Z186,AB186,AD186,AF186,AH186,AJ186,AL186,AN186),3)</f>
        <v>0</v>
      </c>
    </row>
    <row r="187" spans="1:56" ht="17" customHeight="1" thickBot="1" x14ac:dyDescent="0.25">
      <c r="A187" s="144">
        <f>RANK(I187,$I$6:$I$271)</f>
        <v>103</v>
      </c>
      <c r="B187" s="444">
        <v>3530900</v>
      </c>
      <c r="C187" s="150" t="s">
        <v>134</v>
      </c>
      <c r="D187" s="119" t="s">
        <v>522</v>
      </c>
      <c r="E187" s="97" t="str">
        <f>C187&amp;D187</f>
        <v>PeterWOLTER</v>
      </c>
      <c r="F187" s="120"/>
      <c r="G187" s="121">
        <v>1998</v>
      </c>
      <c r="H187" s="312" t="str">
        <f>IF(ISBLANK(G187),"",IF(G187&gt;1995.9,"U23","SR"))</f>
        <v>U23</v>
      </c>
      <c r="I187" s="495">
        <f>N187+P187+R187+T187+V187+X187+Z187+AB187+AD187+AF187+AH187+AJ187+AL187+AN187+AP187+AR187+AT187+AV187</f>
        <v>0</v>
      </c>
      <c r="J187" s="160">
        <f>N187+R187+X187+AB187+AF187+AJ187+AR187</f>
        <v>0</v>
      </c>
      <c r="K187" s="131">
        <f>P187+T187+V187+Z187+AD187+AH187+AL187+AN187+AP187+AT187+AV187</f>
        <v>0</v>
      </c>
      <c r="L187" s="127"/>
      <c r="M187" s="98"/>
      <c r="N187" s="99">
        <f>IF(M187,LOOKUP(M187,{1;2;3;4;5;6;7;8;9;10;11;12;13;14;15;16;17;18;19;20;21},{30;25;21;18;16;15;14;13;12;11;10;9;8;7;6;5;4;3;2;1;0}),0)</f>
        <v>0</v>
      </c>
      <c r="O187" s="98"/>
      <c r="P187" s="100">
        <f>IF(O187,LOOKUP(O187,{1;2;3;4;5;6;7;8;9;10;11;12;13;14;15;16;17;18;19;20;21},{30;25;21;18;16;15;14;13;12;11;10;9;8;7;6;5;4;3;2;1;0}),0)</f>
        <v>0</v>
      </c>
      <c r="Q187" s="98"/>
      <c r="R187" s="99">
        <f>IF(Q187,LOOKUP(Q187,{1;2;3;4;5;6;7;8;9;10;11;12;13;14;15;16;17;18;19;20;21},{30;25;21;18;16;15;14;13;12;11;10;9;8;7;6;5;4;3;2;1;0}),0)</f>
        <v>0</v>
      </c>
      <c r="S187" s="98"/>
      <c r="T187" s="100">
        <f>IF(S187,LOOKUP(S187,{1;2;3;4;5;6;7;8;9;10;11;12;13;14;15;16;17;18;19;20;21},{30;25;21;18;16;15;14;13;12;11;10;9;8;7;6;5;4;3;2;1;0}),0)</f>
        <v>0</v>
      </c>
      <c r="U187" s="98"/>
      <c r="V187" s="102">
        <f>IF(U187,LOOKUP(U187,{1;2;3;4;5;6;7;8;9;10;11;12;13;14;15;16;17;18;19;20;21},{60;50;42;36;32;30;28;26;24;22;20;18;16;14;12;10;8;6;4;2;0}),0)</f>
        <v>0</v>
      </c>
      <c r="W187" s="98"/>
      <c r="X187" s="99">
        <f>IF(W187,LOOKUP(W187,{1;2;3;4;5;6;7;8;9;10;11;12;13;14;15;16;17;18;19;20;21},{60;50;42;36;32;30;28;26;24;22;20;18;16;14;12;10;8;6;4;2;0}),0)</f>
        <v>0</v>
      </c>
      <c r="Y187" s="98"/>
      <c r="Z187" s="102">
        <f>IF(Y187,LOOKUP(Y187,{1;2;3;4;5;6;7;8;9;10;11;12;13;14;15;16;17;18;19;20;21},{60;50;42;36;32;30;28;26;24;22;20;18;16;14;12;10;8;6;4;2;0}),0)</f>
        <v>0</v>
      </c>
      <c r="AA187" s="98"/>
      <c r="AB187" s="99">
        <f>IF(AA187,LOOKUP(AA187,{1;2;3;4;5;6;7;8;9;10;11;12;13;14;15;16;17;18;19;20;21},{60;50;42;36;32;30;28;26;24;22;20;18;16;14;12;10;8;6;4;2;0}),0)</f>
        <v>0</v>
      </c>
      <c r="AC187" s="98"/>
      <c r="AD187" s="109">
        <f>IF(AC187,LOOKUP(AC187,{1;2;3;4;5;6;7;8;9;10;11;12;13;14;15;16;17;18;19;20;21},{30;25;21;18;16;15;14;13;12;11;10;9;8;7;6;5;4;3;2;1;0}),0)</f>
        <v>0</v>
      </c>
      <c r="AE187" s="98"/>
      <c r="AF187" s="491">
        <f>IF(AE187,LOOKUP(AE187,{1;2;3;4;5;6;7;8;9;10;11;12;13;14;15;16;17;18;19;20;21},{30;25;21;18;16;15;14;13;12;11;10;9;8;7;6;5;4;3;2;1;0}),0)</f>
        <v>0</v>
      </c>
      <c r="AG187" s="98"/>
      <c r="AH187" s="109">
        <f>IF(AG187,LOOKUP(AG187,{1;2;3;4;5;6;7;8;9;10;11;12;13;14;15;16;17;18;19;20;21},{30;25;21;18;16;15;14;13;12;11;10;9;8;7;6;5;4;3;2;1;0}),0)</f>
        <v>0</v>
      </c>
      <c r="AI187" s="98"/>
      <c r="AJ187" s="99">
        <f>IF(AI187,LOOKUP(AI187,{1;2;3;4;5;6;7;8;9;10;11;12;13;14;15;16;17;18;19;20;21},{30;25;21;18;16;15;14;13;12;11;10;9;8;7;6;5;4;3;2;1;0}),0)</f>
        <v>0</v>
      </c>
      <c r="AK187" s="98"/>
      <c r="AL187" s="100">
        <f>IF(AK187,LOOKUP(AK187,{1;2;3;4;5;6;7;8;9;10;11;12;13;14;15;16;17;18;19;20;21},{30;25;21;18;16;15;14;13;12;11;10;9;8;7;6;5;4;3;2;1;0}),0)</f>
        <v>0</v>
      </c>
      <c r="AM187" s="98"/>
      <c r="AN187" s="100">
        <f>IF(AM187,LOOKUP(AM187,{1;2;3;4;5;6;7;8;9;10;11;12;13;14;15;16;17;18;19;20;21},{30;25;21;18;16;15;14;13;12;11;10;9;8;7;6;5;4;3;2;1;0}),0)</f>
        <v>0</v>
      </c>
      <c r="AO187" s="98"/>
      <c r="AP187" s="100">
        <f>IF(AO187,LOOKUP(AO187,{1;2;3;4;5;6;7;8;9;10;11;12;13;14;15;16;17;18;19;20;21},{30;25;21;18;16;15;14;13;12;11;10;9;8;7;6;5;4;3;2;1;0}),0)</f>
        <v>0</v>
      </c>
      <c r="AQ187" s="98"/>
      <c r="AR187" s="103">
        <f>IF(AQ187,LOOKUP(AQ187,{1;2;3;4;5;6;7;8;9;10;11;12;13;14;15;16;17;18;19;20;21},{60;50;42;36;32;30;28;26;24;22;20;18;16;14;12;10;8;6;4;2;0}),0)</f>
        <v>0</v>
      </c>
      <c r="AS187" s="98"/>
      <c r="AT187" s="214">
        <f>IF(AS187,LOOKUP(AS187,{1;2;3;4;5;6;7;8;9;10;11;12;13;14;15;16;17;18;19;20;21},{60;50;42;36;32;30;28;26;24;22;20;18;16;14;12;10;8;6;4;2;0}),0)</f>
        <v>0</v>
      </c>
      <c r="AU187" s="249"/>
      <c r="AV187" s="250">
        <f>IF(AU187,LOOKUP(AU187,{1;2;3;4;5;6;7;8;9;10;11;12;13;14;15;16;17;18;19;20;21},{60;50;42;36;32;30;28;26;24;22;20;18;16;14;12;10;8;6;4;2;0}),0)</f>
        <v>0</v>
      </c>
      <c r="AW187" s="225"/>
      <c r="AX187" s="217">
        <f>V187+X187+Z187+AB187+AR187+AT187+AV187</f>
        <v>0</v>
      </c>
      <c r="AZ187" s="257">
        <f>RANK(BA187,$BA$6:$BA$259)</f>
        <v>75</v>
      </c>
      <c r="BA187" s="258">
        <f>(N187+P187+R187+T187+V187+X187+Z187+AB187+AD187+AF187+AH187+AJ187+AL187+AN187)- SMALL((N187,P187,R187,T187,V187,X187,Z187,AB187,AD187,AF187,AH187,AJ187,AL187,AN187),1)- SMALL((N187,P187,R187,T187,V187,X187,Z187,AB187,AD187,AF187,AH187,AJ187,AL187,AN187),2)- SMALL((N187,P187,R187,T187,V187,X187,Z187,AB187,AD187,AF187,AH187,AJ187,AL187,AN187),3)</f>
        <v>0</v>
      </c>
    </row>
    <row r="188" spans="1:56" ht="15.5" customHeight="1" x14ac:dyDescent="0.2">
      <c r="A188" s="52"/>
      <c r="B188" s="113"/>
      <c r="C188" s="52"/>
      <c r="D188" s="52"/>
      <c r="E188" s="53"/>
      <c r="F188" s="53"/>
      <c r="G188" s="52"/>
      <c r="H188" s="111"/>
      <c r="I188" s="111"/>
      <c r="J188" s="111"/>
      <c r="K188" s="111"/>
      <c r="L188" s="3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111"/>
      <c r="AV188" s="111"/>
      <c r="AW188" s="232"/>
      <c r="AX188" s="232"/>
      <c r="AY188" s="232"/>
      <c r="AZ188" s="232"/>
      <c r="BA188" s="232"/>
      <c r="BB188" s="232"/>
      <c r="BC188" s="232"/>
      <c r="BD188" s="232"/>
    </row>
    <row r="189" spans="1:56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54">
        <f>COUNTA(M6:M188)</f>
        <v>20</v>
      </c>
      <c r="N189" s="3"/>
      <c r="O189" s="54">
        <f>COUNTA(O6:O188)</f>
        <v>20</v>
      </c>
      <c r="P189" s="3"/>
      <c r="Q189" s="55">
        <f>COUNTA(Q6:Q188)</f>
        <v>20</v>
      </c>
      <c r="R189" s="6"/>
      <c r="S189" s="55">
        <f>COUNTA(S6:S188)</f>
        <v>20</v>
      </c>
      <c r="T189" s="6"/>
      <c r="U189" s="55">
        <f>COUNTA(U6:U187)</f>
        <v>21</v>
      </c>
      <c r="V189" s="6"/>
      <c r="W189" s="55">
        <f>COUNTA(W6:W180)</f>
        <v>20</v>
      </c>
      <c r="X189" s="6"/>
      <c r="Y189" s="55">
        <f>COUNTA(Y6:Y187)</f>
        <v>20</v>
      </c>
      <c r="Z189" s="6"/>
      <c r="AA189" s="55">
        <f>COUNTA(AA6:AA187)</f>
        <v>20</v>
      </c>
      <c r="AB189" s="6"/>
      <c r="AC189" s="55">
        <f>COUNTA(AC6:AC180)</f>
        <v>20</v>
      </c>
      <c r="AD189" s="6"/>
      <c r="AE189" s="55">
        <f>COUNTA(AE6:AE187)</f>
        <v>20</v>
      </c>
      <c r="AF189" s="6"/>
      <c r="AG189" s="55">
        <f>COUNTA(AG6:AG180)</f>
        <v>20</v>
      </c>
      <c r="AH189" s="6"/>
      <c r="AI189" s="55">
        <f>COUNTA(AI6:AI186)</f>
        <v>20</v>
      </c>
      <c r="AJ189" s="6"/>
      <c r="AK189" s="55">
        <f>COUNTA(AK6:AK187)</f>
        <v>20</v>
      </c>
      <c r="AL189" s="6"/>
      <c r="AM189" s="55">
        <f>COUNTA(AM6:AM187)</f>
        <v>20</v>
      </c>
      <c r="AN189" s="6"/>
      <c r="AO189" s="55">
        <f>COUNTA(AO6:AO187)</f>
        <v>20</v>
      </c>
      <c r="AP189" s="6"/>
      <c r="AQ189" s="55">
        <f>COUNTA(AQ6:AQ187)</f>
        <v>20</v>
      </c>
      <c r="AR189" s="6"/>
      <c r="AS189" s="55">
        <f>COUNTA(AS6:AS188)</f>
        <v>20</v>
      </c>
      <c r="AT189" s="6"/>
      <c r="AU189" s="55">
        <f>COUNTA(AU6:AU187)</f>
        <v>20</v>
      </c>
      <c r="AV189" s="6"/>
      <c r="AW189" s="233"/>
      <c r="AX189" s="233"/>
      <c r="AY189" s="233"/>
      <c r="AZ189" s="233"/>
      <c r="BA189" s="233"/>
      <c r="BB189" s="233"/>
      <c r="BC189" s="233"/>
      <c r="BD189" s="233"/>
    </row>
    <row r="190" spans="1:56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54">
        <f>SUM(M6:M187)</f>
        <v>210</v>
      </c>
      <c r="N190" s="3"/>
      <c r="O190" s="54">
        <f>SUM(O6:O180)</f>
        <v>209</v>
      </c>
      <c r="P190" s="3"/>
      <c r="Q190" s="54">
        <f>SUM(Q6:Q180)</f>
        <v>210</v>
      </c>
      <c r="R190" s="3"/>
      <c r="S190" s="54">
        <f>SUM(S6:S187)</f>
        <v>210</v>
      </c>
      <c r="T190" s="3"/>
      <c r="U190" s="54">
        <f>SUM(U6:U187)</f>
        <v>229</v>
      </c>
      <c r="V190" s="3"/>
      <c r="W190" s="54">
        <f>SUM(W6:W180)</f>
        <v>210</v>
      </c>
      <c r="X190" s="3"/>
      <c r="Y190" s="54">
        <f>SUM(Y6:Y187)</f>
        <v>210</v>
      </c>
      <c r="Z190" s="3"/>
      <c r="AA190" s="54">
        <f>SUM(AA6:AA187)</f>
        <v>210</v>
      </c>
      <c r="AB190" s="3"/>
      <c r="AC190" s="54">
        <f>SUM(AC6:AC180)</f>
        <v>210</v>
      </c>
      <c r="AD190" s="3"/>
      <c r="AE190" s="54">
        <f>SUM(AE6:AE187)</f>
        <v>210</v>
      </c>
      <c r="AF190" s="3"/>
      <c r="AG190" s="54">
        <f>SUM(AG6:AG180)</f>
        <v>210</v>
      </c>
      <c r="AH190" s="3"/>
      <c r="AI190" s="54">
        <f>SUM(AI6:AI180)</f>
        <v>210</v>
      </c>
      <c r="AJ190" s="3"/>
      <c r="AK190" s="54">
        <f>SUM(AK6:AK180)</f>
        <v>210</v>
      </c>
      <c r="AL190" s="3"/>
      <c r="AM190" s="54">
        <f>SUM(AM6:AM180)</f>
        <v>210</v>
      </c>
      <c r="AN190" s="3"/>
      <c r="AO190" s="54">
        <f>SUM(AO6:AO187)</f>
        <v>210</v>
      </c>
      <c r="AP190" s="3"/>
      <c r="AQ190" s="54">
        <f>SUM(AQ6:AQ180)</f>
        <v>210</v>
      </c>
      <c r="AR190" s="3"/>
      <c r="AS190" s="54">
        <f>SUM(AS6:AS188)</f>
        <v>210</v>
      </c>
      <c r="AT190" s="3"/>
      <c r="AU190" s="54">
        <f>SUM(AU6:AU187)</f>
        <v>210</v>
      </c>
      <c r="AV190" s="3"/>
      <c r="AW190" s="234"/>
      <c r="AX190" s="234"/>
      <c r="AY190" s="234"/>
      <c r="AZ190" s="234"/>
      <c r="BA190" s="234"/>
      <c r="BB190" s="234"/>
      <c r="BC190" s="234"/>
      <c r="BD190" s="234"/>
    </row>
    <row r="191" spans="1:56" ht="15" customHeight="1" x14ac:dyDescent="0.2">
      <c r="A191" s="3"/>
      <c r="B191" s="41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234"/>
      <c r="AX191" s="234"/>
      <c r="AY191" s="234"/>
      <c r="AZ191" s="234"/>
      <c r="BA191" s="234"/>
      <c r="BB191" s="234"/>
      <c r="BC191" s="234"/>
      <c r="BD191" s="234"/>
    </row>
    <row r="192" spans="1:56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234"/>
      <c r="AX192" s="234"/>
      <c r="AY192" s="234"/>
      <c r="AZ192" s="234"/>
      <c r="BA192" s="234"/>
      <c r="BB192" s="234"/>
      <c r="BC192" s="234"/>
      <c r="BD192" s="234"/>
    </row>
    <row r="193" spans="1:56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234"/>
      <c r="AX193" s="234"/>
      <c r="AY193" s="234"/>
      <c r="AZ193" s="234"/>
      <c r="BA193" s="234"/>
      <c r="BB193" s="234"/>
      <c r="BC193" s="234"/>
      <c r="BD193" s="234"/>
    </row>
    <row r="194" spans="1:56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234"/>
      <c r="AX194" s="234"/>
      <c r="AY194" s="234"/>
      <c r="AZ194" s="234"/>
      <c r="BA194" s="234"/>
      <c r="BB194" s="234"/>
      <c r="BC194" s="234"/>
      <c r="BD194" s="234"/>
    </row>
    <row r="195" spans="1:56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234"/>
      <c r="AX195" s="234"/>
      <c r="AY195" s="234"/>
      <c r="AZ195" s="234"/>
      <c r="BA195" s="234"/>
      <c r="BB195" s="234"/>
      <c r="BC195" s="234"/>
      <c r="BD195" s="234"/>
    </row>
    <row r="196" spans="1:56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234"/>
      <c r="AX196" s="234"/>
      <c r="AY196" s="234"/>
      <c r="AZ196" s="234"/>
      <c r="BA196" s="234"/>
      <c r="BB196" s="234"/>
      <c r="BC196" s="234"/>
      <c r="BD196" s="234"/>
    </row>
    <row r="197" spans="1:56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234"/>
      <c r="AX197" s="234"/>
      <c r="AY197" s="234"/>
      <c r="AZ197" s="234"/>
      <c r="BA197" s="234"/>
      <c r="BB197" s="234"/>
      <c r="BC197" s="234"/>
      <c r="BD197" s="234"/>
    </row>
    <row r="198" spans="1:56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234"/>
      <c r="AX198" s="234"/>
      <c r="AY198" s="234"/>
      <c r="AZ198" s="234"/>
      <c r="BA198" s="234"/>
      <c r="BB198" s="234"/>
      <c r="BC198" s="234"/>
      <c r="BD198" s="234"/>
    </row>
    <row r="199" spans="1:56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234"/>
      <c r="AX199" s="234"/>
      <c r="AY199" s="234"/>
      <c r="AZ199" s="234"/>
      <c r="BA199" s="234"/>
      <c r="BB199" s="234"/>
      <c r="BC199" s="234"/>
      <c r="BD199" s="234"/>
    </row>
    <row r="200" spans="1:56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234"/>
      <c r="AX200" s="234"/>
      <c r="AY200" s="234"/>
      <c r="AZ200" s="234"/>
      <c r="BA200" s="234"/>
      <c r="BB200" s="234"/>
      <c r="BC200" s="234"/>
      <c r="BD200" s="234"/>
    </row>
    <row r="201" spans="1:56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234"/>
      <c r="AX201" s="234"/>
      <c r="AY201" s="234"/>
      <c r="AZ201" s="234"/>
      <c r="BA201" s="234"/>
      <c r="BB201" s="234"/>
      <c r="BC201" s="234"/>
      <c r="BD201" s="234"/>
    </row>
    <row r="202" spans="1:56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234"/>
      <c r="AX202" s="234"/>
      <c r="AY202" s="234"/>
      <c r="AZ202" s="234"/>
      <c r="BA202" s="234"/>
      <c r="BB202" s="234"/>
      <c r="BC202" s="234"/>
      <c r="BD202" s="234"/>
    </row>
    <row r="203" spans="1:56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234"/>
      <c r="AX203" s="234"/>
      <c r="AY203" s="234"/>
      <c r="AZ203" s="234"/>
      <c r="BA203" s="234"/>
      <c r="BB203" s="234"/>
      <c r="BC203" s="234"/>
      <c r="BD203" s="234"/>
    </row>
    <row r="204" spans="1:56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234"/>
      <c r="AX204" s="234"/>
      <c r="AY204" s="234"/>
      <c r="AZ204" s="234"/>
      <c r="BA204" s="234"/>
      <c r="BB204" s="234"/>
      <c r="BC204" s="234"/>
      <c r="BD204" s="234"/>
    </row>
    <row r="205" spans="1:56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234"/>
      <c r="AX205" s="234"/>
      <c r="AY205" s="234"/>
      <c r="AZ205" s="234"/>
      <c r="BA205" s="234"/>
      <c r="BB205" s="234"/>
      <c r="BC205" s="234"/>
      <c r="BD205" s="234"/>
    </row>
    <row r="206" spans="1:56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234"/>
      <c r="AX206" s="234"/>
      <c r="AY206" s="234"/>
      <c r="AZ206" s="234"/>
      <c r="BA206" s="234"/>
      <c r="BB206" s="234"/>
      <c r="BC206" s="234"/>
      <c r="BD206" s="234"/>
    </row>
    <row r="207" spans="1:56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234"/>
      <c r="AX207" s="234"/>
      <c r="AY207" s="234"/>
      <c r="AZ207" s="234"/>
      <c r="BA207" s="234"/>
      <c r="BB207" s="234"/>
      <c r="BC207" s="234"/>
      <c r="BD207" s="234"/>
    </row>
    <row r="208" spans="1:56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234"/>
      <c r="AX208" s="234"/>
      <c r="AY208" s="234"/>
      <c r="AZ208" s="234"/>
      <c r="BA208" s="234"/>
      <c r="BB208" s="234"/>
      <c r="BC208" s="234"/>
      <c r="BD208" s="234"/>
    </row>
    <row r="209" spans="1:56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234"/>
      <c r="AX209" s="234"/>
      <c r="AY209" s="234"/>
      <c r="AZ209" s="234"/>
      <c r="BA209" s="234"/>
      <c r="BB209" s="234"/>
      <c r="BC209" s="234"/>
      <c r="BD209" s="234"/>
    </row>
    <row r="210" spans="1:56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234"/>
      <c r="AX210" s="234"/>
      <c r="AY210" s="234"/>
      <c r="AZ210" s="234"/>
      <c r="BA210" s="234"/>
      <c r="BB210" s="234"/>
      <c r="BC210" s="234"/>
      <c r="BD210" s="234"/>
    </row>
    <row r="211" spans="1:56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235"/>
      <c r="AX211" s="235"/>
      <c r="AY211" s="235"/>
      <c r="AZ211" s="235"/>
      <c r="BA211" s="235"/>
      <c r="BB211" s="235"/>
      <c r="BC211" s="235"/>
      <c r="BD211" s="235"/>
    </row>
    <row r="212" spans="1:56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235"/>
      <c r="AX212" s="3"/>
    </row>
    <row r="213" spans="1:56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235"/>
      <c r="AX213" s="3"/>
    </row>
    <row r="214" spans="1:56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235"/>
      <c r="AX214" s="3"/>
    </row>
    <row r="215" spans="1:56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235"/>
      <c r="AX215" s="3"/>
    </row>
    <row r="216" spans="1:56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235"/>
      <c r="AX216" s="3"/>
    </row>
    <row r="217" spans="1:56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235"/>
      <c r="AX217" s="3"/>
    </row>
    <row r="218" spans="1:56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235"/>
      <c r="AX218" s="3"/>
    </row>
    <row r="219" spans="1:56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235"/>
      <c r="AX219" s="3"/>
    </row>
    <row r="220" spans="1:56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235"/>
      <c r="AX220" s="3"/>
    </row>
    <row r="221" spans="1:56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235"/>
      <c r="AX221" s="3"/>
    </row>
    <row r="222" spans="1:56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235"/>
      <c r="AX222" s="3"/>
    </row>
    <row r="223" spans="1:56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235"/>
      <c r="AX223" s="3"/>
    </row>
    <row r="224" spans="1:56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235"/>
      <c r="AX224" s="3"/>
    </row>
    <row r="225" spans="1:50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235"/>
      <c r="AX225" s="3"/>
    </row>
    <row r="226" spans="1:50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235"/>
      <c r="AX226" s="3"/>
    </row>
    <row r="227" spans="1:50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235"/>
      <c r="AX227" s="3"/>
    </row>
    <row r="228" spans="1:50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235"/>
      <c r="AX228" s="3"/>
    </row>
    <row r="229" spans="1:50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235"/>
      <c r="AX229" s="3"/>
    </row>
    <row r="230" spans="1:50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235"/>
      <c r="AX230" s="3"/>
    </row>
    <row r="231" spans="1:50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235"/>
      <c r="AX231" s="3"/>
    </row>
    <row r="232" spans="1:50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235"/>
      <c r="AX232" s="3"/>
    </row>
    <row r="233" spans="1:50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235"/>
      <c r="AX233" s="3"/>
    </row>
    <row r="234" spans="1:50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235"/>
      <c r="AX234" s="3"/>
    </row>
    <row r="235" spans="1:50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235"/>
      <c r="AX235" s="3"/>
    </row>
    <row r="236" spans="1:50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235"/>
      <c r="AX236" s="3"/>
    </row>
    <row r="237" spans="1:50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235"/>
      <c r="AX237" s="3"/>
    </row>
    <row r="238" spans="1:50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235"/>
      <c r="AX238" s="3"/>
    </row>
    <row r="239" spans="1:50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235"/>
      <c r="AX239" s="3"/>
    </row>
    <row r="240" spans="1:50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235"/>
      <c r="AX240" s="3"/>
    </row>
    <row r="241" spans="1:50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235"/>
      <c r="AX241" s="3"/>
    </row>
    <row r="242" spans="1:50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235"/>
      <c r="AX242" s="3"/>
    </row>
    <row r="243" spans="1:50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235"/>
      <c r="AX243" s="3"/>
    </row>
    <row r="244" spans="1:50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235"/>
      <c r="AX244" s="3"/>
    </row>
    <row r="245" spans="1:50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235"/>
      <c r="AX245" s="3"/>
    </row>
    <row r="246" spans="1:50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235"/>
      <c r="AX246" s="3"/>
    </row>
    <row r="247" spans="1:50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235"/>
      <c r="AX247" s="3"/>
    </row>
    <row r="248" spans="1:50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235"/>
      <c r="AX248" s="3"/>
    </row>
    <row r="249" spans="1:50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235"/>
      <c r="AX249" s="3"/>
    </row>
    <row r="250" spans="1:50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235"/>
      <c r="AX250" s="3"/>
    </row>
    <row r="251" spans="1:50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235"/>
      <c r="AX251" s="3"/>
    </row>
    <row r="252" spans="1:50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235"/>
      <c r="AX252" s="3"/>
    </row>
    <row r="253" spans="1:50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235"/>
      <c r="AX253" s="3"/>
    </row>
    <row r="254" spans="1:50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235"/>
      <c r="AX254" s="3"/>
    </row>
    <row r="255" spans="1:50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235"/>
      <c r="AX255" s="3"/>
    </row>
    <row r="256" spans="1:50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235"/>
      <c r="AX256" s="3"/>
    </row>
    <row r="257" spans="1:50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235"/>
      <c r="AX257" s="3"/>
    </row>
    <row r="258" spans="1:50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235"/>
      <c r="AX258" s="3"/>
    </row>
    <row r="259" spans="1:50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235"/>
      <c r="AX259" s="3"/>
    </row>
    <row r="260" spans="1:50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235"/>
      <c r="AX260" s="3"/>
    </row>
    <row r="261" spans="1:50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235"/>
      <c r="AX261" s="3"/>
    </row>
    <row r="262" spans="1:50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235"/>
      <c r="AX262" s="3"/>
    </row>
    <row r="263" spans="1:50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235"/>
      <c r="AX263" s="3"/>
    </row>
    <row r="264" spans="1:50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235"/>
      <c r="AX264" s="3"/>
    </row>
    <row r="265" spans="1:50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235"/>
      <c r="AX265" s="3"/>
    </row>
    <row r="266" spans="1:50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235"/>
      <c r="AX266" s="3"/>
    </row>
    <row r="267" spans="1:50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235"/>
      <c r="AX267" s="3"/>
    </row>
    <row r="268" spans="1:50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235"/>
      <c r="AX268" s="3"/>
    </row>
    <row r="269" spans="1:50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235"/>
      <c r="AX269" s="3"/>
    </row>
    <row r="270" spans="1:50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235"/>
      <c r="AX270" s="3"/>
    </row>
    <row r="271" spans="1:50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235"/>
      <c r="AX271" s="3"/>
    </row>
  </sheetData>
  <sortState ref="A6:BD187">
    <sortCondition descending="1" ref="I6:I187"/>
  </sortState>
  <mergeCells count="38">
    <mergeCell ref="AE3:AF3"/>
    <mergeCell ref="AU3:AV3"/>
    <mergeCell ref="AO4:AP4"/>
    <mergeCell ref="AI4:AJ4"/>
    <mergeCell ref="AU4:AV4"/>
    <mergeCell ref="AS4:AT4"/>
    <mergeCell ref="AS3:AT3"/>
    <mergeCell ref="M3:N3"/>
    <mergeCell ref="W3:X3"/>
    <mergeCell ref="S3:T3"/>
    <mergeCell ref="AC4:AD4"/>
    <mergeCell ref="AC3:AD3"/>
    <mergeCell ref="Q4:R4"/>
    <mergeCell ref="Y4:Z4"/>
    <mergeCell ref="S4:T4"/>
    <mergeCell ref="W4:X4"/>
    <mergeCell ref="Y3:Z3"/>
    <mergeCell ref="M4:N4"/>
    <mergeCell ref="AA4:AB4"/>
    <mergeCell ref="U4:V4"/>
    <mergeCell ref="O4:P4"/>
    <mergeCell ref="AA3:AB3"/>
    <mergeCell ref="AZ3:BA3"/>
    <mergeCell ref="AZ4:BA4"/>
    <mergeCell ref="O3:P3"/>
    <mergeCell ref="Q3:R3"/>
    <mergeCell ref="U3:V3"/>
    <mergeCell ref="AM3:AN3"/>
    <mergeCell ref="AG3:AH3"/>
    <mergeCell ref="AK3:AL3"/>
    <mergeCell ref="AG4:AH4"/>
    <mergeCell ref="AQ4:AR4"/>
    <mergeCell ref="AI3:AJ3"/>
    <mergeCell ref="AQ3:AR3"/>
    <mergeCell ref="AM4:AN4"/>
    <mergeCell ref="AK4:AL4"/>
    <mergeCell ref="AO3:AP3"/>
    <mergeCell ref="AE4:AF4"/>
  </mergeCells>
  <conditionalFormatting sqref="H6:H187">
    <cfRule type="expression" dxfId="81" priority="4">
      <formula>IF(AND($H6="U23",$I6=$L$5),TRUE)</formula>
    </cfRule>
  </conditionalFormatting>
  <conditionalFormatting sqref="B189:B259 B6:B145 B147:B186">
    <cfRule type="duplicateValues" dxfId="80" priority="2"/>
  </conditionalFormatting>
  <conditionalFormatting sqref="B146">
    <cfRule type="duplicateValues" dxfId="79" priority="1"/>
  </conditionalFormatting>
  <conditionalFormatting sqref="I6:I187">
    <cfRule type="top10" dxfId="78" priority="431" rank="1"/>
  </conditionalFormatting>
  <conditionalFormatting sqref="J6:J187">
    <cfRule type="top10" dxfId="77" priority="433" rank="1"/>
  </conditionalFormatting>
  <conditionalFormatting sqref="K6:K187">
    <cfRule type="top10" dxfId="76" priority="435" rank="1"/>
  </conditionalFormatting>
  <conditionalFormatting sqref="AX6:AX187">
    <cfRule type="top10" dxfId="75" priority="437" rank="1"/>
  </conditionalFormatting>
  <hyperlinks>
    <hyperlink ref="B21" r:id="rId1" display="https://data.fis-ski.com/dynamic/athlete-biography.html?sector=CC&amp;listid=&amp;competitorid=43271"/>
    <hyperlink ref="B119" r:id="rId2" display="https://data.fis-ski.com/dynamic/athlete-biography.html?sector=CC&amp;listid=&amp;competitorid=227020"/>
    <hyperlink ref="B45" r:id="rId3" display="https://data.fis-ski.com/dynamic/athlete-biography.html?sector=CC&amp;listid=&amp;competitorid=183339"/>
    <hyperlink ref="B48" r:id="rId4" display="https://data.fis-ski.com/dynamic/athlete-biography.html?sector=CC&amp;listid=&amp;competitorid=208442"/>
    <hyperlink ref="B36" r:id="rId5" display="https://data.fis-ski.com/dynamic/athlete-biography.html?sector=CC&amp;listid=&amp;competitorid=187710"/>
    <hyperlink ref="B86" r:id="rId6" display="https://data.fis-ski.com/dynamic/athlete-biography.html?sector=CC&amp;listid=&amp;competitorid=198936"/>
    <hyperlink ref="B135" r:id="rId7" display="https://data.fis-ski.com/dynamic/athlete-biography.html?sector=CC&amp;listid=&amp;competitorid=194902"/>
    <hyperlink ref="B32" r:id="rId8" display="https://data.fis-ski.com/dynamic/athlete-biography.html?sector=CC&amp;listid=&amp;competitorid=168450"/>
    <hyperlink ref="B159" r:id="rId9" display="https://data.fis-ski.com/dynamic/athlete-biography.html?sector=CC&amp;listid=&amp;competitorid=179260"/>
    <hyperlink ref="B186" r:id="rId10" display="https://data.fis-ski.com/dynamic/athlete-biography.html?sector=CC&amp;listid=&amp;competitorid=184859"/>
    <hyperlink ref="B87" r:id="rId11" display="https://data.fis-ski.com/dynamic/athlete-biography.html?sector=CC&amp;listid=&amp;competitorid=190522"/>
    <hyperlink ref="B185" r:id="rId12" display="https://data.fis-ski.com/dynamic/athlete-biography.html?sector=CC&amp;listid=&amp;competitorid=207309"/>
    <hyperlink ref="B123" r:id="rId13" display="https://data.fis-ski.com/dynamic/athlete-biography.html?sector=CC&amp;listid=&amp;competitorid=168431"/>
    <hyperlink ref="B187" r:id="rId14" display="https://data.fis-ski.com/dynamic/athlete-biography.html?sector=CC&amp;listid=&amp;competitorid=209208"/>
    <hyperlink ref="B148" r:id="rId15" display="https://data.fis-ski.com/dynamic/athlete-biography.html?sector=CC&amp;listid=&amp;competitorid=161174"/>
    <hyperlink ref="B178" r:id="rId16" display="https://data.fis-ski.com/dynamic/athlete-biography.html?sector=CC&amp;listid=&amp;competitorid=187712"/>
    <hyperlink ref="B130" r:id="rId17" display="https://data.fis-ski.com/dynamic/athlete-biography.html?sector=CC&amp;listid=&amp;competitorid=199004"/>
    <hyperlink ref="B124" r:id="rId18" display="https://data.fis-ski.com/dynamic/athlete-biography.html?sector=CC&amp;listid=&amp;competitorid=193311"/>
    <hyperlink ref="B164" r:id="rId19" display="https://data.fis-ski.com/dynamic/athlete-biography.html?sector=CC&amp;listid=&amp;competitorid=97656"/>
    <hyperlink ref="B160" r:id="rId20" display="https://data.fis-ski.com/dynamic/athlete-biography.html?sector=CC&amp;listid=&amp;competitorid=92223"/>
    <hyperlink ref="B138" r:id="rId21" display="https://data.fis-ski.com/dynamic/athlete-biography.html?sector=CC&amp;listid=&amp;competitorid=205729"/>
    <hyperlink ref="B166" r:id="rId22" display="https://data.fis-ski.com/dynamic/athlete-biography.html?sector=CC&amp;listid=&amp;competitorid=159268"/>
    <hyperlink ref="B152" r:id="rId23" display="https://data.fis-ski.com/dynamic/athlete-biography.html?sector=CC&amp;listid=&amp;competitorid=168831"/>
    <hyperlink ref="B106" r:id="rId24" display="https://data.fis-ski.com/dynamic/athlete-biography.html?sector=CC&amp;listid=&amp;competitorid=143007"/>
    <hyperlink ref="B99" r:id="rId25" display="https://data.fis-ski.com/dynamic/athlete-biography.html?sector=CC&amp;listid=&amp;competitorid=192295"/>
    <hyperlink ref="B162" r:id="rId26" display="https://data.fis-ski.com/dynamic/athlete-biography.html?sector=CC&amp;listid=&amp;competitorid=206675"/>
    <hyperlink ref="B118" r:id="rId27" display="https://data.fis-ski.com/dynamic/athlete-biography.html?sector=CC&amp;listid=&amp;competitorid=142024"/>
    <hyperlink ref="B122" r:id="rId28" display="https://data.fis-ski.com/dynamic/athlete-biography.html?sector=CC&amp;listid=&amp;competitorid=141349"/>
    <hyperlink ref="B126" r:id="rId29" display="https://data.fis-ski.com/dynamic/athlete-biography.html?sector=CC&amp;listid=&amp;competitorid=203671"/>
    <hyperlink ref="B129" r:id="rId30" display="https://data.fis-ski.com/dynamic/athlete-biography.html?sector=CC&amp;listid=&amp;competitorid=147838"/>
    <hyperlink ref="B131" r:id="rId31" display="https://data.fis-ski.com/dynamic/athlete-biography.html?sector=CC&amp;listid=&amp;competitorid=181444"/>
    <hyperlink ref="B73" r:id="rId32" display="https://data.fis-ski.com/dynamic/athlete-biography.html?sector=CC&amp;listid=&amp;competitorid=200935"/>
    <hyperlink ref="B15" r:id="rId33" display="https://data.fis-ski.com/dynamic/athlete-biography.html?sector=CC&amp;listid=&amp;competitorid=139710"/>
    <hyperlink ref="B38" r:id="rId34" display="https://data.fis-ski.com/dynamic/athlete-biography.html?sector=CC&amp;listid=&amp;competitorid=180596"/>
    <hyperlink ref="B6" r:id="rId35" display="https://data.fis-ski.com/dynamic/athlete-biography.html?sector=CC&amp;listid=&amp;competitorid=174018"/>
    <hyperlink ref="B113" r:id="rId36" display="https://data.fis-ski.com/dynamic/athlete-biography.html?sector=CC&amp;listid=&amp;competitorid=185193"/>
    <hyperlink ref="B75" r:id="rId37" display="https://data.fis-ski.com/dynamic/athlete-biography.html?sector=CC&amp;listid=&amp;competitorid=150795"/>
    <hyperlink ref="B54" r:id="rId38" display="https://data.fis-ski.com/dynamic/athlete-biography.html?sector=CC&amp;listid=&amp;competitorid=167025"/>
    <hyperlink ref="B74" r:id="rId39" display="https://data.fis-ski.com/dynamic/athlete-biography.html?sector=CC&amp;listid=&amp;competitorid=181774"/>
    <hyperlink ref="B34" r:id="rId40" display="https://data.fis-ski.com/dynamic/athlete-biography.html?sector=CC&amp;listid=&amp;competitorid=18220"/>
    <hyperlink ref="B29" r:id="rId41" display="https://data.fis-ski.com/dynamic/athlete-biography.html?sector=CC&amp;listid=&amp;competitorid=91117"/>
    <hyperlink ref="B132" r:id="rId42" display="https://data.fis-ski.com/dynamic/athlete-biography.html?sector=CC&amp;listid=&amp;competitorid=214414"/>
    <hyperlink ref="B17" r:id="rId43" display="https://data.fis-ski.com/dynamic/athlete-biography.html?sector=CC&amp;listid=&amp;competitorid=89782"/>
    <hyperlink ref="B18" r:id="rId44" display="https://data.fis-ski.com/dynamic/athlete-biography.html?sector=CC&amp;listid=&amp;competitorid=155993"/>
    <hyperlink ref="B133" r:id="rId45" display="https://data.fis-ski.com/dynamic/athlete-biography.html?sector=CC&amp;listid=&amp;competitorid=143535"/>
    <hyperlink ref="B56" r:id="rId46" display="https://data.fis-ski.com/dynamic/athlete-biography.html?sector=CC&amp;listid=&amp;competitorid=194901"/>
    <hyperlink ref="B14" r:id="rId47" display="https://data.fis-ski.com/dynamic/athlete-biography.html?sector=CC&amp;listid=&amp;competitorid=200909"/>
    <hyperlink ref="B27" r:id="rId48" display="https://data.fis-ski.com/dynamic/athlete-biography.html?sector=CC&amp;listid=&amp;competitorid=141199"/>
    <hyperlink ref="B60" r:id="rId49" display="https://data.fis-ski.com/dynamic/athlete-biography.html?sector=CC&amp;listid=&amp;competitorid=191425"/>
    <hyperlink ref="B9" r:id="rId50" display="https://data.fis-ski.com/dynamic/athlete-biography.html?sector=CC&amp;listid=&amp;competitorid=191041"/>
    <hyperlink ref="B12" r:id="rId51" display="https://data.fis-ski.com/dynamic/athlete-biography.html?sector=CC&amp;listid=&amp;competitorid=169470"/>
    <hyperlink ref="B10" r:id="rId52" display="https://data.fis-ski.com/dynamic/athlete-biography.html?sector=CC&amp;listid=&amp;competitorid=166212"/>
    <hyperlink ref="B19" r:id="rId53" display="https://data.fis-ski.com/dynamic/athlete-biography.html?sector=CC&amp;listid=&amp;competitorid=180168"/>
    <hyperlink ref="B8" r:id="rId54" display="https://data.fis-ski.com/dynamic/athlete-biography.html?sector=CC&amp;listid=&amp;competitorid=135044"/>
    <hyperlink ref="B161" r:id="rId55" display="https://data.fis-ski.com/dynamic/athlete-biography.html?sector=CC&amp;listid=&amp;competitorid=166211"/>
    <hyperlink ref="B23" r:id="rId56" display="https://data.fis-ski.com/dynamic/athlete-biography.html?sector=CC&amp;listid=&amp;competitorid=185395"/>
    <hyperlink ref="B49" r:id="rId57" display="https://data.fis-ski.com/dynamic/athlete-biography.html?sector=CC&amp;listid=&amp;competitorid=209211"/>
    <hyperlink ref="B20" r:id="rId58" display="https://data.fis-ski.com/dynamic/athlete-biography.html?sector=CC&amp;listid=&amp;competitorid=145942"/>
    <hyperlink ref="B7" r:id="rId59" display="https://data.fis-ski.com/dynamic/athlete-biography.html?sector=CC&amp;listid=&amp;competitorid=173409"/>
    <hyperlink ref="B72" r:id="rId60" display="https://data.fis-ski.com/dynamic/athlete-biography.html?sector=CC&amp;listid=&amp;competitorid=213610"/>
    <hyperlink ref="B173" r:id="rId61" display="https://data.fis-ski.com/dynamic/athlete-biography.html?sector=CC&amp;listid=&amp;competitorid=208922"/>
    <hyperlink ref="B13" r:id="rId62" display="https://data.fis-ski.com/dynamic/athlete-biography.html?sector=CC&amp;listid=&amp;competitorid=207090"/>
    <hyperlink ref="B179" r:id="rId63" display="https://data.fis-ski.com/dynamic/athlete-biography.html?sector=CC&amp;listid=&amp;competitorid=188309"/>
    <hyperlink ref="B28" r:id="rId64" display="https://data.fis-ski.com/dynamic/athlete-biography.html?sector=CC&amp;listid=&amp;competitorid=197702"/>
    <hyperlink ref="B181" r:id="rId65" display="https://data.fis-ski.com/dynamic/athlete-biography.html?sector=CC&amp;listid=&amp;competitorid=215315"/>
    <hyperlink ref="B182" r:id="rId66" display="https://data.fis-ski.com/dynamic/athlete-biography.html?sector=CC&amp;listid=&amp;competitorid=131750"/>
    <hyperlink ref="B184" r:id="rId67" display="https://data.fis-ski.com/dynamic/athlete-biography.html?sector=CC&amp;listid=&amp;competitorid=162260"/>
    <hyperlink ref="B183" r:id="rId68" display="https://data.fis-ski.com/dynamic/athlete-biography.html?sector=CC&amp;listid=&amp;competitorid=158502"/>
    <hyperlink ref="B40" r:id="rId69" display="https://data.fis-ski.com/dynamic/athlete-biography.html?sector=CC&amp;listid=&amp;competitorid=160944"/>
    <hyperlink ref="B180" r:id="rId70" display="https://data.fis-ski.com/dynamic/athlete-biography.html?sector=CC&amp;listid=&amp;competitorid=165687"/>
    <hyperlink ref="B177" r:id="rId71" display="https://data.fis-ski.com/dynamic/athlete-biography.html?sector=CC&amp;listid=&amp;competitorid=147096"/>
    <hyperlink ref="B24" r:id="rId72" display="https://data.fis-ski.com/dynamic/athlete-biography.html?sector=CC&amp;listid=&amp;competitorid=205287"/>
    <hyperlink ref="B176" r:id="rId73" display="https://data.fis-ski.com/dynamic/athlete-biography.html?sector=CC&amp;listid=&amp;competitorid=184719"/>
    <hyperlink ref="B175" r:id="rId74" display="https://data.fis-ski.com/dynamic/athlete-biography.html?sector=CC&amp;listid=&amp;competitorid=158325"/>
    <hyperlink ref="B174" r:id="rId75" display="https://data.fis-ski.com/dynamic/athlete-biography.html?sector=CC&amp;listid=&amp;competitorid=131618"/>
    <hyperlink ref="B46" r:id="rId76" display="https://data.fis-ski.com/dynamic/athlete-biography.html?sector=CC&amp;listid=&amp;competitorid=191768"/>
    <hyperlink ref="B42" r:id="rId77" display="https://data.fis-ski.com/dynamic/athlete-biography.html?sector=CC&amp;listid=&amp;competitorid=161923"/>
    <hyperlink ref="B83" r:id="rId78" display="https://data.fis-ski.com/dynamic/athlete-biography.html?sector=CC&amp;listid=&amp;competitorid=147872"/>
    <hyperlink ref="B172" r:id="rId79" display="https://data.fis-ski.com/dynamic/athlete-biography.html?sector=CC&amp;listid=&amp;competitorid=185120"/>
    <hyperlink ref="B171" r:id="rId80" display="https://data.fis-ski.com/dynamic/athlete-biography.html?sector=CC&amp;listid=&amp;competitorid=119761"/>
    <hyperlink ref="B170" r:id="rId81" display="https://data.fis-ski.com/dynamic/athlete-biography.html?sector=CC&amp;listid=&amp;competitorid=205333"/>
    <hyperlink ref="B80" r:id="rId82" display="https://data.fis-ski.com/dynamic/athlete-biography.html?sector=CC&amp;listid=&amp;competitorid=171883"/>
    <hyperlink ref="B169" r:id="rId83" display="https://data.fis-ski.com/dynamic/athlete-biography.html?sector=CC&amp;listid=&amp;competitorid=167567"/>
    <hyperlink ref="B168" r:id="rId84" display="https://data.fis-ski.com/dynamic/athlete-biography.html?sector=CC&amp;listid=&amp;competitorid=158667"/>
    <hyperlink ref="B167" r:id="rId85" display="https://data.fis-ski.com/dynamic/athlete-biography.html?sector=CC&amp;listid=&amp;competitorid=207946"/>
    <hyperlink ref="B165" r:id="rId86" display="https://data.fis-ski.com/dynamic/athlete-biography.html?sector=CC&amp;listid=&amp;competitorid=150381"/>
    <hyperlink ref="B33" r:id="rId87" display="https://data.fis-ski.com/dynamic/athlete-biography.html?sector=CC&amp;listid=&amp;competitorid=177610"/>
    <hyperlink ref="B163" r:id="rId88" display="https://data.fis-ski.com/dynamic/athlete-biography.html?sector=CC&amp;listid=&amp;competitorid=178189"/>
    <hyperlink ref="B41" r:id="rId89" display="https://data.fis-ski.com/dynamic/athlete-biography.html?sector=CC&amp;listid=&amp;competitorid=131748"/>
    <hyperlink ref="B158" r:id="rId90" display="https://data.fis-ski.com/dynamic/athlete-biography.html?sector=CC&amp;listid=&amp;competitorid=170465"/>
    <hyperlink ref="B157" r:id="rId91" display="https://data.fis-ski.com/dynamic/athlete-biography.html?sector=CC&amp;listid=&amp;competitorid=180909"/>
    <hyperlink ref="B156" r:id="rId92" display="https://data.fis-ski.com/dynamic/athlete-biography.html?sector=CC&amp;listid=&amp;competitorid=147438"/>
    <hyperlink ref="B88" r:id="rId93" display="https://data.fis-ski.com/dynamic/athlete-biography.html?sector=CC&amp;listid=&amp;competitorid=159038"/>
    <hyperlink ref="B93" r:id="rId94" display="https://data.fis-ski.com/dynamic/athlete-biography.html?sector=CC&amp;listid=&amp;competitorid=215031"/>
    <hyperlink ref="B155" r:id="rId95" display="https://data.fis-ski.com/dynamic/athlete-biography.html?sector=CC&amp;listid=&amp;competitorid=39232"/>
    <hyperlink ref="B154" r:id="rId96" display="https://data.fis-ski.com/dynamic/athlete-biography.html?sector=CC&amp;listid=&amp;competitorid=191046"/>
    <hyperlink ref="B153" r:id="rId97" display="https://data.fis-ski.com/dynamic/athlete-biography.html?sector=CC&amp;listid=&amp;competitorid=142112"/>
    <hyperlink ref="B25" r:id="rId98" display="https://data.fis-ski.com/dynamic/athlete-biography.html?sector=CC&amp;listid=&amp;competitorid=168442"/>
    <hyperlink ref="B44" r:id="rId99" display="https://data.fis-ski.com/dynamic/athlete-biography.html?sector=CC&amp;listid=&amp;competitorid=112039"/>
    <hyperlink ref="B151" r:id="rId100" display="https://data.fis-ski.com/dynamic/athlete-biography.html?sector=CC&amp;listid=&amp;competitorid=168823"/>
    <hyperlink ref="B150" r:id="rId101" display="https://data.fis-ski.com/dynamic/athlete-biography.html?sector=CC&amp;listid=&amp;competitorid=179389"/>
    <hyperlink ref="B149" r:id="rId102" display="https://data.fis-ski.com/dynamic/athlete-biography.html?sector=CC&amp;listid=&amp;competitorid=139294"/>
    <hyperlink ref="B147" r:id="rId103" display="https://data.fis-ski.com/dynamic/athlete-biography.html?sector=CC&amp;listid=&amp;competitorid=198937"/>
    <hyperlink ref="B146" r:id="rId104" display="https://data.fis-ski.com/dynamic/athlete-biography.html?sector=CC&amp;listid=&amp;competitorid=182131"/>
    <hyperlink ref="B145" r:id="rId105" display="https://data.fis-ski.com/dynamic/athlete-biography.html?sector=CC&amp;listid=&amp;competitorid=158320"/>
    <hyperlink ref="B39" r:id="rId106" display="https://data.fis-ski.com/dynamic/athlete-biography.html?sector=CC&amp;listid=&amp;competitorid=177617"/>
    <hyperlink ref="B144" r:id="rId107" display="https://data.fis-ski.com/dynamic/athlete-biography.html?sector=CC&amp;listid=&amp;competitorid=159820"/>
    <hyperlink ref="B143" r:id="rId108" display="https://data.fis-ski.com/dynamic/athlete-biography.html?sector=CC&amp;listid=&amp;competitorid=191552"/>
    <hyperlink ref="B142" r:id="rId109" display="https://data.fis-ski.com/dynamic/athlete-biography.html?sector=CC&amp;listid=&amp;competitorid=120718"/>
    <hyperlink ref="B11" r:id="rId110" display="https://data.fis-ski.com/dynamic/athlete-biography.html?sector=CC&amp;listid=&amp;competitorid=193294"/>
    <hyperlink ref="B67" r:id="rId111" display="https://data.fis-ski.com/dynamic/athlete-biography.html?sector=CC&amp;listid=&amp;competitorid=184569"/>
    <hyperlink ref="B141" r:id="rId112" display="https://data.fis-ski.com/dynamic/athlete-biography.html?sector=CC&amp;listid=&amp;competitorid=133325"/>
    <hyperlink ref="B140" r:id="rId113" display="https://data.fis-ski.com/dynamic/athlete-biography.html?sector=CC&amp;listid=&amp;competitorid=183821"/>
    <hyperlink ref="B139" r:id="rId114" display="https://data.fis-ski.com/dynamic/athlete-biography.html?sector=CC&amp;listid=&amp;competitorid=147867"/>
    <hyperlink ref="B30" r:id="rId115" display="https://data.fis-ski.com/dynamic/athlete-biography.html?sector=CC&amp;listid=&amp;competitorid=179202"/>
    <hyperlink ref="B137" r:id="rId116" display="https://data.fis-ski.com/dynamic/athlete-biography.html?sector=CC&amp;listid=&amp;competitorid=200133"/>
    <hyperlink ref="B136" r:id="rId117" display="https://data.fis-ski.com/dynamic/athlete-biography.html?sector=CC&amp;listid=&amp;competitorid=176739"/>
    <hyperlink ref="B69" r:id="rId118" display="https://data.fis-ski.com/dynamic/athlete-biography.html?sector=CC&amp;listid=&amp;competitorid=207480"/>
    <hyperlink ref="B134" r:id="rId119" display="https://data.fis-ski.com/dynamic/athlete-biography.html?sector=CC&amp;listid=&amp;competitorid=168436"/>
    <hyperlink ref="B65" r:id="rId120" display="https://data.fis-ski.com/dynamic/athlete-biography.html?sector=CC&amp;listid=&amp;competitorid=184726"/>
    <hyperlink ref="B128" r:id="rId121" display="https://data.fis-ski.com/dynamic/athlete-biography.html?sector=CC&amp;listid=&amp;competitorid=185396"/>
    <hyperlink ref="B127" r:id="rId122" display="https://data.fis-ski.com/dynamic/athlete-biography.html?sector=CC&amp;listid=&amp;competitorid=198834"/>
    <hyperlink ref="B125" r:id="rId123" display="https://data.fis-ski.com/dynamic/athlete-biography.html?sector=CC&amp;listid=&amp;competitorid=204455"/>
    <hyperlink ref="B55" r:id="rId124" display="https://data.fis-ski.com/dynamic/athlete-biography.html?sector=CC&amp;listid=&amp;competitorid=168430"/>
    <hyperlink ref="B121" r:id="rId125" display="https://data.fis-ski.com/dynamic/athlete-biography.html?sector=CC&amp;listid=&amp;competitorid=134036"/>
    <hyperlink ref="B120" r:id="rId126" display="https://data.fis-ski.com/dynamic/athlete-biography.html?sector=CC&amp;listid=&amp;competitorid=183802"/>
    <hyperlink ref="B22" r:id="rId127" display="https://data.fis-ski.com/dynamic/athlete-biography.html?sector=CC&amp;listid=&amp;competitorid=185177"/>
    <hyperlink ref="B117" r:id="rId128" display="https://data.fis-ski.com/dynamic/athlete-biography.html?sector=CC&amp;listid=&amp;competitorid=168107"/>
    <hyperlink ref="B116" r:id="rId129" display="https://data.fis-ski.com/dynamic/athlete-biography.html?sector=CC&amp;listid=&amp;competitorid=120820"/>
    <hyperlink ref="B78" r:id="rId130" display="https://data.fis-ski.com/dynamic/athlete-biography.html?sector=CC&amp;listid=&amp;competitorid=168821"/>
    <hyperlink ref="B115" r:id="rId131" display="https://data.fis-ski.com/dynamic/athlete-biography.html?sector=CC&amp;listid=&amp;competitorid=8818"/>
    <hyperlink ref="B114" r:id="rId132" display="https://data.fis-ski.com/dynamic/athlete-biography.html?sector=CC&amp;listid=&amp;competitorid=190243"/>
    <hyperlink ref="B50" r:id="rId133" display="https://data.fis-ski.com/dynamic/athlete-biography.html?sector=CC&amp;listid=&amp;competitorid=212389"/>
    <hyperlink ref="B53" r:id="rId134" display="https://data.fis-ski.com/dynamic/athlete-biography.html?sector=CC&amp;listid=&amp;competitorid=205852"/>
    <hyperlink ref="B16" r:id="rId135" display="https://data.fis-ski.com/dynamic/athlete-biography.html?sector=CC&amp;listid=&amp;competitorid=183953"/>
    <hyperlink ref="B112" r:id="rId136" display="https://data.fis-ski.com/dynamic/athlete-biography.html?sector=CC&amp;listid=&amp;competitorid=109202"/>
    <hyperlink ref="B111" r:id="rId137" display="https://data.fis-ski.com/dynamic/athlete-biography.html?sector=CC&amp;listid=&amp;competitorid=177900"/>
    <hyperlink ref="B26" r:id="rId138" display="https://data.fis-ski.com/dynamic/athlete-biography.html?sector=CC&amp;listid=&amp;competitorid=191650"/>
    <hyperlink ref="B110" r:id="rId139" display="https://data.fis-ski.com/dynamic/athlete-biography.html?sector=CC&amp;listid=&amp;competitorid=106075"/>
    <hyperlink ref="B109" r:id="rId140" display="https://data.fis-ski.com/dynamic/athlete-biography.html?sector=CC&amp;listid=&amp;competitorid=148881"/>
    <hyperlink ref="B108" r:id="rId141" display="https://data.fis-ski.com/dynamic/athlete-biography.html?sector=CC&amp;listid=&amp;competitorid=168362"/>
    <hyperlink ref="B52" r:id="rId142" display="https://data.fis-ski.com/dynamic/athlete-biography.html?sector=CC&amp;listid=&amp;competitorid=171016"/>
    <hyperlink ref="B35" r:id="rId143" display="https://data.fis-ski.com/dynamic/athlete-biography.html?sector=CC&amp;listid=&amp;competitorid=205730"/>
    <hyperlink ref="B31" r:id="rId144" display="https://www.fis-ski.com/DB/general/athlete-biography.html?sectorcode=cc&amp;competitorid=198893"/>
    <hyperlink ref="B47" r:id="rId145" display="https://www.fis-ski.com/DB/general/athlete-biography.html?sectorcode=cc&amp;competitorid=176849"/>
    <hyperlink ref="B82" r:id="rId146" display="https://www.fis-ski.com/DB/general/athlete-biography.html?sectorcode=cc&amp;competitorid=183140"/>
    <hyperlink ref="B61" r:id="rId147" display="https://www.fis-ski.com/DB/general/athlete-biography.html?sectorcode=cc&amp;competitorid=176096"/>
    <hyperlink ref="B70" r:id="rId148" display="https://www.fis-ski.com/DB/general/athlete-biography.html?sectorcode=cc&amp;competitorid=213668"/>
    <hyperlink ref="B66" r:id="rId149" display="https://www.fis-ski.com/DB/general/athlete-biography.html?sectorcode=cc&amp;competitorid=220472"/>
    <hyperlink ref="B71" r:id="rId150" display="https://www.fis-ski.com/DB/general/athlete-biography.html?sectorcode=cc&amp;competitorid=191516"/>
    <hyperlink ref="B58" r:id="rId151" display="https://www.fis-ski.com/DB/general/athlete-biography.html?sectorcode=cc&amp;competitorid=183700"/>
    <hyperlink ref="B95" r:id="rId152" display="https://www.fis-ski.com/DB/general/athlete-biography.html?sectorcode=cc&amp;competitorid=213602"/>
    <hyperlink ref="B107" r:id="rId153" display="https://www.fis-ski.com/DB/general/athlete-biography.html?sectorcode=cc&amp;competitorid=209209"/>
    <hyperlink ref="B105" r:id="rId154" display="https://www.fis-ski.com/DB/general/athlete-biography.html?sectorcode=cc&amp;competitorid=217198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0"/>
  <sheetViews>
    <sheetView defaultGridColor="0" colorId="10" workbookViewId="0">
      <selection activeCell="K9" sqref="K9"/>
    </sheetView>
  </sheetViews>
  <sheetFormatPr baseColWidth="10" defaultColWidth="8.83203125" defaultRowHeight="15" customHeight="1" x14ac:dyDescent="0.2"/>
  <cols>
    <col min="1" max="1" width="8.83203125" style="56" customWidth="1"/>
    <col min="2" max="2" width="9.83203125" style="56" customWidth="1"/>
    <col min="3" max="3" width="10.33203125" style="56" customWidth="1"/>
    <col min="4" max="4" width="19.1640625" style="56" customWidth="1"/>
    <col min="5" max="5" width="8.83203125" style="56" hidden="1" customWidth="1"/>
    <col min="6" max="6" width="8.83203125" style="57" hidden="1" customWidth="1"/>
    <col min="7" max="8" width="9" style="58" customWidth="1"/>
    <col min="9" max="11" width="16.1640625" style="56" customWidth="1"/>
    <col min="12" max="12" width="3" style="56" customWidth="1"/>
    <col min="13" max="14" width="11.1640625" style="56" customWidth="1"/>
    <col min="15" max="15" width="13.6640625" style="56" customWidth="1"/>
    <col min="16" max="16" width="10.83203125" style="56" customWidth="1"/>
    <col min="17" max="17" width="11.1640625" style="59" customWidth="1"/>
    <col min="18" max="40" width="11.1640625" style="56" customWidth="1"/>
    <col min="41" max="48" width="11.33203125" style="56" customWidth="1"/>
    <col min="49" max="49" width="11.33203125" style="226" customWidth="1"/>
    <col min="50" max="50" width="14.5" style="77" customWidth="1"/>
    <col min="51" max="51" width="8.83203125" customWidth="1"/>
    <col min="52" max="53" width="11.33203125" hidden="1" customWidth="1"/>
    <col min="54" max="251" width="8.83203125" customWidth="1"/>
  </cols>
  <sheetData>
    <row r="1" spans="1:54" s="54" customFormat="1" ht="19" customHeight="1" x14ac:dyDescent="0.25">
      <c r="A1" s="2" t="s">
        <v>518</v>
      </c>
      <c r="B1" s="60"/>
      <c r="C1" s="4"/>
      <c r="D1" s="4"/>
      <c r="E1" s="4"/>
      <c r="F1" s="4"/>
      <c r="G1" s="6"/>
      <c r="H1" s="6"/>
      <c r="I1" s="61"/>
      <c r="J1" s="61"/>
      <c r="K1" s="6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2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Q1" s="112"/>
      <c r="AW1" s="222"/>
      <c r="AX1" s="55"/>
      <c r="AZ1"/>
      <c r="BA1"/>
    </row>
    <row r="2" spans="1:54" s="54" customFormat="1" ht="16" customHeight="1" thickBot="1" x14ac:dyDescent="0.25">
      <c r="C2" s="7" t="s">
        <v>0</v>
      </c>
      <c r="D2" s="4"/>
      <c r="E2" s="4"/>
      <c r="F2" s="4"/>
      <c r="G2" s="6"/>
      <c r="H2" s="6"/>
      <c r="I2" s="62"/>
      <c r="J2" s="62"/>
      <c r="K2" s="62"/>
      <c r="M2" s="10"/>
      <c r="N2" s="10"/>
      <c r="O2" s="10"/>
      <c r="P2" s="10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W2" s="222"/>
      <c r="AX2" s="55"/>
      <c r="AZ2"/>
      <c r="BA2"/>
    </row>
    <row r="3" spans="1:54" s="54" customFormat="1" ht="14" customHeight="1" x14ac:dyDescent="0.2">
      <c r="C3" s="63" t="s">
        <v>0</v>
      </c>
      <c r="F3" s="11"/>
      <c r="G3" s="12"/>
      <c r="H3" s="13"/>
      <c r="I3" s="14" t="s">
        <v>1</v>
      </c>
      <c r="J3" s="15" t="s">
        <v>2</v>
      </c>
      <c r="K3" s="16" t="s">
        <v>3</v>
      </c>
      <c r="L3" s="64"/>
      <c r="M3" s="558" t="s">
        <v>500</v>
      </c>
      <c r="N3" s="559"/>
      <c r="O3" s="556" t="s">
        <v>501</v>
      </c>
      <c r="P3" s="557"/>
      <c r="Q3" s="565" t="s">
        <v>502</v>
      </c>
      <c r="R3" s="559"/>
      <c r="S3" s="556" t="s">
        <v>503</v>
      </c>
      <c r="T3" s="557"/>
      <c r="U3" s="556" t="s">
        <v>504</v>
      </c>
      <c r="V3" s="557"/>
      <c r="W3" s="558" t="s">
        <v>505</v>
      </c>
      <c r="X3" s="559"/>
      <c r="Y3" s="564" t="s">
        <v>506</v>
      </c>
      <c r="Z3" s="555"/>
      <c r="AA3" s="558" t="s">
        <v>507</v>
      </c>
      <c r="AB3" s="559"/>
      <c r="AC3" s="554" t="s">
        <v>515</v>
      </c>
      <c r="AD3" s="555"/>
      <c r="AE3" s="544" t="s">
        <v>669</v>
      </c>
      <c r="AF3" s="545"/>
      <c r="AG3" s="532" t="s">
        <v>670</v>
      </c>
      <c r="AH3" s="533"/>
      <c r="AI3" s="558" t="s">
        <v>508</v>
      </c>
      <c r="AJ3" s="559"/>
      <c r="AK3" s="556" t="s">
        <v>509</v>
      </c>
      <c r="AL3" s="557"/>
      <c r="AM3" s="560" t="s">
        <v>510</v>
      </c>
      <c r="AN3" s="561"/>
      <c r="AO3" s="556" t="s">
        <v>511</v>
      </c>
      <c r="AP3" s="557"/>
      <c r="AQ3" s="558" t="s">
        <v>733</v>
      </c>
      <c r="AR3" s="559"/>
      <c r="AS3" s="556" t="s">
        <v>513</v>
      </c>
      <c r="AT3" s="557"/>
      <c r="AU3" s="556" t="s">
        <v>514</v>
      </c>
      <c r="AV3" s="557"/>
      <c r="AW3" s="230"/>
      <c r="AX3" s="215" t="s">
        <v>492</v>
      </c>
      <c r="AY3" s="55"/>
      <c r="AZ3" s="524" t="s">
        <v>564</v>
      </c>
      <c r="BA3" s="525"/>
    </row>
    <row r="4" spans="1:54" s="54" customFormat="1" ht="15.5" customHeight="1" thickBot="1" x14ac:dyDescent="0.25">
      <c r="F4" s="18"/>
      <c r="G4" s="19"/>
      <c r="H4" s="20"/>
      <c r="I4" s="134"/>
      <c r="J4" s="135"/>
      <c r="K4" s="136"/>
      <c r="L4" s="65"/>
      <c r="M4" s="548" t="s">
        <v>4</v>
      </c>
      <c r="N4" s="549"/>
      <c r="O4" s="548" t="s">
        <v>578</v>
      </c>
      <c r="P4" s="549"/>
      <c r="Q4" s="548" t="s">
        <v>4</v>
      </c>
      <c r="R4" s="549"/>
      <c r="S4" s="548" t="s">
        <v>579</v>
      </c>
      <c r="T4" s="549"/>
      <c r="U4" s="562" t="s">
        <v>580</v>
      </c>
      <c r="V4" s="563"/>
      <c r="W4" s="562" t="s">
        <v>7</v>
      </c>
      <c r="X4" s="563"/>
      <c r="Y4" s="562" t="s">
        <v>581</v>
      </c>
      <c r="Z4" s="563"/>
      <c r="AA4" s="562" t="s">
        <v>6</v>
      </c>
      <c r="AB4" s="563"/>
      <c r="AC4" s="548" t="s">
        <v>582</v>
      </c>
      <c r="AD4" s="549"/>
      <c r="AE4" s="536" t="s">
        <v>5</v>
      </c>
      <c r="AF4" s="537"/>
      <c r="AG4" s="536" t="s">
        <v>680</v>
      </c>
      <c r="AH4" s="537"/>
      <c r="AI4" s="548" t="s">
        <v>4</v>
      </c>
      <c r="AJ4" s="549"/>
      <c r="AK4" s="548" t="s">
        <v>583</v>
      </c>
      <c r="AL4" s="549"/>
      <c r="AM4" s="536" t="s">
        <v>578</v>
      </c>
      <c r="AN4" s="537"/>
      <c r="AO4" s="548" t="s">
        <v>245</v>
      </c>
      <c r="AP4" s="549"/>
      <c r="AQ4" s="562" t="s">
        <v>512</v>
      </c>
      <c r="AR4" s="563"/>
      <c r="AS4" s="562" t="s">
        <v>584</v>
      </c>
      <c r="AT4" s="563"/>
      <c r="AU4" s="562" t="s">
        <v>732</v>
      </c>
      <c r="AV4" s="563"/>
      <c r="AW4" s="223"/>
      <c r="AX4" s="221" t="s">
        <v>566</v>
      </c>
      <c r="AZ4" s="526" t="s">
        <v>565</v>
      </c>
      <c r="BA4" s="527"/>
    </row>
    <row r="5" spans="1:54" s="54" customFormat="1" ht="14" customHeight="1" thickBot="1" x14ac:dyDescent="0.25">
      <c r="A5" s="169" t="s">
        <v>9</v>
      </c>
      <c r="B5" s="169" t="s">
        <v>10</v>
      </c>
      <c r="C5" s="169" t="s">
        <v>11</v>
      </c>
      <c r="D5" s="169" t="s">
        <v>12</v>
      </c>
      <c r="E5" s="170"/>
      <c r="F5" s="171"/>
      <c r="G5" s="128" t="s">
        <v>13</v>
      </c>
      <c r="H5" s="132" t="s">
        <v>14</v>
      </c>
      <c r="I5" s="203" t="s">
        <v>15</v>
      </c>
      <c r="J5" s="204" t="s">
        <v>15</v>
      </c>
      <c r="K5" s="205" t="s">
        <v>15</v>
      </c>
      <c r="L5" s="133">
        <f>_xlfn.MAXIFS($I$6:$I$258,$H$6:$H$258,"U23")</f>
        <v>343</v>
      </c>
      <c r="M5" s="27" t="s">
        <v>16</v>
      </c>
      <c r="N5" s="28" t="s">
        <v>17</v>
      </c>
      <c r="O5" s="27" t="s">
        <v>16</v>
      </c>
      <c r="P5" s="28" t="s">
        <v>17</v>
      </c>
      <c r="Q5" s="27" t="s">
        <v>16</v>
      </c>
      <c r="R5" s="28" t="s">
        <v>17</v>
      </c>
      <c r="S5" s="27" t="s">
        <v>16</v>
      </c>
      <c r="T5" s="28" t="s">
        <v>17</v>
      </c>
      <c r="U5" s="27" t="s">
        <v>16</v>
      </c>
      <c r="V5" s="28" t="s">
        <v>17</v>
      </c>
      <c r="W5" s="27" t="s">
        <v>16</v>
      </c>
      <c r="X5" s="28" t="s">
        <v>17</v>
      </c>
      <c r="Y5" s="27" t="s">
        <v>16</v>
      </c>
      <c r="Z5" s="28" t="s">
        <v>17</v>
      </c>
      <c r="AA5" s="29"/>
      <c r="AB5" s="30"/>
      <c r="AC5" s="27" t="s">
        <v>16</v>
      </c>
      <c r="AD5" s="28" t="s">
        <v>17</v>
      </c>
      <c r="AE5" s="27" t="s">
        <v>16</v>
      </c>
      <c r="AF5" s="28" t="s">
        <v>17</v>
      </c>
      <c r="AG5" s="27" t="s">
        <v>16</v>
      </c>
      <c r="AH5" s="28" t="s">
        <v>17</v>
      </c>
      <c r="AI5" s="27" t="s">
        <v>16</v>
      </c>
      <c r="AJ5" s="28" t="s">
        <v>17</v>
      </c>
      <c r="AK5" s="27" t="s">
        <v>16</v>
      </c>
      <c r="AL5" s="28" t="s">
        <v>17</v>
      </c>
      <c r="AM5" s="27" t="s">
        <v>16</v>
      </c>
      <c r="AN5" s="28" t="s">
        <v>17</v>
      </c>
      <c r="AO5" s="27" t="s">
        <v>16</v>
      </c>
      <c r="AP5" s="28" t="s">
        <v>17</v>
      </c>
      <c r="AQ5" s="27" t="s">
        <v>16</v>
      </c>
      <c r="AR5" s="28" t="s">
        <v>17</v>
      </c>
      <c r="AS5" s="27" t="s">
        <v>16</v>
      </c>
      <c r="AT5" s="28" t="s">
        <v>17</v>
      </c>
      <c r="AU5" s="27" t="s">
        <v>16</v>
      </c>
      <c r="AV5" s="28" t="s">
        <v>17</v>
      </c>
      <c r="AW5" s="224"/>
      <c r="AX5" s="220" t="s">
        <v>17</v>
      </c>
      <c r="AZ5" s="251" t="s">
        <v>567</v>
      </c>
      <c r="BA5" s="252" t="s">
        <v>17</v>
      </c>
    </row>
    <row r="6" spans="1:54" s="54" customFormat="1" ht="16" customHeight="1" thickBot="1" x14ac:dyDescent="0.25">
      <c r="A6" s="189">
        <f>RANK(I6,$I$6:$I$988)</f>
        <v>1</v>
      </c>
      <c r="B6" s="186">
        <v>3535562</v>
      </c>
      <c r="C6" s="180" t="s">
        <v>420</v>
      </c>
      <c r="D6" s="180" t="s">
        <v>421</v>
      </c>
      <c r="E6" s="177" t="str">
        <f>C6&amp;D6</f>
        <v>JuliaKERN</v>
      </c>
      <c r="F6" s="175">
        <v>2017</v>
      </c>
      <c r="G6" s="192">
        <v>1997</v>
      </c>
      <c r="H6" s="206" t="str">
        <f>IF(ISBLANK(G6),"",IF(G6&gt;1995.9,"U23","SR"))</f>
        <v>U23</v>
      </c>
      <c r="I6" s="200">
        <f>N6+P6+R6+T6+V6+X6+Z6+AB6+AD6+AF6+AH6+AJ6+AL6+AN6+AP6+AR6+AT6+AV6</f>
        <v>343</v>
      </c>
      <c r="J6" s="201">
        <f>N6+R6+X6+AB6+AF6+AJ6+AR6</f>
        <v>212</v>
      </c>
      <c r="K6" s="202">
        <f>P6+T6+V6+Z6+AD6+AH6+AL6+AN6+AP6+AT6+AV6</f>
        <v>131</v>
      </c>
      <c r="L6" s="161"/>
      <c r="M6" s="44">
        <v>1</v>
      </c>
      <c r="N6" s="41">
        <f>IF(M6,LOOKUP(M6,{1;2;3;4;5;6;7;8;9;10;11;12;13;14;15;16;17;18;19;20;21},{30;25;21;18;16;15;14;13;12;11;10;9;8;7;6;5;4;3;2;1;0}),0)</f>
        <v>30</v>
      </c>
      <c r="O6" s="44">
        <v>15</v>
      </c>
      <c r="P6" s="43">
        <f>IF(O6,LOOKUP(O6,{1;2;3;4;5;6;7;8;9;10;11;12;13;14;15;16;17;18;19;20;21},{30;25;21;18;16;15;14;13;12;11;10;9;8;7;6;5;4;3;2;1;0}),0)</f>
        <v>6</v>
      </c>
      <c r="Q6" s="44">
        <v>1</v>
      </c>
      <c r="R6" s="41">
        <f>IF(Q6,LOOKUP(Q6,{1;2;3;4;5;6;7;8;9;10;11;12;13;14;15;16;17;18;19;20;21},{30;25;21;18;16;15;14;13;12;11;10;9;8;7;6;5;4;3;2;1;0}),0)</f>
        <v>30</v>
      </c>
      <c r="S6" s="44">
        <v>3</v>
      </c>
      <c r="T6" s="43">
        <f>IF(S6,LOOKUP(S6,{1;2;3;4;5;6;7;8;9;10;11;12;13;14;15;16;17;18;19;20;21},{30;25;21;18;16;15;14;13;12;11;10;9;8;7;6;5;4;3;2;1;0}),0)</f>
        <v>21</v>
      </c>
      <c r="U6" s="44">
        <v>4</v>
      </c>
      <c r="V6" s="45">
        <f>IF(U6,LOOKUP(U6,{1;2;3;4;5;6;7;8;9;10;11;12;13;14;15;16;17;18;19;20;21},{60;50;42;36;32;30;28;26;24;22;20;18;16;14;12;10;8;6;4;2;0}),0)</f>
        <v>36</v>
      </c>
      <c r="W6" s="44">
        <v>2</v>
      </c>
      <c r="X6" s="41">
        <f>IF(W6,LOOKUP(W6,{1;2;3;4;5;6;7;8;9;10;11;12;13;14;15;16;17;18;19;20;21},{60;50;42;36;32;30;28;26;24;22;20;18;16;14;12;10;8;6;4;2;0}),0)</f>
        <v>50</v>
      </c>
      <c r="Y6" s="44"/>
      <c r="Z6" s="45">
        <f>IF(Y6,LOOKUP(Y6,{1;2;3;4;5;6;7;8;9;10;11;12;13;14;15;16;17;18;19;20;21},{60;50;42;36;32;30;28;26;24;22;20;18;16;14;12;10;8;6;4;2;0}),0)</f>
        <v>0</v>
      </c>
      <c r="AA6" s="44">
        <v>1</v>
      </c>
      <c r="AB6" s="41">
        <f>IF(AA6,LOOKUP(AA6,{1;2;3;4;5;6;7;8;9;10;11;12;13;14;15;16;17;18;19;20;21},{60;50;42;36;32;30;28;26;24;22;20;18;16;14;12;10;8;6;4;2;0}),0)</f>
        <v>60</v>
      </c>
      <c r="AC6" s="44"/>
      <c r="AD6" s="106">
        <f>IF(AC6,LOOKUP(AC6,{1;2;3;4;5;6;7;8;9;10;11;12;13;14;15;16;17;18;19;20;21},{30;25;21;18;16;15;14;13;12;11;10;9;8;7;6;5;4;3;2;1;0}),0)</f>
        <v>0</v>
      </c>
      <c r="AE6" s="44"/>
      <c r="AF6" s="488">
        <f>IF(AE6,LOOKUP(AE6,{1;2;3;4;5;6;7;8;9;10;11;12;13;14;15;16;17;18;19;20;21},{30;25;21;18;16;15;14;13;12;11;10;9;8;7;6;5;4;3;2;1;0}),0)</f>
        <v>0</v>
      </c>
      <c r="AG6" s="44"/>
      <c r="AH6" s="106">
        <f>IF(AG6,LOOKUP(AG6,{1;2;3;4;5;6;7;8;9;10;11;12;13;14;15;16;17;18;19;20;21},{30;25;21;18;16;15;14;13;12;11;10;9;8;7;6;5;4;3;2;1;0}),0)</f>
        <v>0</v>
      </c>
      <c r="AI6" s="44"/>
      <c r="AJ6" s="41">
        <f>IF(AI6,LOOKUP(AI6,{1;2;3;4;5;6;7;8;9;10;11;12;13;14;15;16;17;18;19;20;21},{30;25;21;18;16;15;14;13;12;11;10;9;8;7;6;5;4;3;2;1;0}),0)</f>
        <v>0</v>
      </c>
      <c r="AK6" s="44"/>
      <c r="AL6" s="43">
        <f>IF(AK6,LOOKUP(AK6,{1;2;3;4;5;6;7;8;9;10;11;12;13;14;15;16;17;18;19;20;21},{30;25;21;18;16;15;14;13;12;11;10;9;8;7;6;5;4;3;2;1;0}),0)</f>
        <v>0</v>
      </c>
      <c r="AM6" s="44"/>
      <c r="AN6" s="43">
        <f>IF(AM6,LOOKUP(AM6,{1;2;3;4;5;6;7;8;9;10;11;12;13;14;15;16;17;18;19;20;21},{30;25;21;18;16;15;14;13;12;11;10;9;8;7;6;5;4;3;2;1;0}),0)</f>
        <v>0</v>
      </c>
      <c r="AO6" s="44"/>
      <c r="AP6" s="43">
        <f>IF(AO6,LOOKUP(AO6,{1;2;3;4;5;6;7;8;9;10;11;12;13;14;15;16;17;18;19;20;21},{30;25;21;18;16;15;14;13;12;11;10;9;8;7;6;5;4;3;2;1;0}),0)</f>
        <v>0</v>
      </c>
      <c r="AQ6" s="44">
        <v>3</v>
      </c>
      <c r="AR6" s="47">
        <f>IF(AQ6,LOOKUP(AQ6,{1;2;3;4;5;6;7;8;9;10;11;12;13;14;15;16;17;18;19;20;21},{60;50;42;36;32;30;28;26;24;22;20;18;16;14;12;10;8;6;4;2;0}),0)</f>
        <v>42</v>
      </c>
      <c r="AS6" s="44">
        <v>8</v>
      </c>
      <c r="AT6" s="45">
        <f>IF(AS6,LOOKUP(AS6,{1;2;3;4;5;6;7;8;9;10;11;12;13;14;15;16;17;18;19;20;21},{60;50;42;36;32;30;28;26;24;22;20;18;16;14;12;10;8;6;4;2;0}),0)</f>
        <v>26</v>
      </c>
      <c r="AU6" s="44">
        <v>3</v>
      </c>
      <c r="AV6" s="45">
        <f>IF(AU6,LOOKUP(AU6,{1;2;3;4;5;6;7;8;9;10;11;12;13;14;15;16;17;18;19;20;21},{60;50;42;36;32;30;28;26;24;22;20;18;16;14;12;10;8;6;4;2;0}),0)</f>
        <v>42</v>
      </c>
      <c r="AW6" s="225"/>
      <c r="AX6" s="219">
        <f>V6+X6+Z6+AB6+AR6+AT6+AV6</f>
        <v>256</v>
      </c>
      <c r="AY6" s="259"/>
      <c r="AZ6" s="253">
        <f>RANK(BA6,$BA$6:$BA$258)</f>
        <v>2</v>
      </c>
      <c r="BA6" s="254">
        <f>(N6+P6+R6+T6+V6+X6+Z6+AB6+AD6+AF6+AH6+AJ6+AL6+AN6)- SMALL((N6,P6,R6,T6,V6,X6,Z6,AB6,AD6,AF6,AH6,AJ6,AL6,AN6),1)- SMALL((N6,P6,R6,T6,V6,X6,Z6,AB6,AD6,AF6,AH6,AJ6,AL6,AN6),2)- SMALL((N6,P6,R6,T6,V6,X6,Z6,AB6,AD6,AF6,AH6,AJ6,AL6,AN6),3)</f>
        <v>233</v>
      </c>
      <c r="BB6" s="161"/>
    </row>
    <row r="7" spans="1:54" s="54" customFormat="1" ht="16" customHeight="1" x14ac:dyDescent="0.2">
      <c r="A7" s="190">
        <f>RANK(I7,$I$6:$I$988)</f>
        <v>2</v>
      </c>
      <c r="B7" s="153">
        <v>3535636</v>
      </c>
      <c r="C7" s="181" t="s">
        <v>246</v>
      </c>
      <c r="D7" s="181" t="s">
        <v>247</v>
      </c>
      <c r="E7" s="178" t="str">
        <f>C7&amp;D7</f>
        <v>KaitlynnMILLER</v>
      </c>
      <c r="F7" s="172">
        <v>2017</v>
      </c>
      <c r="G7" s="193">
        <v>1991</v>
      </c>
      <c r="H7" s="207" t="str">
        <f>IF(ISBLANK(G7),"",IF(G7&gt;1995.9,"U23","SR"))</f>
        <v>SR</v>
      </c>
      <c r="I7" s="198">
        <f>N7+P7+R7+T7+V7+X7+Z7+AB7+AD7+AF7+AH7+AJ7+AL7+AN7+AP7+AR7+AT7+AV7</f>
        <v>302</v>
      </c>
      <c r="J7" s="201">
        <f>N7+R7+X7+AB7+AF7+AJ7+AR7</f>
        <v>99</v>
      </c>
      <c r="K7" s="202">
        <f>P7+T7+V7+Z7+AD7+AH7+AL7+AN7+AP7+AT7+AV7</f>
        <v>203</v>
      </c>
      <c r="L7" s="161"/>
      <c r="M7" s="46"/>
      <c r="N7" s="41">
        <f>IF(M7,LOOKUP(M7,{1;2;3;4;5;6;7;8;9;10;11;12;13;14;15;16;17;18;19;20;21},{30;25;21;18;16;15;14;13;12;11;10;9;8;7;6;5;4;3;2;1;0}),0)</f>
        <v>0</v>
      </c>
      <c r="O7" s="46"/>
      <c r="P7" s="43">
        <f>IF(O7,LOOKUP(O7,{1;2;3;4;5;6;7;8;9;10;11;12;13;14;15;16;17;18;19;20;21},{30;25;21;18;16;15;14;13;12;11;10;9;8;7;6;5;4;3;2;1;0}),0)</f>
        <v>0</v>
      </c>
      <c r="Q7" s="46"/>
      <c r="R7" s="41">
        <f>IF(Q7,LOOKUP(Q7,{1;2;3;4;5;6;7;8;9;10;11;12;13;14;15;16;17;18;19;20;21},{30;25;21;18;16;15;14;13;12;11;10;9;8;7;6;5;4;3;2;1;0}),0)</f>
        <v>0</v>
      </c>
      <c r="S7" s="46"/>
      <c r="T7" s="43">
        <f>IF(S7,LOOKUP(S7,{1;2;3;4;5;6;7;8;9;10;11;12;13;14;15;16;17;18;19;20;21},{30;25;21;18;16;15;14;13;12;11;10;9;8;7;6;5;4;3;2;1;0}),0)</f>
        <v>0</v>
      </c>
      <c r="U7" s="46">
        <v>3</v>
      </c>
      <c r="V7" s="45">
        <f>IF(U7,LOOKUP(U7,{1;2;3;4;5;6;7;8;9;10;11;12;13;14;15;16;17;18;19;20;21},{60;50;42;36;32;30;28;26;24;22;20;18;16;14;12;10;8;6;4;2;0}),0)</f>
        <v>42</v>
      </c>
      <c r="W7" s="46">
        <v>5</v>
      </c>
      <c r="X7" s="41">
        <f>IF(W7,LOOKUP(W7,{1;2;3;4;5;6;7;8;9;10;11;12;13;14;15;16;17;18;19;20;21},{60;50;42;36;32;30;28;26;24;22;20;18;16;14;12;10;8;6;4;2;0}),0)</f>
        <v>32</v>
      </c>
      <c r="Y7" s="46">
        <v>10</v>
      </c>
      <c r="Z7" s="45">
        <f>IF(Y7,LOOKUP(Y7,{1;2;3;4;5;6;7;8;9;10;11;12;13;14;15;16;17;18;19;20;21},{60;50;42;36;32;30;28;26;24;22;20;18;16;14;12;10;8;6;4;2;0}),0)</f>
        <v>22</v>
      </c>
      <c r="AA7" s="46">
        <v>9</v>
      </c>
      <c r="AB7" s="41">
        <f>IF(AA7,LOOKUP(AA7,{1;2;3;4;5;6;7;8;9;10;11;12;13;14;15;16;17;18;19;20;21},{60;50;42;36;32;30;28;26;24;22;20;18;16;14;12;10;8;6;4;2;0}),0)</f>
        <v>24</v>
      </c>
      <c r="AC7" s="46">
        <v>6</v>
      </c>
      <c r="AD7" s="106">
        <f>IF(AC7,LOOKUP(AC7,{1;2;3;4;5;6;7;8;9;10;11;12;13;14;15;16;17;18;19;20;21},{30;25;21;18;16;15;14;13;12;11;10;9;8;7;6;5;4;3;2;1;0}),0)</f>
        <v>15</v>
      </c>
      <c r="AE7" s="46">
        <v>4</v>
      </c>
      <c r="AF7" s="488">
        <f>IF(AE7,LOOKUP(AE7,{1;2;3;4;5;6;7;8;9;10;11;12;13;14;15;16;17;18;19;20;21},{30;25;21;18;16;15;14;13;12;11;10;9;8;7;6;5;4;3;2;1;0}),0)</f>
        <v>18</v>
      </c>
      <c r="AG7" s="46">
        <v>1</v>
      </c>
      <c r="AH7" s="106">
        <f>IF(AG7,LOOKUP(AG7,{1;2;3;4;5;6;7;8;9;10;11;12;13;14;15;16;17;18;19;20;21},{30;25;21;18;16;15;14;13;12;11;10;9;8;7;6;5;4;3;2;1;0}),0)</f>
        <v>30</v>
      </c>
      <c r="AI7" s="46">
        <v>6</v>
      </c>
      <c r="AJ7" s="41">
        <f>IF(AI7,LOOKUP(AI7,{1;2;3;4;5;6;7;8;9;10;11;12;13;14;15;16;17;18;19;20;21},{30;25;21;18;16;15;14;13;12;11;10;9;8;7;6;5;4;3;2;1;0}),0)</f>
        <v>15</v>
      </c>
      <c r="AK7" s="46">
        <v>1</v>
      </c>
      <c r="AL7" s="43">
        <f>IF(AK7,LOOKUP(AK7,{1;2;3;4;5;6;7;8;9;10;11;12;13;14;15;16;17;18;19;20;21},{30;25;21;18;16;15;14;13;12;11;10;9;8;7;6;5;4;3;2;1;0}),0)</f>
        <v>30</v>
      </c>
      <c r="AM7" s="46">
        <v>5</v>
      </c>
      <c r="AN7" s="43">
        <f>IF(AM7,LOOKUP(AM7,{1;2;3;4;5;6;7;8;9;10;11;12;13;14;15;16;17;18;19;20;21},{30;25;21;18;16;15;14;13;12;11;10;9;8;7;6;5;4;3;2;1;0}),0)</f>
        <v>16</v>
      </c>
      <c r="AO7" s="46"/>
      <c r="AP7" s="43">
        <f>IF(AO7,LOOKUP(AO7,{1;2;3;4;5;6;7;8;9;10;11;12;13;14;15;16;17;18;19;20;21},{30;25;21;18;16;15;14;13;12;11;10;9;8;7;6;5;4;3;2;1;0}),0)</f>
        <v>0</v>
      </c>
      <c r="AQ7" s="46">
        <v>16</v>
      </c>
      <c r="AR7" s="47">
        <f>IF(AQ7,LOOKUP(AQ7,{1;2;3;4;5;6;7;8;9;10;11;12;13;14;15;16;17;18;19;20;21},{60;50;42;36;32;30;28;26;24;22;20;18;16;14;12;10;8;6;4;2;0}),0)</f>
        <v>10</v>
      </c>
      <c r="AS7" s="46">
        <v>9</v>
      </c>
      <c r="AT7" s="45">
        <f>IF(AS7,LOOKUP(AS7,{1;2;3;4;5;6;7;8;9;10;11;12;13;14;15;16;17;18;19;20;21},{60;50;42;36;32;30;28;26;24;22;20;18;16;14;12;10;8;6;4;2;0}),0)</f>
        <v>24</v>
      </c>
      <c r="AU7" s="46">
        <v>9</v>
      </c>
      <c r="AV7" s="45">
        <f>IF(AU7,LOOKUP(AU7,{1;2;3;4;5;6;7;8;9;10;11;12;13;14;15;16;17;18;19;20;21},{60;50;42;36;32;30;28;26;24;22;20;18;16;14;12;10;8;6;4;2;0}),0)</f>
        <v>24</v>
      </c>
      <c r="AW7" s="225"/>
      <c r="AX7" s="219">
        <f>V7+X7+Z7+AB7+AR7+AT7+AV7</f>
        <v>178</v>
      </c>
      <c r="AY7" s="259"/>
      <c r="AZ7" s="255">
        <f>RANK(BA7,$BA$6:$BA$258)</f>
        <v>1</v>
      </c>
      <c r="BA7" s="256">
        <f>(N7+P7+R7+T7+V7+X7+Z7+AB7+AD7+AF7+AH7+AJ7+AL7+AN7)- SMALL((N7,P7,R7,T7,V7,X7,Z7,AB7,AD7,AF7,AH7,AJ7,AL7,AN7),1)- SMALL((N7,P7,R7,T7,V7,X7,Z7,AB7,AD7,AF7,AH7,AJ7,AL7,AN7),2)- SMALL((N7,P7,R7,T7,V7,X7,Z7,AB7,AD7,AF7,AH7,AJ7,AL7,AN7),3)</f>
        <v>244</v>
      </c>
      <c r="BB7" s="161"/>
    </row>
    <row r="8" spans="1:54" s="54" customFormat="1" ht="16" customHeight="1" x14ac:dyDescent="0.2">
      <c r="A8" s="190">
        <f>RANK(I8,$I$6:$I$988)</f>
        <v>3</v>
      </c>
      <c r="B8" s="187">
        <v>3045076</v>
      </c>
      <c r="C8" s="181" t="s">
        <v>285</v>
      </c>
      <c r="D8" s="181" t="s">
        <v>286</v>
      </c>
      <c r="E8" s="178" t="str">
        <f>C8&amp;D8</f>
        <v>JessicaYEATON</v>
      </c>
      <c r="F8" s="172">
        <v>2017</v>
      </c>
      <c r="G8" s="193">
        <v>1991</v>
      </c>
      <c r="H8" s="207" t="str">
        <f>IF(ISBLANK(G8),"",IF(G8&gt;1995.9,"U23","SR"))</f>
        <v>SR</v>
      </c>
      <c r="I8" s="198">
        <f>N8+P8+R8+T8+V8+X8+Z8+AB8+AD8+AF8+AH8+AJ8+AL8+AN8+AP8+AR8+AT8+AV8</f>
        <v>280</v>
      </c>
      <c r="J8" s="201">
        <f>N8+R8+X8+AB8+AF8+AJ8+AR8</f>
        <v>81</v>
      </c>
      <c r="K8" s="202">
        <f>P8+T8+V8+Z8+AD8+AH8+AL8+AN8+AP8+AT8+AV8</f>
        <v>199</v>
      </c>
      <c r="L8" s="161"/>
      <c r="M8" s="44"/>
      <c r="N8" s="41">
        <f>IF(M8,LOOKUP(M8,{1;2;3;4;5;6;7;8;9;10;11;12;13;14;15;16;17;18;19;20;21},{30;25;21;18;16;15;14;13;12;11;10;9;8;7;6;5;4;3;2;1;0}),0)</f>
        <v>0</v>
      </c>
      <c r="O8" s="44"/>
      <c r="P8" s="43">
        <f>IF(O8,LOOKUP(O8,{1;2;3;4;5;6;7;8;9;10;11;12;13;14;15;16;17;18;19;20;21},{30;25;21;18;16;15;14;13;12;11;10;9;8;7;6;5;4;3;2;1;0}),0)</f>
        <v>0</v>
      </c>
      <c r="Q8" s="44"/>
      <c r="R8" s="41">
        <f>IF(Q8,LOOKUP(Q8,{1;2;3;4;5;6;7;8;9;10;11;12;13;14;15;16;17;18;19;20;21},{30;25;21;18;16;15;14;13;12;11;10;9;8;7;6;5;4;3;2;1;0}),0)</f>
        <v>0</v>
      </c>
      <c r="S8" s="44"/>
      <c r="T8" s="43">
        <f>IF(S8,LOOKUP(S8,{1;2;3;4;5;6;7;8;9;10;11;12;13;14;15;16;17;18;19;20;21},{30;25;21;18;16;15;14;13;12;11;10;9;8;7;6;5;4;3;2;1;0}),0)</f>
        <v>0</v>
      </c>
      <c r="U8" s="44">
        <v>2</v>
      </c>
      <c r="V8" s="45">
        <f>IF(U8,LOOKUP(U8,{1;2;3;4;5;6;7;8;9;10;11;12;13;14;15;16;17;18;19;20;21},{60;50;42;36;32;30;28;26;24;22;20;18;16;14;12;10;8;6;4;2;0}),0)</f>
        <v>50</v>
      </c>
      <c r="W8" s="44"/>
      <c r="X8" s="41">
        <f>IF(W8,LOOKUP(W8,{1;2;3;4;5;6;7;8;9;10;11;12;13;14;15;16;17;18;19;20;21},{60;50;42;36;32;30;28;26;24;22;20;18;16;14;12;10;8;6;4;2;0}),0)</f>
        <v>0</v>
      </c>
      <c r="Y8" s="44">
        <v>3</v>
      </c>
      <c r="Z8" s="45">
        <f>IF(Y8,LOOKUP(Y8,{1;2;3;4;5;6;7;8;9;10;11;12;13;14;15;16;17;18;19;20;21},{60;50;42;36;32;30;28;26;24;22;20;18;16;14;12;10;8;6;4;2;0}),0)</f>
        <v>42</v>
      </c>
      <c r="AA8" s="44">
        <v>6</v>
      </c>
      <c r="AB8" s="41">
        <f>IF(AA8,LOOKUP(AA8,{1;2;3;4;5;6;7;8;9;10;11;12;13;14;15;16;17;18;19;20;21},{60;50;42;36;32;30;28;26;24;22;20;18;16;14;12;10;8;6;4;2;0}),0)</f>
        <v>30</v>
      </c>
      <c r="AC8" s="44">
        <v>1</v>
      </c>
      <c r="AD8" s="106">
        <f>IF(AC8,LOOKUP(AC8,{1;2;3;4;5;6;7;8;9;10;11;12;13;14;15;16;17;18;19;20;21},{30;25;21;18;16;15;14;13;12;11;10;9;8;7;6;5;4;3;2;1;0}),0)</f>
        <v>30</v>
      </c>
      <c r="AE8" s="44">
        <v>2</v>
      </c>
      <c r="AF8" s="488">
        <f>IF(AE8,LOOKUP(AE8,{1;2;3;4;5;6;7;8;9;10;11;12;13;14;15;16;17;18;19;20;21},{30;25;21;18;16;15;14;13;12;11;10;9;8;7;6;5;4;3;2;1;0}),0)</f>
        <v>25</v>
      </c>
      <c r="AG8" s="44">
        <v>2</v>
      </c>
      <c r="AH8" s="106">
        <f>IF(AG8,LOOKUP(AG8,{1;2;3;4;5;6;7;8;9;10;11;12;13;14;15;16;17;18;19;20;21},{30;25;21;18;16;15;14;13;12;11;10;9;8;7;6;5;4;3;2;1;0}),0)</f>
        <v>25</v>
      </c>
      <c r="AI8" s="44"/>
      <c r="AJ8" s="41">
        <f>IF(AI8,LOOKUP(AI8,{1;2;3;4;5;6;7;8;9;10;11;12;13;14;15;16;17;18;19;20;21},{30;25;21;18;16;15;14;13;12;11;10;9;8;7;6;5;4;3;2;1;0}),0)</f>
        <v>0</v>
      </c>
      <c r="AK8" s="44"/>
      <c r="AL8" s="43">
        <f>IF(AK8,LOOKUP(AK8,{1;2;3;4;5;6;7;8;9;10;11;12;13;14;15;16;17;18;19;20;21},{30;25;21;18;16;15;14;13;12;11;10;9;8;7;6;5;4;3;2;1;0}),0)</f>
        <v>0</v>
      </c>
      <c r="AM8" s="44"/>
      <c r="AN8" s="43">
        <f>IF(AM8,LOOKUP(AM8,{1;2;3;4;5;6;7;8;9;10;11;12;13;14;15;16;17;18;19;20;21},{30;25;21;18;16;15;14;13;12;11;10;9;8;7;6;5;4;3;2;1;0}),0)</f>
        <v>0</v>
      </c>
      <c r="AO8" s="44"/>
      <c r="AP8" s="43">
        <f>IF(AO8,LOOKUP(AO8,{1;2;3;4;5;6;7;8;9;10;11;12;13;14;15;16;17;18;19;20;21},{30;25;21;18;16;15;14;13;12;11;10;9;8;7;6;5;4;3;2;1;0}),0)</f>
        <v>0</v>
      </c>
      <c r="AQ8" s="44">
        <v>8</v>
      </c>
      <c r="AR8" s="47">
        <f>IF(AQ8,LOOKUP(AQ8,{1;2;3;4;5;6;7;8;9;10;11;12;13;14;15;16;17;18;19;20;21},{60;50;42;36;32;30;28;26;24;22;20;18;16;14;12;10;8;6;4;2;0}),0)</f>
        <v>26</v>
      </c>
      <c r="AS8" s="44">
        <v>13</v>
      </c>
      <c r="AT8" s="45">
        <f>IF(AS8,LOOKUP(AS8,{1;2;3;4;5;6;7;8;9;10;11;12;13;14;15;16;17;18;19;20;21},{60;50;42;36;32;30;28;26;24;22;20;18;16;14;12;10;8;6;4;2;0}),0)</f>
        <v>16</v>
      </c>
      <c r="AU8" s="44">
        <v>4</v>
      </c>
      <c r="AV8" s="45">
        <f>IF(AU8,LOOKUP(AU8,{1;2;3;4;5;6;7;8;9;10;11;12;13;14;15;16;17;18;19;20;21},{60;50;42;36;32;30;28;26;24;22;20;18;16;14;12;10;8;6;4;2;0}),0)</f>
        <v>36</v>
      </c>
      <c r="AW8" s="225"/>
      <c r="AX8" s="219">
        <f>V8+X8+Z8+AB8+AR8+AT8+AV8</f>
        <v>200</v>
      </c>
      <c r="AY8" s="259"/>
      <c r="AZ8" s="255">
        <f>RANK(BA8,$BA$6:$BA$258)</f>
        <v>3</v>
      </c>
      <c r="BA8" s="256">
        <f>(N8+P8+R8+T8+V8+X8+Z8+AB8+AD8+AF8+AH8+AJ8+AL8+AN8)- SMALL((N8,P8,R8,T8,V8,X8,Z8,AB8,AD8,AF8,AH8,AJ8,AL8,AN8),1)- SMALL((N8,P8,R8,T8,V8,X8,Z8,AB8,AD8,AF8,AH8,AJ8,AL8,AN8),2)- SMALL((N8,P8,R8,T8,V8,X8,Z8,AB8,AD8,AF8,AH8,AJ8,AL8,AN8),3)</f>
        <v>202</v>
      </c>
      <c r="BB8" s="161"/>
    </row>
    <row r="9" spans="1:54" s="54" customFormat="1" ht="16" customHeight="1" x14ac:dyDescent="0.2">
      <c r="A9" s="190">
        <f>RANK(I9,$I$6:$I$988)</f>
        <v>4</v>
      </c>
      <c r="B9" s="187">
        <v>3535385</v>
      </c>
      <c r="C9" s="181" t="s">
        <v>248</v>
      </c>
      <c r="D9" s="181" t="s">
        <v>51</v>
      </c>
      <c r="E9" s="178" t="str">
        <f>C9&amp;D9</f>
        <v>CaitlinPATTERSON</v>
      </c>
      <c r="F9" s="172">
        <v>2017</v>
      </c>
      <c r="G9" s="195">
        <v>1990</v>
      </c>
      <c r="H9" s="207" t="str">
        <f>IF(ISBLANK(G9),"",IF(G9&gt;1995.9,"U23","SR"))</f>
        <v>SR</v>
      </c>
      <c r="I9" s="198">
        <f>N9+P9+R9+T9+V9+X9+Z9+AB9+AD9+AF9+AH9+AJ9+AL9+AN9+AP9+AR9+AT9+AV9</f>
        <v>272</v>
      </c>
      <c r="J9" s="201">
        <f>N9+R9+X9+AB9+AF9+AJ9+AR9</f>
        <v>94</v>
      </c>
      <c r="K9" s="202">
        <f>P9+T9+V9+Z9+AD9+AH9+AL9+AN9+AP9+AT9+AV9</f>
        <v>178</v>
      </c>
      <c r="L9" s="161"/>
      <c r="M9" s="46"/>
      <c r="N9" s="41">
        <f>IF(M9,LOOKUP(M9,{1;2;3;4;5;6;7;8;9;10;11;12;13;14;15;16;17;18;19;20;21},{30;25;21;18;16;15;14;13;12;11;10;9;8;7;6;5;4;3;2;1;0}),0)</f>
        <v>0</v>
      </c>
      <c r="O9" s="46"/>
      <c r="P9" s="43">
        <f>IF(O9,LOOKUP(O9,{1;2;3;4;5;6;7;8;9;10;11;12;13;14;15;16;17;18;19;20;21},{30;25;21;18;16;15;14;13;12;11;10;9;8;7;6;5;4;3;2;1;0}),0)</f>
        <v>0</v>
      </c>
      <c r="Q9" s="46"/>
      <c r="R9" s="41">
        <f>IF(Q9,LOOKUP(Q9,{1;2;3;4;5;6;7;8;9;10;11;12;13;14;15;16;17;18;19;20;21},{30;25;21;18;16;15;14;13;12;11;10;9;8;7;6;5;4;3;2;1;0}),0)</f>
        <v>0</v>
      </c>
      <c r="S9" s="46"/>
      <c r="T9" s="43">
        <f>IF(S9,LOOKUP(S9,{1;2;3;4;5;6;7;8;9;10;11;12;13;14;15;16;17;18;19;20;21},{30;25;21;18;16;15;14;13;12;11;10;9;8;7;6;5;4;3;2;1;0}),0)</f>
        <v>0</v>
      </c>
      <c r="U9" s="46">
        <v>1</v>
      </c>
      <c r="V9" s="45">
        <f>IF(U9,LOOKUP(U9,{1;2;3;4;5;6;7;8;9;10;11;12;13;14;15;16;17;18;19;20;21},{60;50;42;36;32;30;28;26;24;22;20;18;16;14;12;10;8;6;4;2;0}),0)</f>
        <v>60</v>
      </c>
      <c r="W9" s="46">
        <v>4</v>
      </c>
      <c r="X9" s="41">
        <f>IF(W9,LOOKUP(W9,{1;2;3;4;5;6;7;8;9;10;11;12;13;14;15;16;17;18;19;20;21},{60;50;42;36;32;30;28;26;24;22;20;18;16;14;12;10;8;6;4;2;0}),0)</f>
        <v>36</v>
      </c>
      <c r="Y9" s="46">
        <v>1</v>
      </c>
      <c r="Z9" s="45">
        <f>IF(Y9,LOOKUP(Y9,{1;2;3;4;5;6;7;8;9;10;11;12;13;14;15;16;17;18;19;20;21},{60;50;42;36;32;30;28;26;24;22;20;18;16;14;12;10;8;6;4;2;0}),0)</f>
        <v>60</v>
      </c>
      <c r="AA9" s="46">
        <v>4</v>
      </c>
      <c r="AB9" s="41">
        <f>IF(AA9,LOOKUP(AA9,{1;2;3;4;5;6;7;8;9;10;11;12;13;14;15;16;17;18;19;20;21},{60;50;42;36;32;30;28;26;24;22;20;18;16;14;12;10;8;6;4;2;0}),0)</f>
        <v>36</v>
      </c>
      <c r="AC9" s="46"/>
      <c r="AD9" s="106">
        <f>IF(AC9,LOOKUP(AC9,{1;2;3;4;5;6;7;8;9;10;11;12;13;14;15;16;17;18;19;20;21},{30;25;21;18;16;15;14;13;12;11;10;9;8;7;6;5;4;3;2;1;0}),0)</f>
        <v>0</v>
      </c>
      <c r="AE9" s="46"/>
      <c r="AF9" s="488">
        <f>IF(AE9,LOOKUP(AE9,{1;2;3;4;5;6;7;8;9;10;11;12;13;14;15;16;17;18;19;20;21},{30;25;21;18;16;15;14;13;12;11;10;9;8;7;6;5;4;3;2;1;0}),0)</f>
        <v>0</v>
      </c>
      <c r="AG9" s="46"/>
      <c r="AH9" s="106">
        <f>IF(AG9,LOOKUP(AG9,{1;2;3;4;5;6;7;8;9;10;11;12;13;14;15;16;17;18;19;20;21},{30;25;21;18;16;15;14;13;12;11;10;9;8;7;6;5;4;3;2;1;0}),0)</f>
        <v>0</v>
      </c>
      <c r="AI9" s="46"/>
      <c r="AJ9" s="41">
        <f>IF(AI9,LOOKUP(AI9,{1;2;3;4;5;6;7;8;9;10;11;12;13;14;15;16;17;18;19;20;21},{30;25;21;18;16;15;14;13;12;11;10;9;8;7;6;5;4;3;2;1;0}),0)</f>
        <v>0</v>
      </c>
      <c r="AK9" s="46"/>
      <c r="AL9" s="43">
        <f>IF(AK9,LOOKUP(AK9,{1;2;3;4;5;6;7;8;9;10;11;12;13;14;15;16;17;18;19;20;21},{30;25;21;18;16;15;14;13;12;11;10;9;8;7;6;5;4;3;2;1;0}),0)</f>
        <v>0</v>
      </c>
      <c r="AM9" s="46"/>
      <c r="AN9" s="43">
        <f>IF(AM9,LOOKUP(AM9,{1;2;3;4;5;6;7;8;9;10;11;12;13;14;15;16;17;18;19;20;21},{30;25;21;18;16;15;14;13;12;11;10;9;8;7;6;5;4;3;2;1;0}),0)</f>
        <v>0</v>
      </c>
      <c r="AO9" s="46"/>
      <c r="AP9" s="43">
        <f>IF(AO9,LOOKUP(AO9,{1;2;3;4;5;6;7;8;9;10;11;12;13;14;15;16;17;18;19;20;21},{30;25;21;18;16;15;14;13;12;11;10;9;8;7;6;5;4;3;2;1;0}),0)</f>
        <v>0</v>
      </c>
      <c r="AQ9" s="46">
        <v>10</v>
      </c>
      <c r="AR9" s="47">
        <f>IF(AQ9,LOOKUP(AQ9,{1;2;3;4;5;6;7;8;9;10;11;12;13;14;15;16;17;18;19;20;21},{60;50;42;36;32;30;28;26;24;22;20;18;16;14;12;10;8;6;4;2;0}),0)</f>
        <v>22</v>
      </c>
      <c r="AS9" s="46">
        <v>6</v>
      </c>
      <c r="AT9" s="45">
        <f>IF(AS9,LOOKUP(AS9,{1;2;3;4;5;6;7;8;9;10;11;12;13;14;15;16;17;18;19;20;21},{60;50;42;36;32;30;28;26;24;22;20;18;16;14;12;10;8;6;4;2;0}),0)</f>
        <v>30</v>
      </c>
      <c r="AU9" s="46">
        <v>7</v>
      </c>
      <c r="AV9" s="45">
        <f>IF(AU9,LOOKUP(AU9,{1;2;3;4;5;6;7;8;9;10;11;12;13;14;15;16;17;18;19;20;21},{60;50;42;36;32;30;28;26;24;22;20;18;16;14;12;10;8;6;4;2;0}),0)</f>
        <v>28</v>
      </c>
      <c r="AW9" s="225"/>
      <c r="AX9" s="219">
        <f>V9+X9+Z9+AB9+AR9+AT9+AV9</f>
        <v>272</v>
      </c>
      <c r="AY9" s="259"/>
      <c r="AZ9" s="255">
        <f>RANK(BA9,$BA$6:$BA$258)</f>
        <v>5</v>
      </c>
      <c r="BA9" s="256">
        <f>(N9+P9+R9+T9+V9+X9+Z9+AB9+AD9+AF9+AH9+AJ9+AL9+AN9)- SMALL((N9,P9,R9,T9,V9,X9,Z9,AB9,AD9,AF9,AH9,AJ9,AL9,AN9),1)- SMALL((N9,P9,R9,T9,V9,X9,Z9,AB9,AD9,AF9,AH9,AJ9,AL9,AN9),2)- SMALL((N9,P9,R9,T9,V9,X9,Z9,AB9,AD9,AF9,AH9,AJ9,AL9,AN9),3)</f>
        <v>192</v>
      </c>
      <c r="BB9" s="161"/>
    </row>
    <row r="10" spans="1:54" s="264" customFormat="1" ht="16" customHeight="1" x14ac:dyDescent="0.2">
      <c r="A10" s="190">
        <f>RANK(I10,$I$6:$I$988)</f>
        <v>5</v>
      </c>
      <c r="B10" s="497">
        <v>3535659</v>
      </c>
      <c r="C10" s="181" t="s">
        <v>279</v>
      </c>
      <c r="D10" s="181" t="s">
        <v>280</v>
      </c>
      <c r="E10" s="178" t="str">
        <f>C10&amp;D10</f>
        <v>AlaynaSONNESYN</v>
      </c>
      <c r="F10" s="172">
        <v>2017</v>
      </c>
      <c r="G10" s="193">
        <v>1996</v>
      </c>
      <c r="H10" s="207" t="str">
        <f>IF(ISBLANK(G10),"",IF(G10&gt;1995.9,"U23","SR"))</f>
        <v>U23</v>
      </c>
      <c r="I10" s="198">
        <f>N10+P10+R10+T10+V10+X10+Z10+AB10+AD10+AF10+AH10+AJ10+AL10+AN10+AP10+AR10+AT10+AV10</f>
        <v>249</v>
      </c>
      <c r="J10" s="201">
        <f>N10+R10+X10+AB10+AF10+AJ10+AR10</f>
        <v>94</v>
      </c>
      <c r="K10" s="202">
        <f>P10+T10+V10+Z10+AD10+AH10+AL10+AN10+AP10+AT10+AV10</f>
        <v>155</v>
      </c>
      <c r="L10" s="393"/>
      <c r="M10" s="44">
        <v>13</v>
      </c>
      <c r="N10" s="41">
        <f>IF(M10,LOOKUP(M10,{1;2;3;4;5;6;7;8;9;10;11;12;13;14;15;16;17;18;19;20;21},{30;25;21;18;16;15;14;13;12;11;10;9;8;7;6;5;4;3;2;1;0}),0)</f>
        <v>8</v>
      </c>
      <c r="O10" s="44">
        <v>10</v>
      </c>
      <c r="P10" s="43">
        <f>IF(O10,LOOKUP(O10,{1;2;3;4;5;6;7;8;9;10;11;12;13;14;15;16;17;18;19;20;21},{30;25;21;18;16;15;14;13;12;11;10;9;8;7;6;5;4;3;2;1;0}),0)</f>
        <v>11</v>
      </c>
      <c r="Q10" s="44"/>
      <c r="R10" s="41">
        <f>IF(Q10,LOOKUP(Q10,{1;2;3;4;5;6;7;8;9;10;11;12;13;14;15;16;17;18;19;20;21},{30;25;21;18;16;15;14;13;12;11;10;9;8;7;6;5;4;3;2;1;0}),0)</f>
        <v>0</v>
      </c>
      <c r="S10" s="44"/>
      <c r="T10" s="43">
        <f>IF(S10,LOOKUP(S10,{1;2;3;4;5;6;7;8;9;10;11;12;13;14;15;16;17;18;19;20;21},{30;25;21;18;16;15;14;13;12;11;10;9;8;7;6;5;4;3;2;1;0}),0)</f>
        <v>0</v>
      </c>
      <c r="U10" s="44">
        <v>12</v>
      </c>
      <c r="V10" s="45">
        <f>IF(U10,LOOKUP(U10,{1;2;3;4;5;6;7;8;9;10;11;12;13;14;15;16;17;18;19;20;21},{60;50;42;36;32;30;28;26;24;22;20;18;16;14;12;10;8;6;4;2;0}),0)</f>
        <v>18</v>
      </c>
      <c r="W10" s="44">
        <v>10</v>
      </c>
      <c r="X10" s="41">
        <f>IF(W10,LOOKUP(W10,{1;2;3;4;5;6;7;8;9;10;11;12;13;14;15;16;17;18;19;20;21},{60;50;42;36;32;30;28;26;24;22;20;18;16;14;12;10;8;6;4;2;0}),0)</f>
        <v>22</v>
      </c>
      <c r="Y10" s="44">
        <v>7</v>
      </c>
      <c r="Z10" s="45">
        <f>IF(Y10,LOOKUP(Y10,{1;2;3;4;5;6;7;8;9;10;11;12;13;14;15;16;17;18;19;20;21},{60;50;42;36;32;30;28;26;24;22;20;18;16;14;12;10;8;6;4;2;0}),0)</f>
        <v>28</v>
      </c>
      <c r="AA10" s="44">
        <v>8</v>
      </c>
      <c r="AB10" s="41">
        <f>IF(AA10,LOOKUP(AA10,{1;2;3;4;5;6;7;8;9;10;11;12;13;14;15;16;17;18;19;20;21},{60;50;42;36;32;30;28;26;24;22;20;18;16;14;12;10;8;6;4;2;0}),0)</f>
        <v>26</v>
      </c>
      <c r="AC10" s="44"/>
      <c r="AD10" s="106">
        <f>IF(AC10,LOOKUP(AC10,{1;2;3;4;5;6;7;8;9;10;11;12;13;14;15;16;17;18;19;20;21},{30;25;21;18;16;15;14;13;12;11;10;9;8;7;6;5;4;3;2;1;0}),0)</f>
        <v>0</v>
      </c>
      <c r="AE10" s="44"/>
      <c r="AF10" s="488">
        <f>IF(AE10,LOOKUP(AE10,{1;2;3;4;5;6;7;8;9;10;11;12;13;14;15;16;17;18;19;20;21},{30;25;21;18;16;15;14;13;12;11;10;9;8;7;6;5;4;3;2;1;0}),0)</f>
        <v>0</v>
      </c>
      <c r="AG10" s="44"/>
      <c r="AH10" s="106">
        <f>IF(AG10,LOOKUP(AG10,{1;2;3;4;5;6;7;8;9;10;11;12;13;14;15;16;17;18;19;20;21},{30;25;21;18;16;15;14;13;12;11;10;9;8;7;6;5;4;3;2;1;0}),0)</f>
        <v>0</v>
      </c>
      <c r="AI10" s="44">
        <v>1</v>
      </c>
      <c r="AJ10" s="41">
        <f>IF(AI10,LOOKUP(AI10,{1;2;3;4;5;6;7;8;9;10;11;12;13;14;15;16;17;18;19;20;21},{30;25;21;18;16;15;14;13;12;11;10;9;8;7;6;5;4;3;2;1;0}),0)</f>
        <v>30</v>
      </c>
      <c r="AK10" s="44">
        <v>2</v>
      </c>
      <c r="AL10" s="43">
        <f>IF(AK10,LOOKUP(AK10,{1;2;3;4;5;6;7;8;9;10;11;12;13;14;15;16;17;18;19;20;21},{30;25;21;18;16;15;14;13;12;11;10;9;8;7;6;5;4;3;2;1;0}),0)</f>
        <v>25</v>
      </c>
      <c r="AM10" s="44">
        <v>2</v>
      </c>
      <c r="AN10" s="43">
        <f>IF(AM10,LOOKUP(AM10,{1;2;3;4;5;6;7;8;9;10;11;12;13;14;15;16;17;18;19;20;21},{30;25;21;18;16;15;14;13;12;11;10;9;8;7;6;5;4;3;2;1;0}),0)</f>
        <v>25</v>
      </c>
      <c r="AO10" s="44">
        <v>1</v>
      </c>
      <c r="AP10" s="43">
        <f>IF(AO10,LOOKUP(AO10,{1;2;3;4;5;6;7;8;9;10;11;12;13;14;15;16;17;18;19;20;21},{30;25;21;18;16;15;14;13;12;11;10;9;8;7;6;5;4;3;2;1;0}),0)</f>
        <v>30</v>
      </c>
      <c r="AQ10" s="44">
        <v>17</v>
      </c>
      <c r="AR10" s="47">
        <f>IF(AQ10,LOOKUP(AQ10,{1;2;3;4;5;6;7;8;9;10;11;12;13;14;15;16;17;18;19;20;21},{60;50;42;36;32;30;28;26;24;22;20;18;16;14;12;10;8;6;4;2;0}),0)</f>
        <v>8</v>
      </c>
      <c r="AS10" s="44">
        <v>18</v>
      </c>
      <c r="AT10" s="45">
        <f>IF(AS10,LOOKUP(AS10,{1;2;3;4;5;6;7;8;9;10;11;12;13;14;15;16;17;18;19;20;21},{60;50;42;36;32;30;28;26;24;22;20;18;16;14;12;10;8;6;4;2;0}),0)</f>
        <v>6</v>
      </c>
      <c r="AU10" s="44">
        <v>15</v>
      </c>
      <c r="AV10" s="45">
        <f>IF(AU10,LOOKUP(AU10,{1;2;3;4;5;6;7;8;9;10;11;12;13;14;15;16;17;18;19;20;21},{60;50;42;36;32;30;28;26;24;22;20;18;16;14;12;10;8;6;4;2;0}),0)</f>
        <v>12</v>
      </c>
      <c r="AW10" s="225"/>
      <c r="AX10" s="219">
        <f>V10+X10+Z10+AB10+AR10+AT10+AV10</f>
        <v>120</v>
      </c>
      <c r="AY10" s="437"/>
      <c r="AZ10" s="255">
        <f>RANK(BA10,$BA$6:$BA$258)</f>
        <v>4</v>
      </c>
      <c r="BA10" s="256">
        <f>(N10+P10+R10+T10+V10+X10+Z10+AB10+AD10+AF10+AH10+AJ10+AL10+AN10)- SMALL((N10,P10,R10,T10,V10,X10,Z10,AB10,AD10,AF10,AH10,AJ10,AL10,AN10),1)- SMALL((N10,P10,R10,T10,V10,X10,Z10,AB10,AD10,AF10,AH10,AJ10,AL10,AN10),2)- SMALL((N10,P10,R10,T10,V10,X10,Z10,AB10,AD10,AF10,AH10,AJ10,AL10,AN10),3)</f>
        <v>193</v>
      </c>
      <c r="BB10" s="393"/>
    </row>
    <row r="11" spans="1:54" s="264" customFormat="1" ht="16" customHeight="1" x14ac:dyDescent="0.2">
      <c r="A11" s="190">
        <f>RANK(I11,$I$6:$I$988)</f>
        <v>6</v>
      </c>
      <c r="B11" s="444">
        <v>3535448</v>
      </c>
      <c r="C11" s="181" t="s">
        <v>251</v>
      </c>
      <c r="D11" s="181" t="s">
        <v>252</v>
      </c>
      <c r="E11" s="178" t="str">
        <f>C11&amp;D11</f>
        <v>RosieFRANKOWSKI</v>
      </c>
      <c r="F11" s="172">
        <v>2017</v>
      </c>
      <c r="G11" s="193">
        <v>1991</v>
      </c>
      <c r="H11" s="207" t="str">
        <f>IF(ISBLANK(G11),"",IF(G11&gt;1995.9,"U23","SR"))</f>
        <v>SR</v>
      </c>
      <c r="I11" s="198">
        <f>N11+P11+R11+T11+V11+X11+Z11+AB11+AD11+AF11+AH11+AJ11+AL11+AN11+AP11+AR11+AT11+AV11</f>
        <v>225</v>
      </c>
      <c r="J11" s="201">
        <f>N11+R11+X11+AB11+AF11+AJ11+AR11</f>
        <v>59</v>
      </c>
      <c r="K11" s="202">
        <f>P11+T11+V11+Z11+AD11+AH11+AL11+AN11+AP11+AT11+AV11</f>
        <v>166</v>
      </c>
      <c r="L11" s="393"/>
      <c r="M11" s="46">
        <v>2</v>
      </c>
      <c r="N11" s="41">
        <f>IF(M11,LOOKUP(M11,{1;2;3;4;5;6;7;8;9;10;11;12;13;14;15;16;17;18;19;20;21},{30;25;21;18;16;15;14;13;12;11;10;9;8;7;6;5;4;3;2;1;0}),0)</f>
        <v>25</v>
      </c>
      <c r="O11" s="46">
        <v>1</v>
      </c>
      <c r="P11" s="43">
        <f>IF(O11,LOOKUP(O11,{1;2;3;4;5;6;7;8;9;10;11;12;13;14;15;16;17;18;19;20;21},{30;25;21;18;16;15;14;13;12;11;10;9;8;7;6;5;4;3;2;1;0}),0)</f>
        <v>30</v>
      </c>
      <c r="Q11" s="46">
        <v>9</v>
      </c>
      <c r="R11" s="41">
        <f>IF(Q11,LOOKUP(Q11,{1;2;3;4;5;6;7;8;9;10;11;12;13;14;15;16;17;18;19;20;21},{30;25;21;18;16;15;14;13;12;11;10;9;8;7;6;5;4;3;2;1;0}),0)</f>
        <v>12</v>
      </c>
      <c r="S11" s="46">
        <v>7</v>
      </c>
      <c r="T11" s="43">
        <f>IF(S11,LOOKUP(S11,{1;2;3;4;5;6;7;8;9;10;11;12;13;14;15;16;17;18;19;20;21},{30;25;21;18;16;15;14;13;12;11;10;9;8;7;6;5;4;3;2;1;0}),0)</f>
        <v>14</v>
      </c>
      <c r="U11" s="46">
        <v>5</v>
      </c>
      <c r="V11" s="45">
        <f>IF(U11,LOOKUP(U11,{1;2;3;4;5;6;7;8;9;10;11;12;13;14;15;16;17;18;19;20;21},{60;50;42;36;32;30;28;26;24;22;20;18;16;14;12;10;8;6;4;2;0}),0)</f>
        <v>32</v>
      </c>
      <c r="W11" s="46"/>
      <c r="X11" s="41">
        <f>IF(W11,LOOKUP(W11,{1;2;3;4;5;6;7;8;9;10;11;12;13;14;15;16;17;18;19;20;21},{60;50;42;36;32;30;28;26;24;22;20;18;16;14;12;10;8;6;4;2;0}),0)</f>
        <v>0</v>
      </c>
      <c r="Y11" s="46">
        <v>2</v>
      </c>
      <c r="Z11" s="45">
        <f>IF(Y11,LOOKUP(Y11,{1;2;3;4;5;6;7;8;9;10;11;12;13;14;15;16;17;18;19;20;21},{60;50;42;36;32;30;28;26;24;22;20;18;16;14;12;10;8;6;4;2;0}),0)</f>
        <v>50</v>
      </c>
      <c r="AA11" s="46">
        <v>18</v>
      </c>
      <c r="AB11" s="41">
        <f>IF(AA11,LOOKUP(AA11,{1;2;3;4;5;6;7;8;9;10;11;12;13;14;15;16;17;18;19;20;21},{60;50;42;36;32;30;28;26;24;22;20;18;16;14;12;10;8;6;4;2;0}),0)</f>
        <v>6</v>
      </c>
      <c r="AC11" s="46"/>
      <c r="AD11" s="106">
        <f>IF(AC11,LOOKUP(AC11,{1;2;3;4;5;6;7;8;9;10;11;12;13;14;15;16;17;18;19;20;21},{30;25;21;18;16;15;14;13;12;11;10;9;8;7;6;5;4;3;2;1;0}),0)</f>
        <v>0</v>
      </c>
      <c r="AE11" s="46"/>
      <c r="AF11" s="488">
        <f>IF(AE11,LOOKUP(AE11,{1;2;3;4;5;6;7;8;9;10;11;12;13;14;15;16;17;18;19;20;21},{30;25;21;18;16;15;14;13;12;11;10;9;8;7;6;5;4;3;2;1;0}),0)</f>
        <v>0</v>
      </c>
      <c r="AG11" s="46"/>
      <c r="AH11" s="106">
        <f>IF(AG11,LOOKUP(AG11,{1;2;3;4;5;6;7;8;9;10;11;12;13;14;15;16;17;18;19;20;21},{30;25;21;18;16;15;14;13;12;11;10;9;8;7;6;5;4;3;2;1;0}),0)</f>
        <v>0</v>
      </c>
      <c r="AI11" s="46"/>
      <c r="AJ11" s="41">
        <f>IF(AI11,LOOKUP(AI11,{1;2;3;4;5;6;7;8;9;10;11;12;13;14;15;16;17;18;19;20;21},{30;25;21;18;16;15;14;13;12;11;10;9;8;7;6;5;4;3;2;1;0}),0)</f>
        <v>0</v>
      </c>
      <c r="AK11" s="46"/>
      <c r="AL11" s="43">
        <f>IF(AK11,LOOKUP(AK11,{1;2;3;4;5;6;7;8;9;10;11;12;13;14;15;16;17;18;19;20;21},{30;25;21;18;16;15;14;13;12;11;10;9;8;7;6;5;4;3;2;1;0}),0)</f>
        <v>0</v>
      </c>
      <c r="AM11" s="46"/>
      <c r="AN11" s="43">
        <f>IF(AM11,LOOKUP(AM11,{1;2;3;4;5;6;7;8;9;10;11;12;13;14;15;16;17;18;19;20;21},{30;25;21;18;16;15;14;13;12;11;10;9;8;7;6;5;4;3;2;1;0}),0)</f>
        <v>0</v>
      </c>
      <c r="AO11" s="46"/>
      <c r="AP11" s="43">
        <f>IF(AO11,LOOKUP(AO11,{1;2;3;4;5;6;7;8;9;10;11;12;13;14;15;16;17;18;19;20;21},{30;25;21;18;16;15;14;13;12;11;10;9;8;7;6;5;4;3;2;1;0}),0)</f>
        <v>0</v>
      </c>
      <c r="AQ11" s="46">
        <v>13</v>
      </c>
      <c r="AR11" s="47">
        <f>IF(AQ11,LOOKUP(AQ11,{1;2;3;4;5;6;7;8;9;10;11;12;13;14;15;16;17;18;19;20;21},{60;50;42;36;32;30;28;26;24;22;20;18;16;14;12;10;8;6;4;2;0}),0)</f>
        <v>16</v>
      </c>
      <c r="AS11" s="46">
        <v>14</v>
      </c>
      <c r="AT11" s="45">
        <f>IF(AS11,LOOKUP(AS11,{1;2;3;4;5;6;7;8;9;10;11;12;13;14;15;16;17;18;19;20;21},{60;50;42;36;32;30;28;26;24;22;20;18;16;14;12;10;8;6;4;2;0}),0)</f>
        <v>14</v>
      </c>
      <c r="AU11" s="46">
        <v>8</v>
      </c>
      <c r="AV11" s="45">
        <f>IF(AU11,LOOKUP(AU11,{1;2;3;4;5;6;7;8;9;10;11;12;13;14;15;16;17;18;19;20;21},{60;50;42;36;32;30;28;26;24;22;20;18;16;14;12;10;8;6;4;2;0}),0)</f>
        <v>26</v>
      </c>
      <c r="AW11" s="225"/>
      <c r="AX11" s="219">
        <f>V11+X11+Z11+AB11+AR11+AT11+AV11</f>
        <v>144</v>
      </c>
      <c r="AY11" s="437"/>
      <c r="AZ11" s="255">
        <f>RANK(BA11,$BA$6:$BA$258)</f>
        <v>6</v>
      </c>
      <c r="BA11" s="256">
        <f>(N11+P11+R11+T11+V11+X11+Z11+AB11+AD11+AF11+AH11+AJ11+AL11+AN11)- SMALL((N11,P11,R11,T11,V11,X11,Z11,AB11,AD11,AF11,AH11,AJ11,AL11,AN11),1)- SMALL((N11,P11,R11,T11,V11,X11,Z11,AB11,AD11,AF11,AH11,AJ11,AL11,AN11),2)- SMALL((N11,P11,R11,T11,V11,X11,Z11,AB11,AD11,AF11,AH11,AJ11,AL11,AN11),3)</f>
        <v>169</v>
      </c>
      <c r="BB11" s="393"/>
    </row>
    <row r="12" spans="1:54" s="264" customFormat="1" ht="16" customHeight="1" x14ac:dyDescent="0.2">
      <c r="A12" s="190">
        <f>RANK(I12,$I$6:$I$988)</f>
        <v>7</v>
      </c>
      <c r="B12" s="444">
        <v>3535606</v>
      </c>
      <c r="C12" s="181" t="s">
        <v>268</v>
      </c>
      <c r="D12" s="181" t="s">
        <v>186</v>
      </c>
      <c r="E12" s="178" t="str">
        <f>C12&amp;D12</f>
        <v>HannahHALVORSEN</v>
      </c>
      <c r="F12" s="172">
        <v>2017</v>
      </c>
      <c r="G12" s="193">
        <v>1998</v>
      </c>
      <c r="H12" s="207" t="str">
        <f>IF(ISBLANK(G12),"",IF(G12&gt;1995.9,"U23","SR"))</f>
        <v>U23</v>
      </c>
      <c r="I12" s="198">
        <f>N12+P12+R12+T12+V12+X12+Z12+AB12+AD12+AF12+AH12+AJ12+AL12+AN12+AP12+AR12+AT12+AV12</f>
        <v>210</v>
      </c>
      <c r="J12" s="201">
        <f>N12+R12+X12+AB12+AF12+AJ12+AR12</f>
        <v>149</v>
      </c>
      <c r="K12" s="202">
        <f>P12+T12+V12+Z12+AD12+AH12+AL12+AN12+AP12+AT12+AV12</f>
        <v>61</v>
      </c>
      <c r="L12" s="393"/>
      <c r="M12" s="46">
        <v>3</v>
      </c>
      <c r="N12" s="41">
        <f>IF(M12,LOOKUP(M12,{1;2;3;4;5;6;7;8;9;10;11;12;13;14;15;16;17;18;19;20;21},{30;25;21;18;16;15;14;13;12;11;10;9;8;7;6;5;4;3;2;1;0}),0)</f>
        <v>21</v>
      </c>
      <c r="O12" s="46"/>
      <c r="P12" s="43">
        <f>IF(O12,LOOKUP(O12,{1;2;3;4;5;6;7;8;9;10;11;12;13;14;15;16;17;18;19;20;21},{30;25;21;18;16;15;14;13;12;11;10;9;8;7;6;5;4;3;2;1;0}),0)</f>
        <v>0</v>
      </c>
      <c r="Q12" s="46">
        <v>5</v>
      </c>
      <c r="R12" s="41">
        <f>IF(Q12,LOOKUP(Q12,{1;2;3;4;5;6;7;8;9;10;11;12;13;14;15;16;17;18;19;20;21},{30;25;21;18;16;15;14;13;12;11;10;9;8;7;6;5;4;3;2;1;0}),0)</f>
        <v>16</v>
      </c>
      <c r="S12" s="46">
        <v>8</v>
      </c>
      <c r="T12" s="43">
        <f>IF(S12,LOOKUP(S12,{1;2;3;4;5;6;7;8;9;10;11;12;13;14;15;16;17;18;19;20;21},{30;25;21;18;16;15;14;13;12;11;10;9;8;7;6;5;4;3;2;1;0}),0)</f>
        <v>13</v>
      </c>
      <c r="U12" s="46">
        <v>8</v>
      </c>
      <c r="V12" s="45">
        <f>IF(U12,LOOKUP(U12,{1;2;3;4;5;6;7;8;9;10;11;12;13;14;15;16;17;18;19;20;21},{60;50;42;36;32;30;28;26;24;22;20;18;16;14;12;10;8;6;4;2;0}),0)</f>
        <v>26</v>
      </c>
      <c r="W12" s="46">
        <v>3</v>
      </c>
      <c r="X12" s="41">
        <f>IF(W12,LOOKUP(W12,{1;2;3;4;5;6;7;8;9;10;11;12;13;14;15;16;17;18;19;20;21},{60;50;42;36;32;30;28;26;24;22;20;18;16;14;12;10;8;6;4;2;0}),0)</f>
        <v>42</v>
      </c>
      <c r="Y12" s="46"/>
      <c r="Z12" s="45">
        <f>IF(Y12,LOOKUP(Y12,{1;2;3;4;5;6;7;8;9;10;11;12;13;14;15;16;17;18;19;20;21},{60;50;42;36;32;30;28;26;24;22;20;18;16;14;12;10;8;6;4;2;0}),0)</f>
        <v>0</v>
      </c>
      <c r="AA12" s="46">
        <v>2</v>
      </c>
      <c r="AB12" s="41">
        <f>IF(AA12,LOOKUP(AA12,{1;2;3;4;5;6;7;8;9;10;11;12;13;14;15;16;17;18;19;20;21},{60;50;42;36;32;30;28;26;24;22;20;18;16;14;12;10;8;6;4;2;0}),0)</f>
        <v>50</v>
      </c>
      <c r="AC12" s="46"/>
      <c r="AD12" s="106">
        <f>IF(AC12,LOOKUP(AC12,{1;2;3;4;5;6;7;8;9;10;11;12;13;14;15;16;17;18;19;20;21},{30;25;21;18;16;15;14;13;12;11;10;9;8;7;6;5;4;3;2;1;0}),0)</f>
        <v>0</v>
      </c>
      <c r="AE12" s="46"/>
      <c r="AF12" s="488">
        <f>IF(AE12,LOOKUP(AE12,{1;2;3;4;5;6;7;8;9;10;11;12;13;14;15;16;17;18;19;20;21},{30;25;21;18;16;15;14;13;12;11;10;9;8;7;6;5;4;3;2;1;0}),0)</f>
        <v>0</v>
      </c>
      <c r="AG12" s="46"/>
      <c r="AH12" s="106">
        <f>IF(AG12,LOOKUP(AG12,{1;2;3;4;5;6;7;8;9;10;11;12;13;14;15;16;17;18;19;20;21},{30;25;21;18;16;15;14;13;12;11;10;9;8;7;6;5;4;3;2;1;0}),0)</f>
        <v>0</v>
      </c>
      <c r="AI12" s="46"/>
      <c r="AJ12" s="41">
        <f>IF(AI12,LOOKUP(AI12,{1;2;3;4;5;6;7;8;9;10;11;12;13;14;15;16;17;18;19;20;21},{30;25;21;18;16;15;14;13;12;11;10;9;8;7;6;5;4;3;2;1;0}),0)</f>
        <v>0</v>
      </c>
      <c r="AK12" s="46"/>
      <c r="AL12" s="43">
        <f>IF(AK12,LOOKUP(AK12,{1;2;3;4;5;6;7;8;9;10;11;12;13;14;15;16;17;18;19;20;21},{30;25;21;18;16;15;14;13;12;11;10;9;8;7;6;5;4;3;2;1;0}),0)</f>
        <v>0</v>
      </c>
      <c r="AM12" s="46"/>
      <c r="AN12" s="43">
        <f>IF(AM12,LOOKUP(AM12,{1;2;3;4;5;6;7;8;9;10;11;12;13;14;15;16;17;18;19;20;21},{30;25;21;18;16;15;14;13;12;11;10;9;8;7;6;5;4;3;2;1;0}),0)</f>
        <v>0</v>
      </c>
      <c r="AO12" s="46"/>
      <c r="AP12" s="43">
        <f>IF(AO12,LOOKUP(AO12,{1;2;3;4;5;6;7;8;9;10;11;12;13;14;15;16;17;18;19;20;21},{30;25;21;18;16;15;14;13;12;11;10;9;8;7;6;5;4;3;2;1;0}),0)</f>
        <v>0</v>
      </c>
      <c r="AQ12" s="46">
        <v>11</v>
      </c>
      <c r="AR12" s="47">
        <f>IF(AQ12,LOOKUP(AQ12,{1;2;3;4;5;6;7;8;9;10;11;12;13;14;15;16;17;18;19;20;21},{60;50;42;36;32;30;28;26;24;22;20;18;16;14;12;10;8;6;4;2;0}),0)</f>
        <v>20</v>
      </c>
      <c r="AS12" s="46">
        <v>11</v>
      </c>
      <c r="AT12" s="45">
        <f>IF(AS12,LOOKUP(AS12,{1;2;3;4;5;6;7;8;9;10;11;12;13;14;15;16;17;18;19;20;21},{60;50;42;36;32;30;28;26;24;22;20;18;16;14;12;10;8;6;4;2;0}),0)</f>
        <v>20</v>
      </c>
      <c r="AU12" s="46">
        <v>20</v>
      </c>
      <c r="AV12" s="45">
        <f>IF(AU12,LOOKUP(AU12,{1;2;3;4;5;6;7;8;9;10;11;12;13;14;15;16;17;18;19;20;21},{60;50;42;36;32;30;28;26;24;22;20;18;16;14;12;10;8;6;4;2;0}),0)</f>
        <v>2</v>
      </c>
      <c r="AW12" s="225"/>
      <c r="AX12" s="219">
        <f>V12+X12+Z12+AB12+AR12+AT12+AV12</f>
        <v>160</v>
      </c>
      <c r="AY12" s="437"/>
      <c r="AZ12" s="255">
        <f>RANK(BA12,$BA$6:$BA$258)</f>
        <v>7</v>
      </c>
      <c r="BA12" s="256">
        <f>(N12+P12+R12+T12+V12+X12+Z12+AB12+AD12+AF12+AH12+AJ12+AL12+AN12)- SMALL((N12,P12,R12,T12,V12,X12,Z12,AB12,AD12,AF12,AH12,AJ12,AL12,AN12),1)- SMALL((N12,P12,R12,T12,V12,X12,Z12,AB12,AD12,AF12,AH12,AJ12,AL12,AN12),2)- SMALL((N12,P12,R12,T12,V12,X12,Z12,AB12,AD12,AF12,AH12,AJ12,AL12,AN12),3)</f>
        <v>168</v>
      </c>
      <c r="BB12" s="393"/>
    </row>
    <row r="13" spans="1:54" s="54" customFormat="1" ht="16" customHeight="1" x14ac:dyDescent="0.2">
      <c r="A13" s="190">
        <f>RANK(I13,$I$6:$I$988)</f>
        <v>8</v>
      </c>
      <c r="B13" s="187">
        <v>3535407</v>
      </c>
      <c r="C13" s="181" t="s">
        <v>253</v>
      </c>
      <c r="D13" s="181" t="s">
        <v>254</v>
      </c>
      <c r="E13" s="178" t="str">
        <f>C13&amp;D13</f>
        <v>BeccaRORABAUGH</v>
      </c>
      <c r="F13" s="172">
        <v>2017</v>
      </c>
      <c r="G13" s="193">
        <v>1989</v>
      </c>
      <c r="H13" s="207" t="str">
        <f>IF(ISBLANK(G13),"",IF(G13&gt;1995.9,"U23","SR"))</f>
        <v>SR</v>
      </c>
      <c r="I13" s="198">
        <f>N13+P13+R13+T13+V13+X13+Z13+AB13+AD13+AF13+AH13+AJ13+AL13+AN13+AP13+AR13+AT13+AV13</f>
        <v>203</v>
      </c>
      <c r="J13" s="201">
        <f>N13+R13+X13+AB13+AF13+AJ13+AR13</f>
        <v>59</v>
      </c>
      <c r="K13" s="202">
        <f>P13+T13+V13+Z13+AD13+AH13+AL13+AN13+AP13+AT13+AV13</f>
        <v>144</v>
      </c>
      <c r="L13" s="161"/>
      <c r="M13" s="46">
        <v>8</v>
      </c>
      <c r="N13" s="41">
        <f>IF(M13,LOOKUP(M13,{1;2;3;4;5;6;7;8;9;10;11;12;13;14;15;16;17;18;19;20;21},{30;25;21;18;16;15;14;13;12;11;10;9;8;7;6;5;4;3;2;1;0}),0)</f>
        <v>13</v>
      </c>
      <c r="O13" s="46">
        <v>3</v>
      </c>
      <c r="P13" s="43">
        <f>IF(O13,LOOKUP(O13,{1;2;3;4;5;6;7;8;9;10;11;12;13;14;15;16;17;18;19;20;21},{30;25;21;18;16;15;14;13;12;11;10;9;8;7;6;5;4;3;2;1;0}),0)</f>
        <v>21</v>
      </c>
      <c r="Q13" s="46">
        <v>7</v>
      </c>
      <c r="R13" s="41">
        <f>IF(Q13,LOOKUP(Q13,{1;2;3;4;5;6;7;8;9;10;11;12;13;14;15;16;17;18;19;20;21},{30;25;21;18;16;15;14;13;12;11;10;9;8;7;6;5;4;3;2;1;0}),0)</f>
        <v>14</v>
      </c>
      <c r="S13" s="46">
        <v>2</v>
      </c>
      <c r="T13" s="43">
        <f>IF(S13,LOOKUP(S13,{1;2;3;4;5;6;7;8;9;10;11;12;13;14;15;16;17;18;19;20;21},{30;25;21;18;16;15;14;13;12;11;10;9;8;7;6;5;4;3;2;1;0}),0)</f>
        <v>25</v>
      </c>
      <c r="U13" s="46"/>
      <c r="V13" s="45">
        <f>IF(U13,LOOKUP(U13,{1;2;3;4;5;6;7;8;9;10;11;12;13;14;15;16;17;18;19;20;21},{60;50;42;36;32;30;28;26;24;22;20;18;16;14;12;10;8;6;4;2;0}),0)</f>
        <v>0</v>
      </c>
      <c r="W13" s="46"/>
      <c r="X13" s="41">
        <f>IF(W13,LOOKUP(W13,{1;2;3;4;5;6;7;8;9;10;11;12;13;14;15;16;17;18;19;20;21},{60;50;42;36;32;30;28;26;24;22;20;18;16;14;12;10;8;6;4;2;0}),0)</f>
        <v>0</v>
      </c>
      <c r="Y13" s="46"/>
      <c r="Z13" s="45">
        <f>IF(Y13,LOOKUP(Y13,{1;2;3;4;5;6;7;8;9;10;11;12;13;14;15;16;17;18;19;20;21},{60;50;42;36;32;30;28;26;24;22;20;18;16;14;12;10;8;6;4;2;0}),0)</f>
        <v>0</v>
      </c>
      <c r="AA13" s="46"/>
      <c r="AB13" s="41">
        <f>IF(AA13,LOOKUP(AA13,{1;2;3;4;5;6;7;8;9;10;11;12;13;14;15;16;17;18;19;20;21},{60;50;42;36;32;30;28;26;24;22;20;18;16;14;12;10;8;6;4;2;0}),0)</f>
        <v>0</v>
      </c>
      <c r="AC13" s="46">
        <v>10</v>
      </c>
      <c r="AD13" s="106">
        <f>IF(AC13,LOOKUP(AC13,{1;2;3;4;5;6;7;8;9;10;11;12;13;14;15;16;17;18;19;20;21},{30;25;21;18;16;15;14;13;12;11;10;9;8;7;6;5;4;3;2;1;0}),0)</f>
        <v>11</v>
      </c>
      <c r="AE13" s="46">
        <v>18</v>
      </c>
      <c r="AF13" s="488">
        <f>IF(AE13,LOOKUP(AE13,{1;2;3;4;5;6;7;8;9;10;11;12;13;14;15;16;17;18;19;20;21},{30;25;21;18;16;15;14;13;12;11;10;9;8;7;6;5;4;3;2;1;0}),0)</f>
        <v>3</v>
      </c>
      <c r="AG13" s="46">
        <v>5</v>
      </c>
      <c r="AH13" s="106">
        <f>IF(AG13,LOOKUP(AG13,{1;2;3;4;5;6;7;8;9;10;11;12;13;14;15;16;17;18;19;20;21},{30;25;21;18;16;15;14;13;12;11;10;9;8;7;6;5;4;3;2;1;0}),0)</f>
        <v>16</v>
      </c>
      <c r="AI13" s="46">
        <v>2</v>
      </c>
      <c r="AJ13" s="41">
        <f>IF(AI13,LOOKUP(AI13,{1;2;3;4;5;6;7;8;9;10;11;12;13;14;15;16;17;18;19;20;21},{30;25;21;18;16;15;14;13;12;11;10;9;8;7;6;5;4;3;2;1;0}),0)</f>
        <v>25</v>
      </c>
      <c r="AK13" s="46">
        <v>4</v>
      </c>
      <c r="AL13" s="43">
        <f>IF(AK13,LOOKUP(AK13,{1;2;3;4;5;6;7;8;9;10;11;12;13;14;15;16;17;18;19;20;21},{30;25;21;18;16;15;14;13;12;11;10;9;8;7;6;5;4;3;2;1;0}),0)</f>
        <v>18</v>
      </c>
      <c r="AM13" s="46">
        <v>8</v>
      </c>
      <c r="AN13" s="43">
        <f>IF(AM13,LOOKUP(AM13,{1;2;3;4;5;6;7;8;9;10;11;12;13;14;15;16;17;18;19;20;21},{30;25;21;18;16;15;14;13;12;11;10;9;8;7;6;5;4;3;2;1;0}),0)</f>
        <v>13</v>
      </c>
      <c r="AO13" s="46">
        <v>4</v>
      </c>
      <c r="AP13" s="43">
        <f>IF(AO13,LOOKUP(AO13,{1;2;3;4;5;6;7;8;9;10;11;12;13;14;15;16;17;18;19;20;21},{30;25;21;18;16;15;14;13;12;11;10;9;8;7;6;5;4;3;2;1;0}),0)</f>
        <v>18</v>
      </c>
      <c r="AQ13" s="46">
        <v>19</v>
      </c>
      <c r="AR13" s="47">
        <f>IF(AQ13,LOOKUP(AQ13,{1;2;3;4;5;6;7;8;9;10;11;12;13;14;15;16;17;18;19;20;21},{60;50;42;36;32;30;28;26;24;22;20;18;16;14;12;10;8;6;4;2;0}),0)</f>
        <v>4</v>
      </c>
      <c r="AS13" s="46">
        <v>15</v>
      </c>
      <c r="AT13" s="45">
        <f>IF(AS13,LOOKUP(AS13,{1;2;3;4;5;6;7;8;9;10;11;12;13;14;15;16;17;18;19;20;21},{60;50;42;36;32;30;28;26;24;22;20;18;16;14;12;10;8;6;4;2;0}),0)</f>
        <v>12</v>
      </c>
      <c r="AU13" s="46">
        <v>16</v>
      </c>
      <c r="AV13" s="45">
        <f>IF(AU13,LOOKUP(AU13,{1;2;3;4;5;6;7;8;9;10;11;12;13;14;15;16;17;18;19;20;21},{60;50;42;36;32;30;28;26;24;22;20;18;16;14;12;10;8;6;4;2;0}),0)</f>
        <v>10</v>
      </c>
      <c r="AW13" s="225"/>
      <c r="AX13" s="219">
        <f>V13+X13+Z13+AB13+AR13+AT13+AV13</f>
        <v>26</v>
      </c>
      <c r="AY13" s="259"/>
      <c r="AZ13" s="255">
        <f>RANK(BA13,$BA$6:$BA$258)</f>
        <v>8</v>
      </c>
      <c r="BA13" s="256">
        <f>(N13+P13+R13+T13+V13+X13+Z13+AB13+AD13+AF13+AH13+AJ13+AL13+AN13)- SMALL((N13,P13,R13,T13,V13,X13,Z13,AB13,AD13,AF13,AH13,AJ13,AL13,AN13),1)- SMALL((N13,P13,R13,T13,V13,X13,Z13,AB13,AD13,AF13,AH13,AJ13,AL13,AN13),2)- SMALL((N13,P13,R13,T13,V13,X13,Z13,AB13,AD13,AF13,AH13,AJ13,AL13,AN13),3)</f>
        <v>159</v>
      </c>
      <c r="BB13" s="161"/>
    </row>
    <row r="14" spans="1:54" s="54" customFormat="1" ht="16" customHeight="1" x14ac:dyDescent="0.2">
      <c r="A14" s="190">
        <f>RANK(I14,$I$6:$I$988)</f>
        <v>9</v>
      </c>
      <c r="B14" s="187">
        <v>3535602</v>
      </c>
      <c r="C14" s="181" t="s">
        <v>302</v>
      </c>
      <c r="D14" s="181" t="s">
        <v>303</v>
      </c>
      <c r="E14" s="178" t="str">
        <f>C14&amp;D14</f>
        <v>HaileySWIRBUL</v>
      </c>
      <c r="F14" s="172">
        <v>2017</v>
      </c>
      <c r="G14" s="193">
        <v>1998</v>
      </c>
      <c r="H14" s="207" t="str">
        <f>IF(ISBLANK(G14),"",IF(G14&gt;1995.9,"U23","SR"))</f>
        <v>U23</v>
      </c>
      <c r="I14" s="198">
        <f>N14+P14+R14+T14+V14+X14+Z14+AB14+AD14+AF14+AH14+AJ14+AL14+AN14+AP14+AR14+AT14+AV14</f>
        <v>202</v>
      </c>
      <c r="J14" s="201">
        <f>N14+R14+X14+AB14+AF14+AJ14+AR14</f>
        <v>57</v>
      </c>
      <c r="K14" s="202">
        <f>P14+T14+V14+Z14+AD14+AH14+AL14+AN14+AP14+AT14+AV14</f>
        <v>145</v>
      </c>
      <c r="L14" s="161"/>
      <c r="M14" s="44">
        <v>7</v>
      </c>
      <c r="N14" s="41">
        <f>IF(M14,LOOKUP(M14,{1;2;3;4;5;6;7;8;9;10;11;12;13;14;15;16;17;18;19;20;21},{30;25;21;18;16;15;14;13;12;11;10;9;8;7;6;5;4;3;2;1;0}),0)</f>
        <v>14</v>
      </c>
      <c r="O14" s="44">
        <v>6</v>
      </c>
      <c r="P14" s="43">
        <f>IF(O14,LOOKUP(O14,{1;2;3;4;5;6;7;8;9;10;11;12;13;14;15;16;17;18;19;20;21},{30;25;21;18;16;15;14;13;12;11;10;9;8;7;6;5;4;3;2;1;0}),0)</f>
        <v>15</v>
      </c>
      <c r="Q14" s="44">
        <v>8</v>
      </c>
      <c r="R14" s="41">
        <f>IF(Q14,LOOKUP(Q14,{1;2;3;4;5;6;7;8;9;10;11;12;13;14;15;16;17;18;19;20;21},{30;25;21;18;16;15;14;13;12;11;10;9;8;7;6;5;4;3;2;1;0}),0)</f>
        <v>13</v>
      </c>
      <c r="S14" s="44">
        <v>4</v>
      </c>
      <c r="T14" s="43">
        <f>IF(S14,LOOKUP(S14,{1;2;3;4;5;6;7;8;9;10;11;12;13;14;15;16;17;18;19;20;21},{30;25;21;18;16;15;14;13;12;11;10;9;8;7;6;5;4;3;2;1;0}),0)</f>
        <v>18</v>
      </c>
      <c r="U14" s="44">
        <v>11</v>
      </c>
      <c r="V14" s="45">
        <f>IF(U14,LOOKUP(U14,{1;2;3;4;5;6;7;8;9;10;11;12;13;14;15;16;17;18;19;20;21},{60;50;42;36;32;30;28;26;24;22;20;18;16;14;12;10;8;6;4;2;0}),0)</f>
        <v>20</v>
      </c>
      <c r="W14" s="44">
        <v>6</v>
      </c>
      <c r="X14" s="41">
        <f>IF(W14,LOOKUP(W14,{1;2;3;4;5;6;7;8;9;10;11;12;13;14;15;16;17;18;19;20;21},{60;50;42;36;32;30;28;26;24;22;20;18;16;14;12;10;8;6;4;2;0}),0)</f>
        <v>30</v>
      </c>
      <c r="Y14" s="44">
        <v>4</v>
      </c>
      <c r="Z14" s="45">
        <f>IF(Y14,LOOKUP(Y14,{1;2;3;4;5;6;7;8;9;10;11;12;13;14;15;16;17;18;19;20;21},{60;50;42;36;32;30;28;26;24;22;20;18;16;14;12;10;8;6;4;2;0}),0)</f>
        <v>36</v>
      </c>
      <c r="AA14" s="44"/>
      <c r="AB14" s="41">
        <f>IF(AA14,LOOKUP(AA14,{1;2;3;4;5;6;7;8;9;10;11;12;13;14;15;16;17;18;19;20;21},{60;50;42;36;32;30;28;26;24;22;20;18;16;14;12;10;8;6;4;2;0}),0)</f>
        <v>0</v>
      </c>
      <c r="AC14" s="44"/>
      <c r="AD14" s="106">
        <f>IF(AC14,LOOKUP(AC14,{1;2;3;4;5;6;7;8;9;10;11;12;13;14;15;16;17;18;19;20;21},{30;25;21;18;16;15;14;13;12;11;10;9;8;7;6;5;4;3;2;1;0}),0)</f>
        <v>0</v>
      </c>
      <c r="AE14" s="44"/>
      <c r="AF14" s="488">
        <f>IF(AE14,LOOKUP(AE14,{1;2;3;4;5;6;7;8;9;10;11;12;13;14;15;16;17;18;19;20;21},{30;25;21;18;16;15;14;13;12;11;10;9;8;7;6;5;4;3;2;1;0}),0)</f>
        <v>0</v>
      </c>
      <c r="AG14" s="44"/>
      <c r="AH14" s="106">
        <f>IF(AG14,LOOKUP(AG14,{1;2;3;4;5;6;7;8;9;10;11;12;13;14;15;16;17;18;19;20;21},{30;25;21;18;16;15;14;13;12;11;10;9;8;7;6;5;4;3;2;1;0}),0)</f>
        <v>0</v>
      </c>
      <c r="AI14" s="44"/>
      <c r="AJ14" s="41">
        <f>IF(AI14,LOOKUP(AI14,{1;2;3;4;5;6;7;8;9;10;11;12;13;14;15;16;17;18;19;20;21},{30;25;21;18;16;15;14;13;12;11;10;9;8;7;6;5;4;3;2;1;0}),0)</f>
        <v>0</v>
      </c>
      <c r="AK14" s="44"/>
      <c r="AL14" s="43">
        <f>IF(AK14,LOOKUP(AK14,{1;2;3;4;5;6;7;8;9;10;11;12;13;14;15;16;17;18;19;20;21},{30;25;21;18;16;15;14;13;12;11;10;9;8;7;6;5;4;3;2;1;0}),0)</f>
        <v>0</v>
      </c>
      <c r="AM14" s="44"/>
      <c r="AN14" s="43">
        <f>IF(AM14,LOOKUP(AM14,{1;2;3;4;5;6;7;8;9;10;11;12;13;14;15;16;17;18;19;20;21},{30;25;21;18;16;15;14;13;12;11;10;9;8;7;6;5;4;3;2;1;0}),0)</f>
        <v>0</v>
      </c>
      <c r="AO14" s="44"/>
      <c r="AP14" s="43">
        <f>IF(AO14,LOOKUP(AO14,{1;2;3;4;5;6;7;8;9;10;11;12;13;14;15;16;17;18;19;20;21},{30;25;21;18;16;15;14;13;12;11;10;9;8;7;6;5;4;3;2;1;0}),0)</f>
        <v>0</v>
      </c>
      <c r="AQ14" s="44"/>
      <c r="AR14" s="47">
        <f>IF(AQ14,LOOKUP(AQ14,{1;2;3;4;5;6;7;8;9;10;11;12;13;14;15;16;17;18;19;20;21},{60;50;42;36;32;30;28;26;24;22;20;18;16;14;12;10;8;6;4;2;0}),0)</f>
        <v>0</v>
      </c>
      <c r="AS14" s="44">
        <v>4</v>
      </c>
      <c r="AT14" s="45">
        <f>IF(AS14,LOOKUP(AS14,{1;2;3;4;5;6;7;8;9;10;11;12;13;14;15;16;17;18;19;20;21},{60;50;42;36;32;30;28;26;24;22;20;18;16;14;12;10;8;6;4;2;0}),0)</f>
        <v>36</v>
      </c>
      <c r="AU14" s="44">
        <v>11</v>
      </c>
      <c r="AV14" s="45">
        <f>IF(AU14,LOOKUP(AU14,{1;2;3;4;5;6;7;8;9;10;11;12;13;14;15;16;17;18;19;20;21},{60;50;42;36;32;30;28;26;24;22;20;18;16;14;12;10;8;6;4;2;0}),0)</f>
        <v>20</v>
      </c>
      <c r="AW14" s="225"/>
      <c r="AX14" s="219">
        <f>V14+X14+Z14+AB14+AR14+AT14+AV14</f>
        <v>142</v>
      </c>
      <c r="AY14" s="259"/>
      <c r="AZ14" s="255">
        <f>RANK(BA14,$BA$6:$BA$258)</f>
        <v>11</v>
      </c>
      <c r="BA14" s="256">
        <f>(N14+P14+R14+T14+V14+X14+Z14+AB14+AD14+AF14+AH14+AJ14+AL14+AN14)- SMALL((N14,P14,R14,T14,V14,X14,Z14,AB14,AD14,AF14,AH14,AJ14,AL14,AN14),1)- SMALL((N14,P14,R14,T14,V14,X14,Z14,AB14,AD14,AF14,AH14,AJ14,AL14,AN14),2)- SMALL((N14,P14,R14,T14,V14,X14,Z14,AB14,AD14,AF14,AH14,AJ14,AL14,AN14),3)</f>
        <v>146</v>
      </c>
      <c r="BB14" s="161"/>
    </row>
    <row r="15" spans="1:54" s="54" customFormat="1" ht="16" customHeight="1" x14ac:dyDescent="0.2">
      <c r="A15" s="190">
        <f>RANK(I15,$I$6:$I$988)</f>
        <v>10</v>
      </c>
      <c r="B15" s="187">
        <v>3535124</v>
      </c>
      <c r="C15" s="181" t="s">
        <v>458</v>
      </c>
      <c r="D15" s="181" t="s">
        <v>459</v>
      </c>
      <c r="E15" s="178" t="str">
        <f>C15&amp;D15</f>
        <v>IdaSARGENT</v>
      </c>
      <c r="F15" s="172">
        <v>2017</v>
      </c>
      <c r="G15" s="193">
        <v>1988</v>
      </c>
      <c r="H15" s="207" t="str">
        <f>IF(ISBLANK(G15),"",IF(G15&gt;1995.9,"U23","SR"))</f>
        <v>SR</v>
      </c>
      <c r="I15" s="198">
        <f>N15+P15+R15+T15+V15+X15+Z15+AB15+AD15+AF15+AH15+AJ15+AL15+AN15+AP15+AR15+AT15+AV15</f>
        <v>184</v>
      </c>
      <c r="J15" s="201">
        <f>N15+R15+X15+AB15+AF15+AJ15+AR15</f>
        <v>110</v>
      </c>
      <c r="K15" s="202">
        <f>P15+T15+V15+Z15+AD15+AH15+AL15+AN15+AP15+AT15+AV15</f>
        <v>74</v>
      </c>
      <c r="L15" s="161"/>
      <c r="M15" s="44"/>
      <c r="N15" s="41">
        <f>IF(M15,LOOKUP(M15,{1;2;3;4;5;6;7;8;9;10;11;12;13;14;15;16;17;18;19;20;21},{30;25;21;18;16;15;14;13;12;11;10;9;8;7;6;5;4;3;2;1;0}),0)</f>
        <v>0</v>
      </c>
      <c r="O15" s="44"/>
      <c r="P15" s="43">
        <f>IF(O15,LOOKUP(O15,{1;2;3;4;5;6;7;8;9;10;11;12;13;14;15;16;17;18;19;20;21},{30;25;21;18;16;15;14;13;12;11;10;9;8;7;6;5;4;3;2;1;0}),0)</f>
        <v>0</v>
      </c>
      <c r="Q15" s="44"/>
      <c r="R15" s="41">
        <f>IF(Q15,LOOKUP(Q15,{1;2;3;4;5;6;7;8;9;10;11;12;13;14;15;16;17;18;19;20;21},{30;25;21;18;16;15;14;13;12;11;10;9;8;7;6;5;4;3;2;1;0}),0)</f>
        <v>0</v>
      </c>
      <c r="S15" s="44"/>
      <c r="T15" s="43">
        <f>IF(S15,LOOKUP(S15,{1;2;3;4;5;6;7;8;9;10;11;12;13;14;15;16;17;18;19;20;21},{30;25;21;18;16;15;14;13;12;11;10;9;8;7;6;5;4;3;2;1;0}),0)</f>
        <v>0</v>
      </c>
      <c r="U15" s="44">
        <v>9</v>
      </c>
      <c r="V15" s="45">
        <f>IF(U15,LOOKUP(U15,{1;2;3;4;5;6;7;8;9;10;11;12;13;14;15;16;17;18;19;20;21},{60;50;42;36;32;30;28;26;24;22;20;18;16;14;12;10;8;6;4;2;0}),0)</f>
        <v>24</v>
      </c>
      <c r="W15" s="44">
        <v>1</v>
      </c>
      <c r="X15" s="41">
        <f>IF(W15,LOOKUP(W15,{1;2;3;4;5;6;7;8;9;10;11;12;13;14;15;16;17;18;19;20;21},{60;50;42;36;32;30;28;26;24;22;20;18;16;14;12;10;8;6;4;2;0}),0)</f>
        <v>60</v>
      </c>
      <c r="Y15" s="44"/>
      <c r="Z15" s="45">
        <f>IF(Y15,LOOKUP(Y15,{1;2;3;4;5;6;7;8;9;10;11;12;13;14;15;16;17;18;19;20;21},{60;50;42;36;32;30;28;26;24;22;20;18;16;14;12;10;8;6;4;2;0}),0)</f>
        <v>0</v>
      </c>
      <c r="AA15" s="44"/>
      <c r="AB15" s="41">
        <f>IF(AA15,LOOKUP(AA15,{1;2;3;4;5;6;7;8;9;10;11;12;13;14;15;16;17;18;19;20;21},{60;50;42;36;32;30;28;26;24;22;20;18;16;14;12;10;8;6;4;2;0}),0)</f>
        <v>0</v>
      </c>
      <c r="AC15" s="44"/>
      <c r="AD15" s="106">
        <f>IF(AC15,LOOKUP(AC15,{1;2;3;4;5;6;7;8;9;10;11;12;13;14;15;16;17;18;19;20;21},{30;25;21;18;16;15;14;13;12;11;10;9;8;7;6;5;4;3;2;1;0}),0)</f>
        <v>0</v>
      </c>
      <c r="AE15" s="44"/>
      <c r="AF15" s="488">
        <f>IF(AE15,LOOKUP(AE15,{1;2;3;4;5;6;7;8;9;10;11;12;13;14;15;16;17;18;19;20;21},{30;25;21;18;16;15;14;13;12;11;10;9;8;7;6;5;4;3;2;1;0}),0)</f>
        <v>0</v>
      </c>
      <c r="AG15" s="44"/>
      <c r="AH15" s="106">
        <f>IF(AG15,LOOKUP(AG15,{1;2;3;4;5;6;7;8;9;10;11;12;13;14;15;16;17;18;19;20;21},{30;25;21;18;16;15;14;13;12;11;10;9;8;7;6;5;4;3;2;1;0}),0)</f>
        <v>0</v>
      </c>
      <c r="AI15" s="44"/>
      <c r="AJ15" s="41">
        <f>IF(AI15,LOOKUP(AI15,{1;2;3;4;5;6;7;8;9;10;11;12;13;14;15;16;17;18;19;20;21},{30;25;21;18;16;15;14;13;12;11;10;9;8;7;6;5;4;3;2;1;0}),0)</f>
        <v>0</v>
      </c>
      <c r="AK15" s="44"/>
      <c r="AL15" s="43">
        <f>IF(AK15,LOOKUP(AK15,{1;2;3;4;5;6;7;8;9;10;11;12;13;14;15;16;17;18;19;20;21},{30;25;21;18;16;15;14;13;12;11;10;9;8;7;6;5;4;3;2;1;0}),0)</f>
        <v>0</v>
      </c>
      <c r="AM15" s="44"/>
      <c r="AN15" s="43">
        <f>IF(AM15,LOOKUP(AM15,{1;2;3;4;5;6;7;8;9;10;11;12;13;14;15;16;17;18;19;20;21},{30;25;21;18;16;15;14;13;12;11;10;9;8;7;6;5;4;3;2;1;0}),0)</f>
        <v>0</v>
      </c>
      <c r="AO15" s="44"/>
      <c r="AP15" s="43">
        <f>IF(AO15,LOOKUP(AO15,{1;2;3;4;5;6;7;8;9;10;11;12;13;14;15;16;17;18;19;20;21},{30;25;21;18;16;15;14;13;12;11;10;9;8;7;6;5;4;3;2;1;0}),0)</f>
        <v>0</v>
      </c>
      <c r="AQ15" s="44">
        <v>2</v>
      </c>
      <c r="AR15" s="47">
        <f>IF(AQ15,LOOKUP(AQ15,{1;2;3;4;5;6;7;8;9;10;11;12;13;14;15;16;17;18;19;20;21},{60;50;42;36;32;30;28;26;24;22;20;18;16;14;12;10;8;6;4;2;0}),0)</f>
        <v>50</v>
      </c>
      <c r="AS15" s="44">
        <v>5</v>
      </c>
      <c r="AT15" s="45">
        <f>IF(AS15,LOOKUP(AS15,{1;2;3;4;5;6;7;8;9;10;11;12;13;14;15;16;17;18;19;20;21},{60;50;42;36;32;30;28;26;24;22;20;18;16;14;12;10;8;6;4;2;0}),0)</f>
        <v>32</v>
      </c>
      <c r="AU15" s="44">
        <v>12</v>
      </c>
      <c r="AV15" s="45">
        <f>IF(AU15,LOOKUP(AU15,{1;2;3;4;5;6;7;8;9;10;11;12;13;14;15;16;17;18;19;20;21},{60;50;42;36;32;30;28;26;24;22;20;18;16;14;12;10;8;6;4;2;0}),0)</f>
        <v>18</v>
      </c>
      <c r="AW15" s="225"/>
      <c r="AX15" s="219">
        <f>V15+X15+Z15+AB15+AR15+AT15+AV15</f>
        <v>184</v>
      </c>
      <c r="AY15" s="259"/>
      <c r="AZ15" s="255">
        <f>RANK(BA15,$BA$6:$BA$258)</f>
        <v>17</v>
      </c>
      <c r="BA15" s="256">
        <f>(N15+P15+R15+T15+V15+X15+Z15+AB15+AD15+AF15+AH15+AJ15+AL15+AN15)- SMALL((N15,P15,R15,T15,V15,X15,Z15,AB15,AD15,AF15,AH15,AJ15,AL15,AN15),1)- SMALL((N15,P15,R15,T15,V15,X15,Z15,AB15,AD15,AF15,AH15,AJ15,AL15,AN15),2)- SMALL((N15,P15,R15,T15,V15,X15,Z15,AB15,AD15,AF15,AH15,AJ15,AL15,AN15),3)</f>
        <v>84</v>
      </c>
      <c r="BB15" s="161"/>
    </row>
    <row r="16" spans="1:54" s="54" customFormat="1" ht="16" customHeight="1" x14ac:dyDescent="0.2">
      <c r="A16" s="190">
        <f>RANK(I16,$I$6:$I$988)</f>
        <v>11</v>
      </c>
      <c r="B16" s="187">
        <v>3535320</v>
      </c>
      <c r="C16" s="181" t="s">
        <v>353</v>
      </c>
      <c r="D16" s="181" t="s">
        <v>156</v>
      </c>
      <c r="E16" s="178" t="str">
        <f>C16&amp;D16</f>
        <v>SadieBJORNSEN</v>
      </c>
      <c r="F16" s="172">
        <v>2017</v>
      </c>
      <c r="G16" s="193">
        <v>1989</v>
      </c>
      <c r="H16" s="207" t="str">
        <f>IF(ISBLANK(G16),"",IF(G16&gt;1995.9,"U23","SR"))</f>
        <v>SR</v>
      </c>
      <c r="I16" s="198">
        <f>N16+P16+R16+T16+V16+X16+Z16+AB16+AD16+AF16+AH16+AJ16+AL16+AN16+AP16+AR16+AT16+AV16</f>
        <v>180</v>
      </c>
      <c r="J16" s="201">
        <f>N16+R16+X16+AB16+AF16+AJ16+AR16</f>
        <v>60</v>
      </c>
      <c r="K16" s="202">
        <f>P16+T16+V16+Z16+AD16+AH16+AL16+AN16+AP16+AT16+AV16</f>
        <v>120</v>
      </c>
      <c r="L16" s="161"/>
      <c r="M16" s="44"/>
      <c r="N16" s="41">
        <f>IF(M16,LOOKUP(M16,{1;2;3;4;5;6;7;8;9;10;11;12;13;14;15;16;17;18;19;20;21},{30;25;21;18;16;15;14;13;12;11;10;9;8;7;6;5;4;3;2;1;0}),0)</f>
        <v>0</v>
      </c>
      <c r="O16" s="44"/>
      <c r="P16" s="43">
        <f>IF(O16,LOOKUP(O16,{1;2;3;4;5;6;7;8;9;10;11;12;13;14;15;16;17;18;19;20;21},{30;25;21;18;16;15;14;13;12;11;10;9;8;7;6;5;4;3;2;1;0}),0)</f>
        <v>0</v>
      </c>
      <c r="Q16" s="44"/>
      <c r="R16" s="41">
        <f>IF(Q16,LOOKUP(Q16,{1;2;3;4;5;6;7;8;9;10;11;12;13;14;15;16;17;18;19;20;21},{30;25;21;18;16;15;14;13;12;11;10;9;8;7;6;5;4;3;2;1;0}),0)</f>
        <v>0</v>
      </c>
      <c r="S16" s="44"/>
      <c r="T16" s="43">
        <f>IF(S16,LOOKUP(S16,{1;2;3;4;5;6;7;8;9;10;11;12;13;14;15;16;17;18;19;20;21},{30;25;21;18;16;15;14;13;12;11;10;9;8;7;6;5;4;3;2;1;0}),0)</f>
        <v>0</v>
      </c>
      <c r="U16" s="44"/>
      <c r="V16" s="45">
        <f>IF(U16,LOOKUP(U16,{1;2;3;4;5;6;7;8;9;10;11;12;13;14;15;16;17;18;19;20;21},{60;50;42;36;32;30;28;26;24;22;20;18;16;14;12;10;8;6;4;2;0}),0)</f>
        <v>0</v>
      </c>
      <c r="W16" s="44"/>
      <c r="X16" s="41">
        <f>IF(W16,LOOKUP(W16,{1;2;3;4;5;6;7;8;9;10;11;12;13;14;15;16;17;18;19;20;21},{60;50;42;36;32;30;28;26;24;22;20;18;16;14;12;10;8;6;4;2;0}),0)</f>
        <v>0</v>
      </c>
      <c r="Y16" s="44"/>
      <c r="Z16" s="45">
        <f>IF(Y16,LOOKUP(Y16,{1;2;3;4;5;6;7;8;9;10;11;12;13;14;15;16;17;18;19;20;21},{60;50;42;36;32;30;28;26;24;22;20;18;16;14;12;10;8;6;4;2;0}),0)</f>
        <v>0</v>
      </c>
      <c r="AA16" s="44"/>
      <c r="AB16" s="41">
        <f>IF(AA16,LOOKUP(AA16,{1;2;3;4;5;6;7;8;9;10;11;12;13;14;15;16;17;18;19;20;21},{60;50;42;36;32;30;28;26;24;22;20;18;16;14;12;10;8;6;4;2;0}),0)</f>
        <v>0</v>
      </c>
      <c r="AC16" s="44"/>
      <c r="AD16" s="106">
        <f>IF(AC16,LOOKUP(AC16,{1;2;3;4;5;6;7;8;9;10;11;12;13;14;15;16;17;18;19;20;21},{30;25;21;18;16;15;14;13;12;11;10;9;8;7;6;5;4;3;2;1;0}),0)</f>
        <v>0</v>
      </c>
      <c r="AE16" s="44"/>
      <c r="AF16" s="488">
        <f>IF(AE16,LOOKUP(AE16,{1;2;3;4;5;6;7;8;9;10;11;12;13;14;15;16;17;18;19;20;21},{30;25;21;18;16;15;14;13;12;11;10;9;8;7;6;5;4;3;2;1;0}),0)</f>
        <v>0</v>
      </c>
      <c r="AG16" s="44"/>
      <c r="AH16" s="106">
        <f>IF(AG16,LOOKUP(AG16,{1;2;3;4;5;6;7;8;9;10;11;12;13;14;15;16;17;18;19;20;21},{30;25;21;18;16;15;14;13;12;11;10;9;8;7;6;5;4;3;2;1;0}),0)</f>
        <v>0</v>
      </c>
      <c r="AI16" s="44"/>
      <c r="AJ16" s="41">
        <f>IF(AI16,LOOKUP(AI16,{1;2;3;4;5;6;7;8;9;10;11;12;13;14;15;16;17;18;19;20;21},{30;25;21;18;16;15;14;13;12;11;10;9;8;7;6;5;4;3;2;1;0}),0)</f>
        <v>0</v>
      </c>
      <c r="AK16" s="44"/>
      <c r="AL16" s="43">
        <f>IF(AK16,LOOKUP(AK16,{1;2;3;4;5;6;7;8;9;10;11;12;13;14;15;16;17;18;19;20;21},{30;25;21;18;16;15;14;13;12;11;10;9;8;7;6;5;4;3;2;1;0}),0)</f>
        <v>0</v>
      </c>
      <c r="AM16" s="44"/>
      <c r="AN16" s="43">
        <f>IF(AM16,LOOKUP(AM16,{1;2;3;4;5;6;7;8;9;10;11;12;13;14;15;16;17;18;19;20;21},{30;25;21;18;16;15;14;13;12;11;10;9;8;7;6;5;4;3;2;1;0}),0)</f>
        <v>0</v>
      </c>
      <c r="AO16" s="44"/>
      <c r="AP16" s="43">
        <f>IF(AO16,LOOKUP(AO16,{1;2;3;4;5;6;7;8;9;10;11;12;13;14;15;16;17;18;19;20;21},{30;25;21;18;16;15;14;13;12;11;10;9;8;7;6;5;4;3;2;1;0}),0)</f>
        <v>0</v>
      </c>
      <c r="AQ16" s="44">
        <v>1</v>
      </c>
      <c r="AR16" s="47">
        <f>IF(AQ16,LOOKUP(AQ16,{1;2;3;4;5;6;7;8;9;10;11;12;13;14;15;16;17;18;19;20;21},{60;50;42;36;32;30;28;26;24;22;20;18;16;14;12;10;8;6;4;2;0}),0)</f>
        <v>60</v>
      </c>
      <c r="AS16" s="44">
        <v>1</v>
      </c>
      <c r="AT16" s="45">
        <f>IF(AS16,LOOKUP(AS16,{1;2;3;4;5;6;7;8;9;10;11;12;13;14;15;16;17;18;19;20;21},{60;50;42;36;32;30;28;26;24;22;20;18;16;14;12;10;8;6;4;2;0}),0)</f>
        <v>60</v>
      </c>
      <c r="AU16" s="44">
        <v>1</v>
      </c>
      <c r="AV16" s="45">
        <f>IF(AU16,LOOKUP(AU16,{1;2;3;4;5;6;7;8;9;10;11;12;13;14;15;16;17;18;19;20;21},{60;50;42;36;32;30;28;26;24;22;20;18;16;14;12;10;8;6;4;2;0}),0)</f>
        <v>60</v>
      </c>
      <c r="AW16" s="225"/>
      <c r="AX16" s="219">
        <f>V16+X16+Z16+AB16+AR16+AT16+AV16</f>
        <v>180</v>
      </c>
      <c r="AY16" s="259"/>
      <c r="AZ16" s="255">
        <f>RANK(BA16,$BA$6:$BA$258)</f>
        <v>57</v>
      </c>
      <c r="BA16" s="256">
        <f>(N16+P16+R16+T16+V16+X16+Z16+AB16+AD16+AF16+AH16+AJ16+AL16+AN16)- SMALL((N16,P16,R16,T16,V16,X16,Z16,AB16,AD16,AF16,AH16,AJ16,AL16,AN16),1)- SMALL((N16,P16,R16,T16,V16,X16,Z16,AB16,AD16,AF16,AH16,AJ16,AL16,AN16),2)- SMALL((N16,P16,R16,T16,V16,X16,Z16,AB16,AD16,AF16,AH16,AJ16,AL16,AN16),3)</f>
        <v>0</v>
      </c>
      <c r="BB16" s="161"/>
    </row>
    <row r="17" spans="1:54" s="54" customFormat="1" ht="16" customHeight="1" x14ac:dyDescent="0.2">
      <c r="A17" s="190">
        <f>RANK(I17,$I$6:$I$988)</f>
        <v>12</v>
      </c>
      <c r="B17" s="187">
        <v>3535408</v>
      </c>
      <c r="C17" s="181" t="s">
        <v>255</v>
      </c>
      <c r="D17" s="181" t="s">
        <v>256</v>
      </c>
      <c r="E17" s="178" t="str">
        <f>C17&amp;D17</f>
        <v>ElizabethGUINEY</v>
      </c>
      <c r="F17" s="172">
        <v>2017</v>
      </c>
      <c r="G17" s="193">
        <v>1991</v>
      </c>
      <c r="H17" s="207" t="str">
        <f>IF(ISBLANK(G17),"",IF(G17&gt;1995.9,"U23","SR"))</f>
        <v>SR</v>
      </c>
      <c r="I17" s="198">
        <f>N17+P17+R17+T17+V17+X17+Z17+AB17+AD17+AF17+AH17+AJ17+AL17+AN17+AP17+AR17+AT17+AV17</f>
        <v>176</v>
      </c>
      <c r="J17" s="201">
        <f>N17+R17+X17+AB17+AF17+AJ17+AR17</f>
        <v>77</v>
      </c>
      <c r="K17" s="202">
        <f>P17+T17+V17+Z17+AD17+AH17+AL17+AN17+AP17+AT17+AV17</f>
        <v>99</v>
      </c>
      <c r="L17" s="161"/>
      <c r="M17" s="46">
        <v>17</v>
      </c>
      <c r="N17" s="41">
        <f>IF(M17,LOOKUP(M17,{1;2;3;4;5;6;7;8;9;10;11;12;13;14;15;16;17;18;19;20;21},{30;25;21;18;16;15;14;13;12;11;10;9;8;7;6;5;4;3;2;1;0}),0)</f>
        <v>4</v>
      </c>
      <c r="O17" s="46">
        <v>18</v>
      </c>
      <c r="P17" s="43">
        <f>IF(O17,LOOKUP(O17,{1;2;3;4;5;6;7;8;9;10;11;12;13;14;15;16;17;18;19;20;21},{30;25;21;18;16;15;14;13;12;11;10;9;8;7;6;5;4;3;2;1;0}),0)</f>
        <v>3</v>
      </c>
      <c r="Q17" s="46">
        <v>13</v>
      </c>
      <c r="R17" s="41">
        <f>IF(Q17,LOOKUP(Q17,{1;2;3;4;5;6;7;8;9;10;11;12;13;14;15;16;17;18;19;20;21},{30;25;21;18;16;15;14;13;12;11;10;9;8;7;6;5;4;3;2;1;0}),0)</f>
        <v>8</v>
      </c>
      <c r="S17" s="46">
        <v>10</v>
      </c>
      <c r="T17" s="43">
        <f>IF(S17,LOOKUP(S17,{1;2;3;4;5;6;7;8;9;10;11;12;13;14;15;16;17;18;19;20;21},{30;25;21;18;16;15;14;13;12;11;10;9;8;7;6;5;4;3;2;1;0}),0)</f>
        <v>11</v>
      </c>
      <c r="U17" s="46">
        <v>14</v>
      </c>
      <c r="V17" s="45">
        <f>IF(U17,LOOKUP(U17,{1;2;3;4;5;6;7;8;9;10;11;12;13;14;15;16;17;18;19;20;21},{60;50;42;36;32;30;28;26;24;22;20;18;16;14;12;10;8;6;4;2;0}),0)</f>
        <v>14</v>
      </c>
      <c r="W17" s="46">
        <v>12</v>
      </c>
      <c r="X17" s="41">
        <f>IF(W17,LOOKUP(W17,{1;2;3;4;5;6;7;8;9;10;11;12;13;14;15;16;17;18;19;20;21},{60;50;42;36;32;30;28;26;24;22;20;18;16;14;12;10;8;6;4;2;0}),0)</f>
        <v>18</v>
      </c>
      <c r="Y17" s="46">
        <v>19</v>
      </c>
      <c r="Z17" s="45">
        <f>IF(Y17,LOOKUP(Y17,{1;2;3;4;5;6;7;8;9;10;11;12;13;14;15;16;17;18;19;20;21},{60;50;42;36;32;30;28;26;24;22;20;18;16;14;12;10;8;6;4;2;0}),0)</f>
        <v>4</v>
      </c>
      <c r="AA17" s="46"/>
      <c r="AB17" s="41">
        <f>IF(AA17,LOOKUP(AA17,{1;2;3;4;5;6;7;8;9;10;11;12;13;14;15;16;17;18;19;20;21},{60;50;42;36;32;30;28;26;24;22;20;18;16;14;12;10;8;6;4;2;0}),0)</f>
        <v>0</v>
      </c>
      <c r="AC17" s="46">
        <v>12</v>
      </c>
      <c r="AD17" s="106">
        <f>IF(AC17,LOOKUP(AC17,{1;2;3;4;5;6;7;8;9;10;11;12;13;14;15;16;17;18;19;20;21},{30;25;21;18;16;15;14;13;12;11;10;9;8;7;6;5;4;3;2;1;0}),0)</f>
        <v>9</v>
      </c>
      <c r="AE17" s="46">
        <v>6</v>
      </c>
      <c r="AF17" s="488">
        <f>IF(AE17,LOOKUP(AE17,{1;2;3;4;5;6;7;8;9;10;11;12;13;14;15;16;17;18;19;20;21},{30;25;21;18;16;15;14;13;12;11;10;9;8;7;6;5;4;3;2;1;0}),0)</f>
        <v>15</v>
      </c>
      <c r="AG17" s="46">
        <v>6</v>
      </c>
      <c r="AH17" s="106">
        <f>IF(AG17,LOOKUP(AG17,{1;2;3;4;5;6;7;8;9;10;11;12;13;14;15;16;17;18;19;20;21},{30;25;21;18;16;15;14;13;12;11;10;9;8;7;6;5;4;3;2;1;0}),0)</f>
        <v>15</v>
      </c>
      <c r="AI17" s="46">
        <v>4</v>
      </c>
      <c r="AJ17" s="41">
        <f>IF(AI17,LOOKUP(AI17,{1;2;3;4;5;6;7;8;9;10;11;12;13;14;15;16;17;18;19;20;21},{30;25;21;18;16;15;14;13;12;11;10;9;8;7;6;5;4;3;2;1;0}),0)</f>
        <v>18</v>
      </c>
      <c r="AK17" s="46">
        <v>3</v>
      </c>
      <c r="AL17" s="43">
        <f>IF(AK17,LOOKUP(AK17,{1;2;3;4;5;6;7;8;9;10;11;12;13;14;15;16;17;18;19;20;21},{30;25;21;18;16;15;14;13;12;11;10;9;8;7;6;5;4;3;2;1;0}),0)</f>
        <v>21</v>
      </c>
      <c r="AM17" s="46">
        <v>9</v>
      </c>
      <c r="AN17" s="43">
        <f>IF(AM17,LOOKUP(AM17,{1;2;3;4;5;6;7;8;9;10;11;12;13;14;15;16;17;18;19;20;21},{30;25;21;18;16;15;14;13;12;11;10;9;8;7;6;5;4;3;2;1;0}),0)</f>
        <v>12</v>
      </c>
      <c r="AO17" s="46"/>
      <c r="AP17" s="43">
        <f>IF(AO17,LOOKUP(AO17,{1;2;3;4;5;6;7;8;9;10;11;12;13;14;15;16;17;18;19;20;21},{30;25;21;18;16;15;14;13;12;11;10;9;8;7;6;5;4;3;2;1;0}),0)</f>
        <v>0</v>
      </c>
      <c r="AQ17" s="46">
        <v>14</v>
      </c>
      <c r="AR17" s="47">
        <f>IF(AQ17,LOOKUP(AQ17,{1;2;3;4;5;6;7;8;9;10;11;12;13;14;15;16;17;18;19;20;21},{60;50;42;36;32;30;28;26;24;22;20;18;16;14;12;10;8;6;4;2;0}),0)</f>
        <v>14</v>
      </c>
      <c r="AS17" s="46">
        <v>20</v>
      </c>
      <c r="AT17" s="45">
        <f>IF(AS17,LOOKUP(AS17,{1;2;3;4;5;6;7;8;9;10;11;12;13;14;15;16;17;18;19;20;21},{60;50;42;36;32;30;28;26;24;22;20;18;16;14;12;10;8;6;4;2;0}),0)</f>
        <v>2</v>
      </c>
      <c r="AU17" s="46">
        <v>17</v>
      </c>
      <c r="AV17" s="45">
        <f>IF(AU17,LOOKUP(AU17,{1;2;3;4;5;6;7;8;9;10;11;12;13;14;15;16;17;18;19;20;21},{60;50;42;36;32;30;28;26;24;22;20;18;16;14;12;10;8;6;4;2;0}),0)</f>
        <v>8</v>
      </c>
      <c r="AW17" s="225"/>
      <c r="AX17" s="219">
        <f>V17+X17+Z17+AB17+AR17+AT17+AV17</f>
        <v>60</v>
      </c>
      <c r="AY17" s="259"/>
      <c r="AZ17" s="255">
        <f>RANK(BA17,$BA$6:$BA$258)</f>
        <v>12</v>
      </c>
      <c r="BA17" s="256">
        <f>(N17+P17+R17+T17+V17+X17+Z17+AB17+AD17+AF17+AH17+AJ17+AL17+AN17)- SMALL((N17,P17,R17,T17,V17,X17,Z17,AB17,AD17,AF17,AH17,AJ17,AL17,AN17),1)- SMALL((N17,P17,R17,T17,V17,X17,Z17,AB17,AD17,AF17,AH17,AJ17,AL17,AN17),2)- SMALL((N17,P17,R17,T17,V17,X17,Z17,AB17,AD17,AF17,AH17,AJ17,AL17,AN17),3)</f>
        <v>145</v>
      </c>
      <c r="BB17" s="161"/>
    </row>
    <row r="18" spans="1:54" s="264" customFormat="1" ht="16" customHeight="1" x14ac:dyDescent="0.2">
      <c r="A18" s="190">
        <f>RANK(I18,$I$6:$I$988)</f>
        <v>13</v>
      </c>
      <c r="B18" s="187">
        <v>3105214</v>
      </c>
      <c r="C18" s="181" t="s">
        <v>371</v>
      </c>
      <c r="D18" s="181" t="s">
        <v>470</v>
      </c>
      <c r="E18" s="178" t="str">
        <f>C18&amp;D18</f>
        <v>KatherineSTEWART-JONES</v>
      </c>
      <c r="F18" s="172">
        <v>2017</v>
      </c>
      <c r="G18" s="193">
        <v>1995</v>
      </c>
      <c r="H18" s="207" t="str">
        <f>IF(ISBLANK(G18),"",IF(G18&gt;1995.9,"U23","SR"))</f>
        <v>SR</v>
      </c>
      <c r="I18" s="198">
        <f>N18+P18+R18+T18+V18+X18+Z18+AB18+AD18+AF18+AH18+AJ18+AL18+AN18+AP18+AR18+AT18+AV18</f>
        <v>173</v>
      </c>
      <c r="J18" s="201">
        <f>N18+R18+X18+AB18+AF18+AJ18+AR18</f>
        <v>59</v>
      </c>
      <c r="K18" s="202">
        <f>P18+T18+V18+Z18+AD18+AH18+AL18+AN18+AP18+AT18+AV18</f>
        <v>114</v>
      </c>
      <c r="L18" s="393"/>
      <c r="M18" s="44"/>
      <c r="N18" s="41">
        <f>IF(M18,LOOKUP(M18,{1;2;3;4;5;6;7;8;9;10;11;12;13;14;15;16;17;18;19;20;21},{30;25;21;18;16;15;14;13;12;11;10;9;8;7;6;5;4;3;2;1;0}),0)</f>
        <v>0</v>
      </c>
      <c r="O18" s="44"/>
      <c r="P18" s="43">
        <f>IF(O18,LOOKUP(O18,{1;2;3;4;5;6;7;8;9;10;11;12;13;14;15;16;17;18;19;20;21},{30;25;21;18;16;15;14;13;12;11;10;9;8;7;6;5;4;3;2;1;0}),0)</f>
        <v>0</v>
      </c>
      <c r="Q18" s="44">
        <v>12</v>
      </c>
      <c r="R18" s="41">
        <f>IF(Q18,LOOKUP(Q18,{1;2;3;4;5;6;7;8;9;10;11;12;13;14;15;16;17;18;19;20;21},{30;25;21;18;16;15;14;13;12;11;10;9;8;7;6;5;4;3;2;1;0}),0)</f>
        <v>9</v>
      </c>
      <c r="S18" s="44">
        <v>1</v>
      </c>
      <c r="T18" s="43">
        <f>IF(S18,LOOKUP(S18,{1;2;3;4;5;6;7;8;9;10;11;12;13;14;15;16;17;18;19;20;21},{30;25;21;18;16;15;14;13;12;11;10;9;8;7;6;5;4;3;2;1;0}),0)</f>
        <v>30</v>
      </c>
      <c r="U18" s="44">
        <v>6</v>
      </c>
      <c r="V18" s="45">
        <f>IF(U18,LOOKUP(U18,{1;2;3;4;5;6;7;8;9;10;11;12;13;14;15;16;17;18;19;20;21},{60;50;42;36;32;30;28;26;24;22;20;18;16;14;12;10;8;6;4;2;0}),0)</f>
        <v>30</v>
      </c>
      <c r="W18" s="44"/>
      <c r="X18" s="41">
        <f>IF(W18,LOOKUP(W18,{1;2;3;4;5;6;7;8;9;10;11;12;13;14;15;16;17;18;19;20;21},{60;50;42;36;32;30;28;26;24;22;20;18;16;14;12;10;8;6;4;2;0}),0)</f>
        <v>0</v>
      </c>
      <c r="Y18" s="44"/>
      <c r="Z18" s="45">
        <f>IF(Y18,LOOKUP(Y18,{1;2;3;4;5;6;7;8;9;10;11;12;13;14;15;16;17;18;19;20;21},{60;50;42;36;32;30;28;26;24;22;20;18;16;14;12;10;8;6;4;2;0}),0)</f>
        <v>0</v>
      </c>
      <c r="AA18" s="44">
        <v>10</v>
      </c>
      <c r="AB18" s="41">
        <f>IF(AA18,LOOKUP(AA18,{1;2;3;4;5;6;7;8;9;10;11;12;13;14;15;16;17;18;19;20;21},{60;50;42;36;32;30;28;26;24;22;20;18;16;14;12;10;8;6;4;2;0}),0)</f>
        <v>22</v>
      </c>
      <c r="AC18" s="44"/>
      <c r="AD18" s="106">
        <f>IF(AC18,LOOKUP(AC18,{1;2;3;4;5;6;7;8;9;10;11;12;13;14;15;16;17;18;19;20;21},{30;25;21;18;16;15;14;13;12;11;10;9;8;7;6;5;4;3;2;1;0}),0)</f>
        <v>0</v>
      </c>
      <c r="AE18" s="44"/>
      <c r="AF18" s="488">
        <f>IF(AE18,LOOKUP(AE18,{1;2;3;4;5;6;7;8;9;10;11;12;13;14;15;16;17;18;19;20;21},{30;25;21;18;16;15;14;13;12;11;10;9;8;7;6;5;4;3;2;1;0}),0)</f>
        <v>0</v>
      </c>
      <c r="AG18" s="44"/>
      <c r="AH18" s="106">
        <f>IF(AG18,LOOKUP(AG18,{1;2;3;4;5;6;7;8;9;10;11;12;13;14;15;16;17;18;19;20;21},{30;25;21;18;16;15;14;13;12;11;10;9;8;7;6;5;4;3;2;1;0}),0)</f>
        <v>0</v>
      </c>
      <c r="AI18" s="44"/>
      <c r="AJ18" s="41">
        <f>IF(AI18,LOOKUP(AI18,{1;2;3;4;5;6;7;8;9;10;11;12;13;14;15;16;17;18;19;20;21},{30;25;21;18;16;15;14;13;12;11;10;9;8;7;6;5;4;3;2;1;0}),0)</f>
        <v>0</v>
      </c>
      <c r="AK18" s="44"/>
      <c r="AL18" s="43">
        <f>IF(AK18,LOOKUP(AK18,{1;2;3;4;5;6;7;8;9;10;11;12;13;14;15;16;17;18;19;20;21},{30;25;21;18;16;15;14;13;12;11;10;9;8;7;6;5;4;3;2;1;0}),0)</f>
        <v>0</v>
      </c>
      <c r="AM18" s="44"/>
      <c r="AN18" s="43">
        <f>IF(AM18,LOOKUP(AM18,{1;2;3;4;5;6;7;8;9;10;11;12;13;14;15;16;17;18;19;20;21},{30;25;21;18;16;15;14;13;12;11;10;9;8;7;6;5;4;3;2;1;0}),0)</f>
        <v>0</v>
      </c>
      <c r="AO18" s="44"/>
      <c r="AP18" s="43">
        <f>IF(AO18,LOOKUP(AO18,{1;2;3;4;5;6;7;8;9;10;11;12;13;14;15;16;17;18;19;20;21},{30;25;21;18;16;15;14;13;12;11;10;9;8;7;6;5;4;3;2;1;0}),0)</f>
        <v>0</v>
      </c>
      <c r="AQ18" s="44">
        <v>7</v>
      </c>
      <c r="AR18" s="47">
        <f>IF(AQ18,LOOKUP(AQ18,{1;2;3;4;5;6;7;8;9;10;11;12;13;14;15;16;17;18;19;20;21},{60;50;42;36;32;30;28;26;24;22;20;18;16;14;12;10;8;6;4;2;0}),0)</f>
        <v>28</v>
      </c>
      <c r="AS18" s="44">
        <v>10</v>
      </c>
      <c r="AT18" s="45">
        <f>IF(AS18,LOOKUP(AS18,{1;2;3;4;5;6;7;8;9;10;11;12;13;14;15;16;17;18;19;20;21},{60;50;42;36;32;30;28;26;24;22;20;18;16;14;12;10;8;6;4;2;0}),0)</f>
        <v>22</v>
      </c>
      <c r="AU18" s="44">
        <v>5</v>
      </c>
      <c r="AV18" s="45">
        <f>IF(AU18,LOOKUP(AU18,{1;2;3;4;5;6;7;8;9;10;11;12;13;14;15;16;17;18;19;20;21},{60;50;42;36;32;30;28;26;24;22;20;18;16;14;12;10;8;6;4;2;0}),0)</f>
        <v>32</v>
      </c>
      <c r="AW18" s="225"/>
      <c r="AX18" s="219">
        <f>V18+X18+Z18+AB18+AR18+AT18+AV18</f>
        <v>134</v>
      </c>
      <c r="AY18" s="437"/>
      <c r="AZ18" s="255">
        <f>RANK(BA18,$BA$6:$BA$258)</f>
        <v>16</v>
      </c>
      <c r="BA18" s="256">
        <f>(N18+P18+R18+T18+V18+X18+Z18+AB18+AD18+AF18+AH18+AJ18+AL18+AN18)- SMALL((N18,P18,R18,T18,V18,X18,Z18,AB18,AD18,AF18,AH18,AJ18,AL18,AN18),1)- SMALL((N18,P18,R18,T18,V18,X18,Z18,AB18,AD18,AF18,AH18,AJ18,AL18,AN18),2)- SMALL((N18,P18,R18,T18,V18,X18,Z18,AB18,AD18,AF18,AH18,AJ18,AL18,AN18),3)</f>
        <v>91</v>
      </c>
      <c r="BB18" s="393"/>
    </row>
    <row r="19" spans="1:54" s="54" customFormat="1" ht="16" customHeight="1" x14ac:dyDescent="0.2">
      <c r="A19" s="190">
        <f>RANK(I19,$I$6:$I$988)</f>
        <v>14</v>
      </c>
      <c r="B19" s="187">
        <v>3535584</v>
      </c>
      <c r="C19" s="181" t="s">
        <v>262</v>
      </c>
      <c r="D19" s="181" t="s">
        <v>263</v>
      </c>
      <c r="E19" s="178" t="str">
        <f>C19&amp;D19</f>
        <v>KelseyPHINNEY</v>
      </c>
      <c r="F19" s="172">
        <v>2017</v>
      </c>
      <c r="G19" s="193">
        <v>1994</v>
      </c>
      <c r="H19" s="207" t="str">
        <f>IF(ISBLANK(G19),"",IF(G19&gt;1995.9,"U23","SR"))</f>
        <v>SR</v>
      </c>
      <c r="I19" s="198">
        <f>N19+P19+R19+T19+V19+X19+Z19+AB19+AD19+AF19+AH19+AJ19+AL19+AN19+AP19+AR19+AT19+AV19</f>
        <v>167</v>
      </c>
      <c r="J19" s="201">
        <f>N19+R19+X19+AB19+AF19+AJ19+AR19</f>
        <v>107</v>
      </c>
      <c r="K19" s="202">
        <f>P19+T19+V19+Z19+AD19+AH19+AL19+AN19+AP19+AT19+AV19</f>
        <v>60</v>
      </c>
      <c r="L19" s="161"/>
      <c r="M19" s="46"/>
      <c r="N19" s="41">
        <f>IF(M19,LOOKUP(M19,{1;2;3;4;5;6;7;8;9;10;11;12;13;14;15;16;17;18;19;20;21},{30;25;21;18;16;15;14;13;12;11;10;9;8;7;6;5;4;3;2;1;0}),0)</f>
        <v>0</v>
      </c>
      <c r="O19" s="46"/>
      <c r="P19" s="43">
        <f>IF(O19,LOOKUP(O19,{1;2;3;4;5;6;7;8;9;10;11;12;13;14;15;16;17;18;19;20;21},{30;25;21;18;16;15;14;13;12;11;10;9;8;7;6;5;4;3;2;1;0}),0)</f>
        <v>0</v>
      </c>
      <c r="Q19" s="46"/>
      <c r="R19" s="41">
        <f>IF(Q19,LOOKUP(Q19,{1;2;3;4;5;6;7;8;9;10;11;12;13;14;15;16;17;18;19;20;21},{30;25;21;18;16;15;14;13;12;11;10;9;8;7;6;5;4;3;2;1;0}),0)</f>
        <v>0</v>
      </c>
      <c r="S19" s="46"/>
      <c r="T19" s="43">
        <f>IF(S19,LOOKUP(S19,{1;2;3;4;5;6;7;8;9;10;11;12;13;14;15;16;17;18;19;20;21},{30;25;21;18;16;15;14;13;12;11;10;9;8;7;6;5;4;3;2;1;0}),0)</f>
        <v>0</v>
      </c>
      <c r="U19" s="46"/>
      <c r="V19" s="45">
        <f>IF(U19,LOOKUP(U19,{1;2;3;4;5;6;7;8;9;10;11;12;13;14;15;16;17;18;19;20;21},{60;50;42;36;32;30;28;26;24;22;20;18;16;14;12;10;8;6;4;2;0}),0)</f>
        <v>0</v>
      </c>
      <c r="W19" s="46">
        <v>11</v>
      </c>
      <c r="X19" s="41">
        <f>IF(W19,LOOKUP(W19,{1;2;3;4;5;6;7;8;9;10;11;12;13;14;15;16;17;18;19;20;21},{60;50;42;36;32;30;28;26;24;22;20;18;16;14;12;10;8;6;4;2;0}),0)</f>
        <v>20</v>
      </c>
      <c r="Y19" s="46"/>
      <c r="Z19" s="45">
        <f>IF(Y19,LOOKUP(Y19,{1;2;3;4;5;6;7;8;9;10;11;12;13;14;15;16;17;18;19;20;21},{60;50;42;36;32;30;28;26;24;22;20;18;16;14;12;10;8;6;4;2;0}),0)</f>
        <v>0</v>
      </c>
      <c r="AA19" s="46">
        <v>3</v>
      </c>
      <c r="AB19" s="41">
        <f>IF(AA19,LOOKUP(AA19,{1;2;3;4;5;6;7;8;9;10;11;12;13;14;15;16;17;18;19;20;21},{60;50;42;36;32;30;28;26;24;22;20;18;16;14;12;10;8;6;4;2;0}),0)</f>
        <v>42</v>
      </c>
      <c r="AC19" s="46">
        <v>4</v>
      </c>
      <c r="AD19" s="106">
        <f>IF(AC19,LOOKUP(AC19,{1;2;3;4;5;6;7;8;9;10;11;12;13;14;15;16;17;18;19;20;21},{30;25;21;18;16;15;14;13;12;11;10;9;8;7;6;5;4;3;2;1;0}),0)</f>
        <v>18</v>
      </c>
      <c r="AE19" s="46">
        <v>3</v>
      </c>
      <c r="AF19" s="488">
        <f>IF(AE19,LOOKUP(AE19,{1;2;3;4;5;6;7;8;9;10;11;12;13;14;15;16;17;18;19;20;21},{30;25;21;18;16;15;14;13;12;11;10;9;8;7;6;5;4;3;2;1;0}),0)</f>
        <v>21</v>
      </c>
      <c r="AG19" s="46">
        <v>4</v>
      </c>
      <c r="AH19" s="106">
        <f>IF(AG19,LOOKUP(AG19,{1;2;3;4;5;6;7;8;9;10;11;12;13;14;15;16;17;18;19;20;21},{30;25;21;18;16;15;14;13;12;11;10;9;8;7;6;5;4;3;2;1;0}),0)</f>
        <v>18</v>
      </c>
      <c r="AI19" s="46"/>
      <c r="AJ19" s="41">
        <f>IF(AI19,LOOKUP(AI19,{1;2;3;4;5;6;7;8;9;10;11;12;13;14;15;16;17;18;19;20;21},{30;25;21;18;16;15;14;13;12;11;10;9;8;7;6;5;4;3;2;1;0}),0)</f>
        <v>0</v>
      </c>
      <c r="AK19" s="46"/>
      <c r="AL19" s="43">
        <f>IF(AK19,LOOKUP(AK19,{1;2;3;4;5;6;7;8;9;10;11;12;13;14;15;16;17;18;19;20;21},{30;25;21;18;16;15;14;13;12;11;10;9;8;7;6;5;4;3;2;1;0}),0)</f>
        <v>0</v>
      </c>
      <c r="AM19" s="46"/>
      <c r="AN19" s="43">
        <f>IF(AM19,LOOKUP(AM19,{1;2;3;4;5;6;7;8;9;10;11;12;13;14;15;16;17;18;19;20;21},{30;25;21;18;16;15;14;13;12;11;10;9;8;7;6;5;4;3;2;1;0}),0)</f>
        <v>0</v>
      </c>
      <c r="AO19" s="46"/>
      <c r="AP19" s="43">
        <f>IF(AO19,LOOKUP(AO19,{1;2;3;4;5;6;7;8;9;10;11;12;13;14;15;16;17;18;19;20;21},{30;25;21;18;16;15;14;13;12;11;10;9;8;7;6;5;4;3;2;1;0}),0)</f>
        <v>0</v>
      </c>
      <c r="AQ19" s="46">
        <v>9</v>
      </c>
      <c r="AR19" s="47">
        <f>IF(AQ19,LOOKUP(AQ19,{1;2;3;4;5;6;7;8;9;10;11;12;13;14;15;16;17;18;19;20;21},{60;50;42;36;32;30;28;26;24;22;20;18;16;14;12;10;8;6;4;2;0}),0)</f>
        <v>24</v>
      </c>
      <c r="AS19" s="46">
        <v>17</v>
      </c>
      <c r="AT19" s="45">
        <f>IF(AS19,LOOKUP(AS19,{1;2;3;4;5;6;7;8;9;10;11;12;13;14;15;16;17;18;19;20;21},{60;50;42;36;32;30;28;26;24;22;20;18;16;14;12;10;8;6;4;2;0}),0)</f>
        <v>8</v>
      </c>
      <c r="AU19" s="46">
        <v>13</v>
      </c>
      <c r="AV19" s="45">
        <f>IF(AU19,LOOKUP(AU19,{1;2;3;4;5;6;7;8;9;10;11;12;13;14;15;16;17;18;19;20;21},{60;50;42;36;32;30;28;26;24;22;20;18;16;14;12;10;8;6;4;2;0}),0)</f>
        <v>16</v>
      </c>
      <c r="AW19" s="225"/>
      <c r="AX19" s="219">
        <f>V19+X19+Z19+AB19+AR19+AT19+AV19</f>
        <v>110</v>
      </c>
      <c r="AY19" s="259"/>
      <c r="AZ19" s="255">
        <f>RANK(BA19,$BA$6:$BA$258)</f>
        <v>13</v>
      </c>
      <c r="BA19" s="256">
        <f>(N19+P19+R19+T19+V19+X19+Z19+AB19+AD19+AF19+AH19+AJ19+AL19+AN19)- SMALL((N19,P19,R19,T19,V19,X19,Z19,AB19,AD19,AF19,AH19,AJ19,AL19,AN19),1)- SMALL((N19,P19,R19,T19,V19,X19,Z19,AB19,AD19,AF19,AH19,AJ19,AL19,AN19),2)- SMALL((N19,P19,R19,T19,V19,X19,Z19,AB19,AD19,AF19,AH19,AJ19,AL19,AN19),3)</f>
        <v>119</v>
      </c>
      <c r="BB19" s="161"/>
    </row>
    <row r="20" spans="1:54" s="54" customFormat="1" ht="16" customHeight="1" x14ac:dyDescent="0.2">
      <c r="A20" s="190">
        <f>RANK(I20,$I$6:$I$988)</f>
        <v>15</v>
      </c>
      <c r="B20" s="187">
        <v>3535601</v>
      </c>
      <c r="C20" s="181" t="s">
        <v>287</v>
      </c>
      <c r="D20" s="181" t="s">
        <v>75</v>
      </c>
      <c r="E20" s="178" t="str">
        <f>C20&amp;D20</f>
        <v>KatharineOGDEN</v>
      </c>
      <c r="F20" s="172">
        <v>2017</v>
      </c>
      <c r="G20" s="193">
        <v>1997</v>
      </c>
      <c r="H20" s="207" t="str">
        <f>IF(ISBLANK(G20),"",IF(G20&gt;1995.9,"U23","SR"))</f>
        <v>U23</v>
      </c>
      <c r="I20" s="198">
        <f>N20+P20+R20+T20+V20+X20+Z20+AB20+AD20+AF20+AH20+AJ20+AL20+AN20+AP20+AR20+AT20+AV20</f>
        <v>159</v>
      </c>
      <c r="J20" s="201">
        <f>N20+R20+X20+AB20+AF20+AJ20+AR20</f>
        <v>50</v>
      </c>
      <c r="K20" s="202">
        <f>P20+T20+V20+Z20+AD20+AH20+AL20+AN20+AP20+AT20+AV20</f>
        <v>109</v>
      </c>
      <c r="L20" s="161"/>
      <c r="M20" s="46"/>
      <c r="N20" s="41">
        <f>IF(M20,LOOKUP(M20,{1;2;3;4;5;6;7;8;9;10;11;12;13;14;15;16;17;18;19;20;21},{30;25;21;18;16;15;14;13;12;11;10;9;8;7;6;5;4;3;2;1;0}),0)</f>
        <v>0</v>
      </c>
      <c r="O20" s="46"/>
      <c r="P20" s="43">
        <f>IF(O20,LOOKUP(O20,{1;2;3;4;5;6;7;8;9;10;11;12;13;14;15;16;17;18;19;20;21},{30;25;21;18;16;15;14;13;12;11;10;9;8;7;6;5;4;3;2;1;0}),0)</f>
        <v>0</v>
      </c>
      <c r="Q20" s="46">
        <v>11</v>
      </c>
      <c r="R20" s="41">
        <f>IF(Q20,LOOKUP(Q20,{1;2;3;4;5;6;7;8;9;10;11;12;13;14;15;16;17;18;19;20;21},{30;25;21;18;16;15;14;13;12;11;10;9;8;7;6;5;4;3;2;1;0}),0)</f>
        <v>10</v>
      </c>
      <c r="S20" s="46">
        <v>6</v>
      </c>
      <c r="T20" s="43">
        <f>IF(S20,LOOKUP(S20,{1;2;3;4;5;6;7;8;9;10;11;12;13;14;15;16;17;18;19;20;21},{30;25;21;18;16;15;14;13;12;11;10;9;8;7;6;5;4;3;2;1;0}),0)</f>
        <v>15</v>
      </c>
      <c r="U20" s="46">
        <v>7</v>
      </c>
      <c r="V20" s="45">
        <f>IF(U20,LOOKUP(U20,{1;2;3;4;5;6;7;8;9;10;11;12;13;14;15;16;17;18;19;20;21},{60;50;42;36;32;30;28;26;24;22;20;18;16;14;12;10;8;6;4;2;0}),0)</f>
        <v>28</v>
      </c>
      <c r="W20" s="46">
        <v>9</v>
      </c>
      <c r="X20" s="41">
        <f>IF(W20,LOOKUP(W20,{1;2;3;4;5;6;7;8;9;10;11;12;13;14;15;16;17;18;19;20;21},{60;50;42;36;32;30;28;26;24;22;20;18;16;14;12;10;8;6;4;2;0}),0)</f>
        <v>24</v>
      </c>
      <c r="Y20" s="46">
        <v>9</v>
      </c>
      <c r="Z20" s="45">
        <f>IF(Y20,LOOKUP(Y20,{1;2;3;4;5;6;7;8;9;10;11;12;13;14;15;16;17;18;19;20;21},{60;50;42;36;32;30;28;26;24;22;20;18;16;14;12;10;8;6;4;2;0}),0)</f>
        <v>24</v>
      </c>
      <c r="AA20" s="46"/>
      <c r="AB20" s="41">
        <f>IF(AA20,LOOKUP(AA20,{1;2;3;4;5;6;7;8;9;10;11;12;13;14;15;16;17;18;19;20;21},{60;50;42;36;32;30;28;26;24;22;20;18;16;14;12;10;8;6;4;2;0}),0)</f>
        <v>0</v>
      </c>
      <c r="AC20" s="46">
        <v>3</v>
      </c>
      <c r="AD20" s="106">
        <f>IF(AC20,LOOKUP(AC20,{1;2;3;4;5;6;7;8;9;10;11;12;13;14;15;16;17;18;19;20;21},{30;25;21;18;16;15;14;13;12;11;10;9;8;7;6;5;4;3;2;1;0}),0)</f>
        <v>21</v>
      </c>
      <c r="AE20" s="46">
        <v>5</v>
      </c>
      <c r="AF20" s="488">
        <f>IF(AE20,LOOKUP(AE20,{1;2;3;4;5;6;7;8;9;10;11;12;13;14;15;16;17;18;19;20;21},{30;25;21;18;16;15;14;13;12;11;10;9;8;7;6;5;4;3;2;1;0}),0)</f>
        <v>16</v>
      </c>
      <c r="AG20" s="46">
        <v>3</v>
      </c>
      <c r="AH20" s="106">
        <f>IF(AG20,LOOKUP(AG20,{1;2;3;4;5;6;7;8;9;10;11;12;13;14;15;16;17;18;19;20;21},{30;25;21;18;16;15;14;13;12;11;10;9;8;7;6;5;4;3;2;1;0}),0)</f>
        <v>21</v>
      </c>
      <c r="AI20" s="46"/>
      <c r="AJ20" s="41">
        <f>IF(AI20,LOOKUP(AI20,{1;2;3;4;5;6;7;8;9;10;11;12;13;14;15;16;17;18;19;20;21},{30;25;21;18;16;15;14;13;12;11;10;9;8;7;6;5;4;3;2;1;0}),0)</f>
        <v>0</v>
      </c>
      <c r="AK20" s="46"/>
      <c r="AL20" s="43">
        <f>IF(AK20,LOOKUP(AK20,{1;2;3;4;5;6;7;8;9;10;11;12;13;14;15;16;17;18;19;20;21},{30;25;21;18;16;15;14;13;12;11;10;9;8;7;6;5;4;3;2;1;0}),0)</f>
        <v>0</v>
      </c>
      <c r="AM20" s="46"/>
      <c r="AN20" s="43">
        <f>IF(AM20,LOOKUP(AM20,{1;2;3;4;5;6;7;8;9;10;11;12;13;14;15;16;17;18;19;20;21},{30;25;21;18;16;15;14;13;12;11;10;9;8;7;6;5;4;3;2;1;0}),0)</f>
        <v>0</v>
      </c>
      <c r="AO20" s="46"/>
      <c r="AP20" s="43">
        <f>IF(AO20,LOOKUP(AO20,{1;2;3;4;5;6;7;8;9;10;11;12;13;14;15;16;17;18;19;20;21},{30;25;21;18;16;15;14;13;12;11;10;9;8;7;6;5;4;3;2;1;0}),0)</f>
        <v>0</v>
      </c>
      <c r="AQ20" s="46"/>
      <c r="AR20" s="47">
        <f>IF(AQ20,LOOKUP(AQ20,{1;2;3;4;5;6;7;8;9;10;11;12;13;14;15;16;17;18;19;20;21},{60;50;42;36;32;30;28;26;24;22;20;18;16;14;12;10;8;6;4;2;0}),0)</f>
        <v>0</v>
      </c>
      <c r="AS20" s="46"/>
      <c r="AT20" s="45">
        <f>IF(AS20,LOOKUP(AS20,{1;2;3;4;5;6;7;8;9;10;11;12;13;14;15;16;17;18;19;20;21},{60;50;42;36;32;30;28;26;24;22;20;18;16;14;12;10;8;6;4;2;0}),0)</f>
        <v>0</v>
      </c>
      <c r="AU20" s="46"/>
      <c r="AV20" s="45">
        <f>IF(AU20,LOOKUP(AU20,{1;2;3;4;5;6;7;8;9;10;11;12;13;14;15;16;17;18;19;20;21},{60;50;42;36;32;30;28;26;24;22;20;18;16;14;12;10;8;6;4;2;0}),0)</f>
        <v>0</v>
      </c>
      <c r="AW20" s="225"/>
      <c r="AX20" s="219">
        <f>V20+X20+Z20+AB20+AR20+AT20+AV20</f>
        <v>76</v>
      </c>
      <c r="AY20" s="259"/>
      <c r="AZ20" s="255">
        <f>RANK(BA20,$BA$6:$BA$258)</f>
        <v>8</v>
      </c>
      <c r="BA20" s="256">
        <f>(N20+P20+R20+T20+V20+X20+Z20+AB20+AD20+AF20+AH20+AJ20+AL20+AN20)- SMALL((N20,P20,R20,T20,V20,X20,Z20,AB20,AD20,AF20,AH20,AJ20,AL20,AN20),1)- SMALL((N20,P20,R20,T20,V20,X20,Z20,AB20,AD20,AF20,AH20,AJ20,AL20,AN20),2)- SMALL((N20,P20,R20,T20,V20,X20,Z20,AB20,AD20,AF20,AH20,AJ20,AL20,AN20),3)</f>
        <v>159</v>
      </c>
      <c r="BB20" s="161"/>
    </row>
    <row r="21" spans="1:54" s="54" customFormat="1" ht="16" customHeight="1" x14ac:dyDescent="0.2">
      <c r="A21" s="190">
        <f>RANK(I21,$I$6:$I$988)</f>
        <v>16</v>
      </c>
      <c r="B21" s="187">
        <v>3535222</v>
      </c>
      <c r="C21" s="181" t="s">
        <v>249</v>
      </c>
      <c r="D21" s="181" t="s">
        <v>250</v>
      </c>
      <c r="E21" s="178" t="str">
        <f>C21&amp;D21</f>
        <v>ErikaFLOWERS</v>
      </c>
      <c r="F21" s="172">
        <v>2017</v>
      </c>
      <c r="G21" s="193">
        <v>1989</v>
      </c>
      <c r="H21" s="207" t="str">
        <f>IF(ISBLANK(G21),"",IF(G21&gt;1995.9,"U23","SR"))</f>
        <v>SR</v>
      </c>
      <c r="I21" s="198">
        <f>N21+P21+R21+T21+V21+X21+Z21+AB21+AD21+AF21+AH21+AJ21+AL21+AN21+AP21+AR21+AT21+AV21</f>
        <v>156</v>
      </c>
      <c r="J21" s="201">
        <f>N21+R21+X21+AB21+AF21+AJ21+AR21</f>
        <v>70</v>
      </c>
      <c r="K21" s="202">
        <f>P21+T21+V21+Z21+AD21+AH21+AL21+AN21+AP21+AT21+AV21</f>
        <v>86</v>
      </c>
      <c r="L21" s="161"/>
      <c r="M21" s="46">
        <v>4</v>
      </c>
      <c r="N21" s="41">
        <f>IF(M21,LOOKUP(M21,{1;2;3;4;5;6;7;8;9;10;11;12;13;14;15;16;17;18;19;20;21},{30;25;21;18;16;15;14;13;12;11;10;9;8;7;6;5;4;3;2;1;0}),0)</f>
        <v>18</v>
      </c>
      <c r="O21" s="46">
        <v>4</v>
      </c>
      <c r="P21" s="43">
        <f>IF(O21,LOOKUP(O21,{1;2;3;4;5;6;7;8;9;10;11;12;13;14;15;16;17;18;19;20;21},{30;25;21;18;16;15;14;13;12;11;10;9;8;7;6;5;4;3;2;1;0}),0)</f>
        <v>18</v>
      </c>
      <c r="Q21" s="46">
        <v>6</v>
      </c>
      <c r="R21" s="41">
        <f>IF(Q21,LOOKUP(Q21,{1;2;3;4;5;6;7;8;9;10;11;12;13;14;15;16;17;18;19;20;21},{30;25;21;18;16;15;14;13;12;11;10;9;8;7;6;5;4;3;2;1;0}),0)</f>
        <v>15</v>
      </c>
      <c r="S21" s="46">
        <v>13</v>
      </c>
      <c r="T21" s="43">
        <f>IF(S21,LOOKUP(S21,{1;2;3;4;5;6;7;8;9;10;11;12;13;14;15;16;17;18;19;20;21},{30;25;21;18;16;15;14;13;12;11;10;9;8;7;6;5;4;3;2;1;0}),0)</f>
        <v>8</v>
      </c>
      <c r="U21" s="46"/>
      <c r="V21" s="45">
        <f>IF(U21,LOOKUP(U21,{1;2;3;4;5;6;7;8;9;10;11;12;13;14;15;16;17;18;19;20;21},{60;50;42;36;32;30;28;26;24;22;20;18;16;14;12;10;8;6;4;2;0}),0)</f>
        <v>0</v>
      </c>
      <c r="W21" s="46"/>
      <c r="X21" s="41">
        <f>IF(W21,LOOKUP(W21,{1;2;3;4;5;6;7;8;9;10;11;12;13;14;15;16;17;18;19;20;21},{60;50;42;36;32;30;28;26;24;22;20;18;16;14;12;10;8;6;4;2;0}),0)</f>
        <v>0</v>
      </c>
      <c r="Y21" s="46">
        <v>6</v>
      </c>
      <c r="Z21" s="45">
        <f>IF(Y21,LOOKUP(Y21,{1;2;3;4;5;6;7;8;9;10;11;12;13;14;15;16;17;18;19;20;21},{60;50;42;36;32;30;28;26;24;22;20;18;16;14;12;10;8;6;4;2;0}),0)</f>
        <v>30</v>
      </c>
      <c r="AA21" s="46">
        <v>13</v>
      </c>
      <c r="AB21" s="41">
        <f>IF(AA21,LOOKUP(AA21,{1;2;3;4;5;6;7;8;9;10;11;12;13;14;15;16;17;18;19;20;21},{60;50;42;36;32;30;28;26;24;22;20;18;16;14;12;10;8;6;4;2;0}),0)</f>
        <v>16</v>
      </c>
      <c r="AC21" s="46"/>
      <c r="AD21" s="106">
        <f>IF(AC21,LOOKUP(AC21,{1;2;3;4;5;6;7;8;9;10;11;12;13;14;15;16;17;18;19;20;21},{30;25;21;18;16;15;14;13;12;11;10;9;8;7;6;5;4;3;2;1;0}),0)</f>
        <v>0</v>
      </c>
      <c r="AE21" s="46"/>
      <c r="AF21" s="488">
        <f>IF(AE21,LOOKUP(AE21,{1;2;3;4;5;6;7;8;9;10;11;12;13;14;15;16;17;18;19;20;21},{30;25;21;18;16;15;14;13;12;11;10;9;8;7;6;5;4;3;2;1;0}),0)</f>
        <v>0</v>
      </c>
      <c r="AG21" s="46"/>
      <c r="AH21" s="106">
        <f>IF(AG21,LOOKUP(AG21,{1;2;3;4;5;6;7;8;9;10;11;12;13;14;15;16;17;18;19;20;21},{30;25;21;18;16;15;14;13;12;11;10;9;8;7;6;5;4;3;2;1;0}),0)</f>
        <v>0</v>
      </c>
      <c r="AI21" s="46">
        <v>3</v>
      </c>
      <c r="AJ21" s="41">
        <f>IF(AI21,LOOKUP(AI21,{1;2;3;4;5;6;7;8;9;10;11;12;13;14;15;16;17;18;19;20;21},{30;25;21;18;16;15;14;13;12;11;10;9;8;7;6;5;4;3;2;1;0}),0)</f>
        <v>21</v>
      </c>
      <c r="AK21" s="46">
        <v>9</v>
      </c>
      <c r="AL21" s="43">
        <f>IF(AK21,LOOKUP(AK21,{1;2;3;4;5;6;7;8;9;10;11;12;13;14;15;16;17;18;19;20;21},{30;25;21;18;16;15;14;13;12;11;10;9;8;7;6;5;4;3;2;1;0}),0)</f>
        <v>12</v>
      </c>
      <c r="AM21" s="46">
        <v>4</v>
      </c>
      <c r="AN21" s="43">
        <f>IF(AM21,LOOKUP(AM21,{1;2;3;4;5;6;7;8;9;10;11;12;13;14;15;16;17;18;19;20;21},{30;25;21;18;16;15;14;13;12;11;10;9;8;7;6;5;4;3;2;1;0}),0)</f>
        <v>18</v>
      </c>
      <c r="AO21" s="46"/>
      <c r="AP21" s="43">
        <f>IF(AO21,LOOKUP(AO21,{1;2;3;4;5;6;7;8;9;10;11;12;13;14;15;16;17;18;19;20;21},{30;25;21;18;16;15;14;13;12;11;10;9;8;7;6;5;4;3;2;1;0}),0)</f>
        <v>0</v>
      </c>
      <c r="AQ21" s="46"/>
      <c r="AR21" s="47">
        <f>IF(AQ21,LOOKUP(AQ21,{1;2;3;4;5;6;7;8;9;10;11;12;13;14;15;16;17;18;19;20;21},{60;50;42;36;32;30;28;26;24;22;20;18;16;14;12;10;8;6;4;2;0}),0)</f>
        <v>0</v>
      </c>
      <c r="AS21" s="46"/>
      <c r="AT21" s="45">
        <f>IF(AS21,LOOKUP(AS21,{1;2;3;4;5;6;7;8;9;10;11;12;13;14;15;16;17;18;19;20;21},{60;50;42;36;32;30;28;26;24;22;20;18;16;14;12;10;8;6;4;2;0}),0)</f>
        <v>0</v>
      </c>
      <c r="AU21" s="46"/>
      <c r="AV21" s="45">
        <f>IF(AU21,LOOKUP(AU21,{1;2;3;4;5;6;7;8;9;10;11;12;13;14;15;16;17;18;19;20;21},{60;50;42;36;32;30;28;26;24;22;20;18;16;14;12;10;8;6;4;2;0}),0)</f>
        <v>0</v>
      </c>
      <c r="AW21" s="225"/>
      <c r="AX21" s="219">
        <f>V21+X21+Z21+AB21+AR21+AT21+AV21</f>
        <v>46</v>
      </c>
      <c r="AY21" s="259"/>
      <c r="AZ21" s="255">
        <f>RANK(BA21,$BA$6:$BA$258)</f>
        <v>10</v>
      </c>
      <c r="BA21" s="256">
        <f>(N21+P21+R21+T21+V21+X21+Z21+AB21+AD21+AF21+AH21+AJ21+AL21+AN21)- SMALL((N21,P21,R21,T21,V21,X21,Z21,AB21,AD21,AF21,AH21,AJ21,AL21,AN21),1)- SMALL((N21,P21,R21,T21,V21,X21,Z21,AB21,AD21,AF21,AH21,AJ21,AL21,AN21),2)- SMALL((N21,P21,R21,T21,V21,X21,Z21,AB21,AD21,AF21,AH21,AJ21,AL21,AN21),3)</f>
        <v>156</v>
      </c>
      <c r="BB21" s="161"/>
    </row>
    <row r="22" spans="1:54" s="54" customFormat="1" ht="16" customHeight="1" x14ac:dyDescent="0.2">
      <c r="A22" s="190">
        <f>RANK(I22,$I$6:$I$988)</f>
        <v>17</v>
      </c>
      <c r="B22" s="187">
        <v>3535304</v>
      </c>
      <c r="C22" s="181" t="s">
        <v>332</v>
      </c>
      <c r="D22" s="181" t="s">
        <v>166</v>
      </c>
      <c r="E22" s="178" t="str">
        <f>C22&amp;D22</f>
        <v>SophieCALDWELL</v>
      </c>
      <c r="F22" s="172">
        <v>2017</v>
      </c>
      <c r="G22" s="193">
        <v>1990</v>
      </c>
      <c r="H22" s="207" t="str">
        <f>IF(ISBLANK(G22),"",IF(G22&gt;1995.9,"U23","SR"))</f>
        <v>SR</v>
      </c>
      <c r="I22" s="198">
        <f>N22+P22+R22+T22+V22+X22+Z22+AB22+AD22+AF22+AH22+AJ22+AL22+AN22+AP22+AR22+AT22+AV22</f>
        <v>145</v>
      </c>
      <c r="J22" s="201">
        <f>N22+R22+X22+AB22+AF22+AJ22+AR22</f>
        <v>62</v>
      </c>
      <c r="K22" s="202">
        <f>P22+T22+V22+Z22+AD22+AH22+AL22+AN22+AP22+AT22+AV22</f>
        <v>83</v>
      </c>
      <c r="L22" s="161"/>
      <c r="M22" s="44"/>
      <c r="N22" s="41">
        <f>IF(M22,LOOKUP(M22,{1;2;3;4;5;6;7;8;9;10;11;12;13;14;15;16;17;18;19;20;21},{30;25;21;18;16;15;14;13;12;11;10;9;8;7;6;5;4;3;2;1;0}),0)</f>
        <v>0</v>
      </c>
      <c r="O22" s="44"/>
      <c r="P22" s="43">
        <f>IF(O22,LOOKUP(O22,{1;2;3;4;5;6;7;8;9;10;11;12;13;14;15;16;17;18;19;20;21},{30;25;21;18;16;15;14;13;12;11;10;9;8;7;6;5;4;3;2;1;0}),0)</f>
        <v>0</v>
      </c>
      <c r="Q22" s="44"/>
      <c r="R22" s="41">
        <f>IF(Q22,LOOKUP(Q22,{1;2;3;4;5;6;7;8;9;10;11;12;13;14;15;16;17;18;19;20;21},{30;25;21;18;16;15;14;13;12;11;10;9;8;7;6;5;4;3;2;1;0}),0)</f>
        <v>0</v>
      </c>
      <c r="S22" s="44"/>
      <c r="T22" s="43">
        <f>IF(S22,LOOKUP(S22,{1;2;3;4;5;6;7;8;9;10;11;12;13;14;15;16;17;18;19;20;21},{30;25;21;18;16;15;14;13;12;11;10;9;8;7;6;5;4;3;2;1;0}),0)</f>
        <v>0</v>
      </c>
      <c r="U22" s="44"/>
      <c r="V22" s="45">
        <f>IF(U22,LOOKUP(U22,{1;2;3;4;5;6;7;8;9;10;11;12;13;14;15;16;17;18;19;20;21},{60;50;42;36;32;30;28;26;24;22;20;18;16;14;12;10;8;6;4;2;0}),0)</f>
        <v>0</v>
      </c>
      <c r="W22" s="44"/>
      <c r="X22" s="41">
        <f>IF(W22,LOOKUP(W22,{1;2;3;4;5;6;7;8;9;10;11;12;13;14;15;16;17;18;19;20;21},{60;50;42;36;32;30;28;26;24;22;20;18;16;14;12;10;8;6;4;2;0}),0)</f>
        <v>0</v>
      </c>
      <c r="Y22" s="44"/>
      <c r="Z22" s="45">
        <f>IF(Y22,LOOKUP(Y22,{1;2;3;4;5;6;7;8;9;10;11;12;13;14;15;16;17;18;19;20;21},{60;50;42;36;32;30;28;26;24;22;20;18;16;14;12;10;8;6;4;2;0}),0)</f>
        <v>0</v>
      </c>
      <c r="AA22" s="44"/>
      <c r="AB22" s="41">
        <f>IF(AA22,LOOKUP(AA22,{1;2;3;4;5;6;7;8;9;10;11;12;13;14;15;16;17;18;19;20;21},{60;50;42;36;32;30;28;26;24;22;20;18;16;14;12;10;8;6;4;2;0}),0)</f>
        <v>0</v>
      </c>
      <c r="AC22" s="44">
        <v>2</v>
      </c>
      <c r="AD22" s="106">
        <f>IF(AC22,LOOKUP(AC22,{1;2;3;4;5;6;7;8;9;10;11;12;13;14;15;16;17;18;19;20;21},{30;25;21;18;16;15;14;13;12;11;10;9;8;7;6;5;4;3;2;1;0}),0)</f>
        <v>25</v>
      </c>
      <c r="AE22" s="44">
        <v>1</v>
      </c>
      <c r="AF22" s="488">
        <f>IF(AE22,LOOKUP(AE22,{1;2;3;4;5;6;7;8;9;10;11;12;13;14;15;16;17;18;19;20;21},{30;25;21;18;16;15;14;13;12;11;10;9;8;7;6;5;4;3;2;1;0}),0)</f>
        <v>30</v>
      </c>
      <c r="AG22" s="44"/>
      <c r="AH22" s="106">
        <f>IF(AG22,LOOKUP(AG22,{1;2;3;4;5;6;7;8;9;10;11;12;13;14;15;16;17;18;19;20;21},{30;25;21;18;16;15;14;13;12;11;10;9;8;7;6;5;4;3;2;1;0}),0)</f>
        <v>0</v>
      </c>
      <c r="AI22" s="44"/>
      <c r="AJ22" s="41">
        <f>IF(AI22,LOOKUP(AI22,{1;2;3;4;5;6;7;8;9;10;11;12;13;14;15;16;17;18;19;20;21},{30;25;21;18;16;15;14;13;12;11;10;9;8;7;6;5;4;3;2;1;0}),0)</f>
        <v>0</v>
      </c>
      <c r="AK22" s="44"/>
      <c r="AL22" s="43">
        <f>IF(AK22,LOOKUP(AK22,{1;2;3;4;5;6;7;8;9;10;11;12;13;14;15;16;17;18;19;20;21},{30;25;21;18;16;15;14;13;12;11;10;9;8;7;6;5;4;3;2;1;0}),0)</f>
        <v>0</v>
      </c>
      <c r="AM22" s="44"/>
      <c r="AN22" s="43">
        <f>IF(AM22,LOOKUP(AM22,{1;2;3;4;5;6;7;8;9;10;11;12;13;14;15;16;17;18;19;20;21},{30;25;21;18;16;15;14;13;12;11;10;9;8;7;6;5;4;3;2;1;0}),0)</f>
        <v>0</v>
      </c>
      <c r="AO22" s="44"/>
      <c r="AP22" s="43">
        <f>IF(AO22,LOOKUP(AO22,{1;2;3;4;5;6;7;8;9;10;11;12;13;14;15;16;17;18;19;20;21},{30;25;21;18;16;15;14;13;12;11;10;9;8;7;6;5;4;3;2;1;0}),0)</f>
        <v>0</v>
      </c>
      <c r="AQ22" s="44">
        <v>5</v>
      </c>
      <c r="AR22" s="47">
        <f>IF(AQ22,LOOKUP(AQ22,{1;2;3;4;5;6;7;8;9;10;11;12;13;14;15;16;17;18;19;20;21},{60;50;42;36;32;30;28;26;24;22;20;18;16;14;12;10;8;6;4;2;0}),0)</f>
        <v>32</v>
      </c>
      <c r="AS22" s="44">
        <v>7</v>
      </c>
      <c r="AT22" s="45">
        <f>IF(AS22,LOOKUP(AS22,{1;2;3;4;5;6;7;8;9;10;11;12;13;14;15;16;17;18;19;20;21},{60;50;42;36;32;30;28;26;24;22;20;18;16;14;12;10;8;6;4;2;0}),0)</f>
        <v>28</v>
      </c>
      <c r="AU22" s="44">
        <v>6</v>
      </c>
      <c r="AV22" s="45">
        <f>IF(AU22,LOOKUP(AU22,{1;2;3;4;5;6;7;8;9;10;11;12;13;14;15;16;17;18;19;20;21},{60;50;42;36;32;30;28;26;24;22;20;18;16;14;12;10;8;6;4;2;0}),0)</f>
        <v>30</v>
      </c>
      <c r="AW22" s="225"/>
      <c r="AX22" s="219">
        <f>V22+X22+Z22+AB22+AR22+AT22+AV22</f>
        <v>90</v>
      </c>
      <c r="AY22" s="259"/>
      <c r="AZ22" s="255">
        <f>RANK(BA22,$BA$6:$BA$258)</f>
        <v>21</v>
      </c>
      <c r="BA22" s="256">
        <f>(N22+P22+R22+T22+V22+X22+Z22+AB22+AD22+AF22+AH22+AJ22+AL22+AN22)- SMALL((N22,P22,R22,T22,V22,X22,Z22,AB22,AD22,AF22,AH22,AJ22,AL22,AN22),1)- SMALL((N22,P22,R22,T22,V22,X22,Z22,AB22,AD22,AF22,AH22,AJ22,AL22,AN22),2)- SMALL((N22,P22,R22,T22,V22,X22,Z22,AB22,AD22,AF22,AH22,AJ22,AL22,AN22),3)</f>
        <v>55</v>
      </c>
      <c r="BB22" s="161"/>
    </row>
    <row r="23" spans="1:54" s="54" customFormat="1" ht="16" customHeight="1" x14ac:dyDescent="0.2">
      <c r="A23" s="190">
        <f>RANK(I23,$I$6:$I$988)</f>
        <v>18</v>
      </c>
      <c r="B23" s="187">
        <v>3535716</v>
      </c>
      <c r="C23" s="181" t="s">
        <v>321</v>
      </c>
      <c r="D23" s="181" t="s">
        <v>403</v>
      </c>
      <c r="E23" s="178" t="str">
        <f>C23&amp;D23</f>
        <v>KatieFELDMAN</v>
      </c>
      <c r="F23" s="172">
        <v>2017</v>
      </c>
      <c r="G23" s="193">
        <v>1996</v>
      </c>
      <c r="H23" s="207" t="str">
        <f>IF(ISBLANK(G23),"",IF(G23&gt;1995.9,"U23","SR"))</f>
        <v>U23</v>
      </c>
      <c r="I23" s="198">
        <f>N23+P23+R23+T23+V23+X23+Z23+AB23+AD23+AF23+AH23+AJ23+AL23+AN23+AP23+AR23+AT23+AV23</f>
        <v>132</v>
      </c>
      <c r="J23" s="201">
        <f>N23+R23+X23+AB23+AF23+AJ23+AR23</f>
        <v>43</v>
      </c>
      <c r="K23" s="202">
        <f>P23+T23+V23+Z23+AD23+AH23+AL23+AN23+AP23+AT23+AV23</f>
        <v>89</v>
      </c>
      <c r="L23" s="161"/>
      <c r="M23" s="44">
        <v>16</v>
      </c>
      <c r="N23" s="41">
        <f>IF(M23,LOOKUP(M23,{1;2;3;4;5;6;7;8;9;10;11;12;13;14;15;16;17;18;19;20;21},{30;25;21;18;16;15;14;13;12;11;10;9;8;7;6;5;4;3;2;1;0}),0)</f>
        <v>5</v>
      </c>
      <c r="O23" s="44">
        <v>8</v>
      </c>
      <c r="P23" s="43">
        <f>IF(O23,LOOKUP(O23,{1;2;3;4;5;6;7;8;9;10;11;12;13;14;15;16;17;18;19;20;21},{30;25;21;18;16;15;14;13;12;11;10;9;8;7;6;5;4;3;2;1;0}),0)</f>
        <v>13</v>
      </c>
      <c r="Q23" s="44"/>
      <c r="R23" s="41">
        <f>IF(Q23,LOOKUP(Q23,{1;2;3;4;5;6;7;8;9;10;11;12;13;14;15;16;17;18;19;20;21},{30;25;21;18;16;15;14;13;12;11;10;9;8;7;6;5;4;3;2;1;0}),0)</f>
        <v>0</v>
      </c>
      <c r="S23" s="44"/>
      <c r="T23" s="43">
        <f>IF(S23,LOOKUP(S23,{1;2;3;4;5;6;7;8;9;10;11;12;13;14;15;16;17;18;19;20;21},{30;25;21;18;16;15;14;13;12;11;10;9;8;7;6;5;4;3;2;1;0}),0)</f>
        <v>0</v>
      </c>
      <c r="U23" s="44"/>
      <c r="V23" s="45">
        <f>IF(U23,LOOKUP(U23,{1;2;3;4;5;6;7;8;9;10;11;12;13;14;15;16;17;18;19;20;21},{60;50;42;36;32;30;28;26;24;22;20;18;16;14;12;10;8;6;4;2;0}),0)</f>
        <v>0</v>
      </c>
      <c r="W23" s="44"/>
      <c r="X23" s="41">
        <f>IF(W23,LOOKUP(W23,{1;2;3;4;5;6;7;8;9;10;11;12;13;14;15;16;17;18;19;20;21},{60;50;42;36;32;30;28;26;24;22;20;18;16;14;12;10;8;6;4;2;0}),0)</f>
        <v>0</v>
      </c>
      <c r="Y23" s="44">
        <v>17</v>
      </c>
      <c r="Z23" s="45">
        <f>IF(Y23,LOOKUP(Y23,{1;2;3;4;5;6;7;8;9;10;11;12;13;14;15;16;17;18;19;20;21},{60;50;42;36;32;30;28;26;24;22;20;18;16;14;12;10;8;6;4;2;0}),0)</f>
        <v>8</v>
      </c>
      <c r="AA23" s="44">
        <v>15</v>
      </c>
      <c r="AB23" s="41">
        <f>IF(AA23,LOOKUP(AA23,{1;2;3;4;5;6;7;8;9;10;11;12;13;14;15;16;17;18;19;20;21},{60;50;42;36;32;30;28;26;24;22;20;18;16;14;12;10;8;6;4;2;0}),0)</f>
        <v>12</v>
      </c>
      <c r="AC23" s="44">
        <v>9</v>
      </c>
      <c r="AD23" s="106">
        <f>IF(AC23,LOOKUP(AC23,{1;2;3;4;5;6;7;8;9;10;11;12;13;14;15;16;17;18;19;20;21},{30;25;21;18;16;15;14;13;12;11;10;9;8;7;6;5;4;3;2;1;0}),0)</f>
        <v>12</v>
      </c>
      <c r="AE23" s="44">
        <v>9</v>
      </c>
      <c r="AF23" s="488">
        <f>IF(AE23,LOOKUP(AE23,{1;2;3;4;5;6;7;8;9;10;11;12;13;14;15;16;17;18;19;20;21},{30;25;21;18;16;15;14;13;12;11;10;9;8;7;6;5;4;3;2;1;0}),0)</f>
        <v>12</v>
      </c>
      <c r="AG23" s="44">
        <v>8</v>
      </c>
      <c r="AH23" s="106">
        <f>IF(AG23,LOOKUP(AG23,{1;2;3;4;5;6;7;8;9;10;11;12;13;14;15;16;17;18;19;20;21},{30;25;21;18;16;15;14;13;12;11;10;9;8;7;6;5;4;3;2;1;0}),0)</f>
        <v>13</v>
      </c>
      <c r="AI23" s="44">
        <v>7</v>
      </c>
      <c r="AJ23" s="41">
        <f>IF(AI23,LOOKUP(AI23,{1;2;3;4;5;6;7;8;9;10;11;12;13;14;15;16;17;18;19;20;21},{30;25;21;18;16;15;14;13;12;11;10;9;8;7;6;5;4;3;2;1;0}),0)</f>
        <v>14</v>
      </c>
      <c r="AK23" s="44">
        <v>10</v>
      </c>
      <c r="AL23" s="43">
        <f>IF(AK23,LOOKUP(AK23,{1;2;3;4;5;6;7;8;9;10;11;12;13;14;15;16;17;18;19;20;21},{30;25;21;18;16;15;14;13;12;11;10;9;8;7;6;5;4;3;2;1;0}),0)</f>
        <v>11</v>
      </c>
      <c r="AM23" s="44">
        <v>10</v>
      </c>
      <c r="AN23" s="43">
        <f>IF(AM23,LOOKUP(AM23,{1;2;3;4;5;6;7;8;9;10;11;12;13;14;15;16;17;18;19;20;21},{30;25;21;18;16;15;14;13;12;11;10;9;8;7;6;5;4;3;2;1;0}),0)</f>
        <v>11</v>
      </c>
      <c r="AO23" s="44">
        <v>3</v>
      </c>
      <c r="AP23" s="43">
        <f>IF(AO23,LOOKUP(AO23,{1;2;3;4;5;6;7;8;9;10;11;12;13;14;15;16;17;18;19;20;21},{30;25;21;18;16;15;14;13;12;11;10;9;8;7;6;5;4;3;2;1;0}),0)</f>
        <v>21</v>
      </c>
      <c r="AQ23" s="44"/>
      <c r="AR23" s="47">
        <f>IF(AQ23,LOOKUP(AQ23,{1;2;3;4;5;6;7;8;9;10;11;12;13;14;15;16;17;18;19;20;21},{60;50;42;36;32;30;28;26;24;22;20;18;16;14;12;10;8;6;4;2;0}),0)</f>
        <v>0</v>
      </c>
      <c r="AS23" s="44"/>
      <c r="AT23" s="45">
        <f>IF(AS23,LOOKUP(AS23,{1;2;3;4;5;6;7;8;9;10;11;12;13;14;15;16;17;18;19;20;21},{60;50;42;36;32;30;28;26;24;22;20;18;16;14;12;10;8;6;4;2;0}),0)</f>
        <v>0</v>
      </c>
      <c r="AU23" s="44"/>
      <c r="AV23" s="45">
        <f>IF(AU23,LOOKUP(AU23,{1;2;3;4;5;6;7;8;9;10;11;12;13;14;15;16;17;18;19;20;21},{60;50;42;36;32;30;28;26;24;22;20;18;16;14;12;10;8;6;4;2;0}),0)</f>
        <v>0</v>
      </c>
      <c r="AW23" s="225"/>
      <c r="AX23" s="219">
        <f>V23+X23+Z23+AB23+AR23+AT23+AV23</f>
        <v>20</v>
      </c>
      <c r="AY23" s="259"/>
      <c r="AZ23" s="255">
        <f>RANK(BA23,$BA$6:$BA$258)</f>
        <v>14</v>
      </c>
      <c r="BA23" s="256">
        <f>(N23+P23+R23+T23+V23+X23+Z23+AB23+AD23+AF23+AH23+AJ23+AL23+AN23)- SMALL((N23,P23,R23,T23,V23,X23,Z23,AB23,AD23,AF23,AH23,AJ23,AL23,AN23),1)- SMALL((N23,P23,R23,T23,V23,X23,Z23,AB23,AD23,AF23,AH23,AJ23,AL23,AN23),2)- SMALL((N23,P23,R23,T23,V23,X23,Z23,AB23,AD23,AF23,AH23,AJ23,AL23,AN23),3)</f>
        <v>111</v>
      </c>
      <c r="BB23" s="161"/>
    </row>
    <row r="24" spans="1:54" s="54" customFormat="1" ht="16" customHeight="1" x14ac:dyDescent="0.2">
      <c r="A24" s="190">
        <f>RANK(I24,$I$6:$I$988)</f>
        <v>19</v>
      </c>
      <c r="B24" s="187">
        <v>3535316</v>
      </c>
      <c r="C24" s="181" t="s">
        <v>251</v>
      </c>
      <c r="D24" s="181" t="s">
        <v>390</v>
      </c>
      <c r="E24" s="178" t="str">
        <f>C24&amp;D24</f>
        <v>RosieBRENNAN</v>
      </c>
      <c r="F24" s="172">
        <v>2017</v>
      </c>
      <c r="G24" s="193">
        <v>1988</v>
      </c>
      <c r="H24" s="207" t="str">
        <f>IF(ISBLANK(G24),"",IF(G24&gt;1995.9,"U23","SR"))</f>
        <v>SR</v>
      </c>
      <c r="I24" s="198">
        <f>N24+P24+R24+T24+V24+X24+Z24+AB24+AD24+AF24+AH24+AJ24+AL24+AN24+AP24+AR24+AT24+AV24</f>
        <v>130</v>
      </c>
      <c r="J24" s="201">
        <f>N24+R24+X24+AB24+AF24+AJ24+AR24</f>
        <v>30</v>
      </c>
      <c r="K24" s="202">
        <f>P24+T24+V24+Z24+AD24+AH24+AL24+AN24+AP24+AT24+AV24</f>
        <v>100</v>
      </c>
      <c r="L24" s="161"/>
      <c r="M24" s="44"/>
      <c r="N24" s="41">
        <f>IF(M24,LOOKUP(M24,{1;2;3;4;5;6;7;8;9;10;11;12;13;14;15;16;17;18;19;20;21},{30;25;21;18;16;15;14;13;12;11;10;9;8;7;6;5;4;3;2;1;0}),0)</f>
        <v>0</v>
      </c>
      <c r="O24" s="44"/>
      <c r="P24" s="43">
        <f>IF(O24,LOOKUP(O24,{1;2;3;4;5;6;7;8;9;10;11;12;13;14;15;16;17;18;19;20;21},{30;25;21;18;16;15;14;13;12;11;10;9;8;7;6;5;4;3;2;1;0}),0)</f>
        <v>0</v>
      </c>
      <c r="Q24" s="44"/>
      <c r="R24" s="41">
        <f>IF(Q24,LOOKUP(Q24,{1;2;3;4;5;6;7;8;9;10;11;12;13;14;15;16;17;18;19;20;21},{30;25;21;18;16;15;14;13;12;11;10;9;8;7;6;5;4;3;2;1;0}),0)</f>
        <v>0</v>
      </c>
      <c r="S24" s="44"/>
      <c r="T24" s="43">
        <f>IF(S24,LOOKUP(S24,{1;2;3;4;5;6;7;8;9;10;11;12;13;14;15;16;17;18;19;20;21},{30;25;21;18;16;15;14;13;12;11;10;9;8;7;6;5;4;3;2;1;0}),0)</f>
        <v>0</v>
      </c>
      <c r="U24" s="44"/>
      <c r="V24" s="45">
        <f>IF(U24,LOOKUP(U24,{1;2;3;4;5;6;7;8;9;10;11;12;13;14;15;16;17;18;19;20;21},{60;50;42;36;32;30;28;26;24;22;20;18;16;14;12;10;8;6;4;2;0}),0)</f>
        <v>0</v>
      </c>
      <c r="W24" s="44"/>
      <c r="X24" s="41">
        <f>IF(W24,LOOKUP(W24,{1;2;3;4;5;6;7;8;9;10;11;12;13;14;15;16;17;18;19;20;21},{60;50;42;36;32;30;28;26;24;22;20;18;16;14;12;10;8;6;4;2;0}),0)</f>
        <v>0</v>
      </c>
      <c r="Y24" s="44"/>
      <c r="Z24" s="45">
        <f>IF(Y24,LOOKUP(Y24,{1;2;3;4;5;6;7;8;9;10;11;12;13;14;15;16;17;18;19;20;21},{60;50;42;36;32;30;28;26;24;22;20;18;16;14;12;10;8;6;4;2;0}),0)</f>
        <v>0</v>
      </c>
      <c r="AA24" s="44"/>
      <c r="AB24" s="41">
        <f>IF(AA24,LOOKUP(AA24,{1;2;3;4;5;6;7;8;9;10;11;12;13;14;15;16;17;18;19;20;21},{60;50;42;36;32;30;28;26;24;22;20;18;16;14;12;10;8;6;4;2;0}),0)</f>
        <v>0</v>
      </c>
      <c r="AC24" s="44"/>
      <c r="AD24" s="106">
        <f>IF(AC24,LOOKUP(AC24,{1;2;3;4;5;6;7;8;9;10;11;12;13;14;15;16;17;18;19;20;21},{30;25;21;18;16;15;14;13;12;11;10;9;8;7;6;5;4;3;2;1;0}),0)</f>
        <v>0</v>
      </c>
      <c r="AE24" s="44"/>
      <c r="AF24" s="488">
        <f>IF(AE24,LOOKUP(AE24,{1;2;3;4;5;6;7;8;9;10;11;12;13;14;15;16;17;18;19;20;21},{30;25;21;18;16;15;14;13;12;11;10;9;8;7;6;5;4;3;2;1;0}),0)</f>
        <v>0</v>
      </c>
      <c r="AG24" s="44"/>
      <c r="AH24" s="106">
        <f>IF(AG24,LOOKUP(AG24,{1;2;3;4;5;6;7;8;9;10;11;12;13;14;15;16;17;18;19;20;21},{30;25;21;18;16;15;14;13;12;11;10;9;8;7;6;5;4;3;2;1;0}),0)</f>
        <v>0</v>
      </c>
      <c r="AI24" s="44"/>
      <c r="AJ24" s="41">
        <f>IF(AI24,LOOKUP(AI24,{1;2;3;4;5;6;7;8;9;10;11;12;13;14;15;16;17;18;19;20;21},{30;25;21;18;16;15;14;13;12;11;10;9;8;7;6;5;4;3;2;1;0}),0)</f>
        <v>0</v>
      </c>
      <c r="AK24" s="44"/>
      <c r="AL24" s="43">
        <f>IF(AK24,LOOKUP(AK24,{1;2;3;4;5;6;7;8;9;10;11;12;13;14;15;16;17;18;19;20;21},{30;25;21;18;16;15;14;13;12;11;10;9;8;7;6;5;4;3;2;1;0}),0)</f>
        <v>0</v>
      </c>
      <c r="AM24" s="44"/>
      <c r="AN24" s="43">
        <f>IF(AM24,LOOKUP(AM24,{1;2;3;4;5;6;7;8;9;10;11;12;13;14;15;16;17;18;19;20;21},{30;25;21;18;16;15;14;13;12;11;10;9;8;7;6;5;4;3;2;1;0}),0)</f>
        <v>0</v>
      </c>
      <c r="AO24" s="44"/>
      <c r="AP24" s="43">
        <f>IF(AO24,LOOKUP(AO24,{1;2;3;4;5;6;7;8;9;10;11;12;13;14;15;16;17;18;19;20;21},{30;25;21;18;16;15;14;13;12;11;10;9;8;7;6;5;4;3;2;1;0}),0)</f>
        <v>0</v>
      </c>
      <c r="AQ24" s="44">
        <v>6</v>
      </c>
      <c r="AR24" s="47">
        <f>IF(AQ24,LOOKUP(AQ24,{1;2;3;4;5;6;7;8;9;10;11;12;13;14;15;16;17;18;19;20;21},{60;50;42;36;32;30;28;26;24;22;20;18;16;14;12;10;8;6;4;2;0}),0)</f>
        <v>30</v>
      </c>
      <c r="AS24" s="44">
        <v>2</v>
      </c>
      <c r="AT24" s="45">
        <f>IF(AS24,LOOKUP(AS24,{1;2;3;4;5;6;7;8;9;10;11;12;13;14;15;16;17;18;19;20;21},{60;50;42;36;32;30;28;26;24;22;20;18;16;14;12;10;8;6;4;2;0}),0)</f>
        <v>50</v>
      </c>
      <c r="AU24" s="44">
        <v>2</v>
      </c>
      <c r="AV24" s="45">
        <f>IF(AU24,LOOKUP(AU24,{1;2;3;4;5;6;7;8;9;10;11;12;13;14;15;16;17;18;19;20;21},{60;50;42;36;32;30;28;26;24;22;20;18;16;14;12;10;8;6;4;2;0}),0)</f>
        <v>50</v>
      </c>
      <c r="AW24" s="225"/>
      <c r="AX24" s="219">
        <f>V24+X24+Z24+AB24+AR24+AT24+AV24</f>
        <v>130</v>
      </c>
      <c r="AY24" s="259"/>
      <c r="AZ24" s="255">
        <f>RANK(BA24,$BA$6:$BA$258)</f>
        <v>57</v>
      </c>
      <c r="BA24" s="256">
        <f>(N24+P24+R24+T24+V24+X24+Z24+AB24+AD24+AF24+AH24+AJ24+AL24+AN24)- SMALL((N24,P24,R24,T24,V24,X24,Z24,AB24,AD24,AF24,AH24,AJ24,AL24,AN24),1)- SMALL((N24,P24,R24,T24,V24,X24,Z24,AB24,AD24,AF24,AH24,AJ24,AL24,AN24),2)- SMALL((N24,P24,R24,T24,V24,X24,Z24,AB24,AD24,AF24,AH24,AJ24,AL24,AN24),3)</f>
        <v>0</v>
      </c>
      <c r="BB24" s="161"/>
    </row>
    <row r="25" spans="1:54" s="54" customFormat="1" ht="16" customHeight="1" x14ac:dyDescent="0.2">
      <c r="A25" s="190">
        <f>RANK(I25,$I$6:$I$988)</f>
        <v>20</v>
      </c>
      <c r="B25" s="187">
        <v>3105146</v>
      </c>
      <c r="C25" s="181" t="s">
        <v>382</v>
      </c>
      <c r="D25" s="181" t="s">
        <v>383</v>
      </c>
      <c r="E25" s="178" t="str">
        <f>C25&amp;D25</f>
        <v>DahriaBEATTY</v>
      </c>
      <c r="F25" s="172">
        <v>2017</v>
      </c>
      <c r="G25" s="193">
        <v>1994</v>
      </c>
      <c r="H25" s="207" t="str">
        <f>IF(ISBLANK(G25),"",IF(G25&gt;1995.9,"U23","SR"))</f>
        <v>SR</v>
      </c>
      <c r="I25" s="198">
        <f>N25+P25+R25+T25+V25+X25+Z25+AB25+AD25+AF25+AH25+AJ25+AL25+AN25+AP25+AR25+AT25+AV25</f>
        <v>119</v>
      </c>
      <c r="J25" s="201">
        <f>N25+R25+X25+AB25+AF25+AJ25+AR25</f>
        <v>61</v>
      </c>
      <c r="K25" s="202">
        <f>P25+T25+V25+Z25+AD25+AH25+AL25+AN25+AP25+AT25+AV25</f>
        <v>58</v>
      </c>
      <c r="L25" s="161"/>
      <c r="M25" s="44"/>
      <c r="N25" s="41">
        <f>IF(M25,LOOKUP(M25,{1;2;3;4;5;6;7;8;9;10;11;12;13;14;15;16;17;18;19;20;21},{30;25;21;18;16;15;14;13;12;11;10;9;8;7;6;5;4;3;2;1;0}),0)</f>
        <v>0</v>
      </c>
      <c r="O25" s="44"/>
      <c r="P25" s="43">
        <f>IF(O25,LOOKUP(O25,{1;2;3;4;5;6;7;8;9;10;11;12;13;14;15;16;17;18;19;20;21},{30;25;21;18;16;15;14;13;12;11;10;9;8;7;6;5;4;3;2;1;0}),0)</f>
        <v>0</v>
      </c>
      <c r="Q25" s="44">
        <v>2</v>
      </c>
      <c r="R25" s="41">
        <f>IF(Q25,LOOKUP(Q25,{1;2;3;4;5;6;7;8;9;10;11;12;13;14;15;16;17;18;19;20;21},{30;25;21;18;16;15;14;13;12;11;10;9;8;7;6;5;4;3;2;1;0}),0)</f>
        <v>25</v>
      </c>
      <c r="S25" s="44">
        <v>5</v>
      </c>
      <c r="T25" s="43">
        <f>IF(S25,LOOKUP(S25,{1;2;3;4;5;6;7;8;9;10;11;12;13;14;15;16;17;18;19;20;21},{30;25;21;18;16;15;14;13;12;11;10;9;8;7;6;5;4;3;2;1;0}),0)</f>
        <v>16</v>
      </c>
      <c r="U25" s="44"/>
      <c r="V25" s="45">
        <f>IF(U25,LOOKUP(U25,{1;2;3;4;5;6;7;8;9;10;11;12;13;14;15;16;17;18;19;20;21},{60;50;42;36;32;30;28;26;24;22;20;18;16;14;12;10;8;6;4;2;0}),0)</f>
        <v>0</v>
      </c>
      <c r="W25" s="44"/>
      <c r="X25" s="41">
        <f>IF(W25,LOOKUP(W25,{1;2;3;4;5;6;7;8;9;10;11;12;13;14;15;16;17;18;19;20;21},{60;50;42;36;32;30;28;26;24;22;20;18;16;14;12;10;8;6;4;2;0}),0)</f>
        <v>0</v>
      </c>
      <c r="Y25" s="44"/>
      <c r="Z25" s="45">
        <f>IF(Y25,LOOKUP(Y25,{1;2;3;4;5;6;7;8;9;10;11;12;13;14;15;16;17;18;19;20;21},{60;50;42;36;32;30;28;26;24;22;20;18;16;14;12;10;8;6;4;2;0}),0)</f>
        <v>0</v>
      </c>
      <c r="AA25" s="44"/>
      <c r="AB25" s="41">
        <f>IF(AA25,LOOKUP(AA25,{1;2;3;4;5;6;7;8;9;10;11;12;13;14;15;16;17;18;19;20;21},{60;50;42;36;32;30;28;26;24;22;20;18;16;14;12;10;8;6;4;2;0}),0)</f>
        <v>0</v>
      </c>
      <c r="AC25" s="44"/>
      <c r="AD25" s="106">
        <f>IF(AC25,LOOKUP(AC25,{1;2;3;4;5;6;7;8;9;10;11;12;13;14;15;16;17;18;19;20;21},{30;25;21;18;16;15;14;13;12;11;10;9;8;7;6;5;4;3;2;1;0}),0)</f>
        <v>0</v>
      </c>
      <c r="AE25" s="44"/>
      <c r="AF25" s="488">
        <f>IF(AE25,LOOKUP(AE25,{1;2;3;4;5;6;7;8;9;10;11;12;13;14;15;16;17;18;19;20;21},{30;25;21;18;16;15;14;13;12;11;10;9;8;7;6;5;4;3;2;1;0}),0)</f>
        <v>0</v>
      </c>
      <c r="AG25" s="44"/>
      <c r="AH25" s="106">
        <f>IF(AG25,LOOKUP(AG25,{1;2;3;4;5;6;7;8;9;10;11;12;13;14;15;16;17;18;19;20;21},{30;25;21;18;16;15;14;13;12;11;10;9;8;7;6;5;4;3;2;1;0}),0)</f>
        <v>0</v>
      </c>
      <c r="AI25" s="44"/>
      <c r="AJ25" s="41">
        <f>IF(AI25,LOOKUP(AI25,{1;2;3;4;5;6;7;8;9;10;11;12;13;14;15;16;17;18;19;20;21},{30;25;21;18;16;15;14;13;12;11;10;9;8;7;6;5;4;3;2;1;0}),0)</f>
        <v>0</v>
      </c>
      <c r="AK25" s="44"/>
      <c r="AL25" s="43">
        <f>IF(AK25,LOOKUP(AK25,{1;2;3;4;5;6;7;8;9;10;11;12;13;14;15;16;17;18;19;20;21},{30;25;21;18;16;15;14;13;12;11;10;9;8;7;6;5;4;3;2;1;0}),0)</f>
        <v>0</v>
      </c>
      <c r="AM25" s="44"/>
      <c r="AN25" s="43">
        <f>IF(AM25,LOOKUP(AM25,{1;2;3;4;5;6;7;8;9;10;11;12;13;14;15;16;17;18;19;20;21},{30;25;21;18;16;15;14;13;12;11;10;9;8;7;6;5;4;3;2;1;0}),0)</f>
        <v>0</v>
      </c>
      <c r="AO25" s="44"/>
      <c r="AP25" s="43">
        <f>IF(AO25,LOOKUP(AO25,{1;2;3;4;5;6;7;8;9;10;11;12;13;14;15;16;17;18;19;20;21},{30;25;21;18;16;15;14;13;12;11;10;9;8;7;6;5;4;3;2;1;0}),0)</f>
        <v>0</v>
      </c>
      <c r="AQ25" s="44">
        <v>4</v>
      </c>
      <c r="AR25" s="47">
        <f>IF(AQ25,LOOKUP(AQ25,{1;2;3;4;5;6;7;8;9;10;11;12;13;14;15;16;17;18;19;20;21},{60;50;42;36;32;30;28;26;24;22;20;18;16;14;12;10;8;6;4;2;0}),0)</f>
        <v>36</v>
      </c>
      <c r="AS25" s="44">
        <v>3</v>
      </c>
      <c r="AT25" s="45">
        <f>IF(AS25,LOOKUP(AS25,{1;2;3;4;5;6;7;8;9;10;11;12;13;14;15;16;17;18;19;20;21},{60;50;42;36;32;30;28;26;24;22;20;18;16;14;12;10;8;6;4;2;0}),0)</f>
        <v>42</v>
      </c>
      <c r="AU25" s="44"/>
      <c r="AV25" s="45">
        <f>IF(AU25,LOOKUP(AU25,{1;2;3;4;5;6;7;8;9;10;11;12;13;14;15;16;17;18;19;20;21},{60;50;42;36;32;30;28;26;24;22;20;18;16;14;12;10;8;6;4;2;0}),0)</f>
        <v>0</v>
      </c>
      <c r="AW25" s="225"/>
      <c r="AX25" s="219">
        <f>V25+X25+Z25+AB25+AR25+AT25+AV25</f>
        <v>78</v>
      </c>
      <c r="AY25" s="259"/>
      <c r="AZ25" s="255">
        <f>RANK(BA25,$BA$6:$BA$258)</f>
        <v>27</v>
      </c>
      <c r="BA25" s="256">
        <f>(N25+P25+R25+T25+V25+X25+Z25+AB25+AD25+AF25+AH25+AJ25+AL25+AN25)- SMALL((N25,P25,R25,T25,V25,X25,Z25,AB25,AD25,AF25,AH25,AJ25,AL25,AN25),1)- SMALL((N25,P25,R25,T25,V25,X25,Z25,AB25,AD25,AF25,AH25,AJ25,AL25,AN25),2)- SMALL((N25,P25,R25,T25,V25,X25,Z25,AB25,AD25,AF25,AH25,AJ25,AL25,AN25),3)</f>
        <v>41</v>
      </c>
      <c r="BB25" s="161"/>
    </row>
    <row r="26" spans="1:54" s="54" customFormat="1" ht="16" customHeight="1" x14ac:dyDescent="0.2">
      <c r="A26" s="190">
        <f>RANK(I26,$I$6:$I$988)</f>
        <v>21</v>
      </c>
      <c r="B26" s="187">
        <v>3535634</v>
      </c>
      <c r="C26" s="181" t="s">
        <v>273</v>
      </c>
      <c r="D26" s="181" t="s">
        <v>274</v>
      </c>
      <c r="E26" s="178" t="str">
        <f>C26&amp;D26</f>
        <v>LaurenJORTBERG</v>
      </c>
      <c r="F26" s="172">
        <v>2017</v>
      </c>
      <c r="G26" s="193">
        <v>1997</v>
      </c>
      <c r="H26" s="207" t="str">
        <f>IF(ISBLANK(G26),"",IF(G26&gt;1995.9,"U23","SR"))</f>
        <v>U23</v>
      </c>
      <c r="I26" s="198">
        <f>N26+P26+R26+T26+V26+X26+Z26+AB26+AD26+AF26+AH26+AJ26+AL26+AN26+AP26+AR26+AT26+AV26</f>
        <v>94</v>
      </c>
      <c r="J26" s="201">
        <f>N26+R26+X26+AB26+AF26+AJ26+AR26</f>
        <v>59</v>
      </c>
      <c r="K26" s="202">
        <f>P26+T26+V26+Z26+AD26+AH26+AL26+AN26+AP26+AT26+AV26</f>
        <v>35</v>
      </c>
      <c r="L26" s="161"/>
      <c r="M26" s="44"/>
      <c r="N26" s="41">
        <f>IF(M26,LOOKUP(M26,{1;2;3;4;5;6;7;8;9;10;11;12;13;14;15;16;17;18;19;20;21},{30;25;21;18;16;15;14;13;12;11;10;9;8;7;6;5;4;3;2;1;0}),0)</f>
        <v>0</v>
      </c>
      <c r="O26" s="44"/>
      <c r="P26" s="43">
        <f>IF(O26,LOOKUP(O26,{1;2;3;4;5;6;7;8;9;10;11;12;13;14;15;16;17;18;19;20;21},{30;25;21;18;16;15;14;13;12;11;10;9;8;7;6;5;4;3;2;1;0}),0)</f>
        <v>0</v>
      </c>
      <c r="Q26" s="44">
        <v>3</v>
      </c>
      <c r="R26" s="41">
        <f>IF(Q26,LOOKUP(Q26,{1;2;3;4;5;6;7;8;9;10;11;12;13;14;15;16;17;18;19;20;21},{30;25;21;18;16;15;14;13;12;11;10;9;8;7;6;5;4;3;2;1;0}),0)</f>
        <v>21</v>
      </c>
      <c r="S26" s="44"/>
      <c r="T26" s="43">
        <f>IF(S26,LOOKUP(S26,{1;2;3;4;5;6;7;8;9;10;11;12;13;14;15;16;17;18;19;20;21},{30;25;21;18;16;15;14;13;12;11;10;9;8;7;6;5;4;3;2;1;0}),0)</f>
        <v>0</v>
      </c>
      <c r="U26" s="44">
        <v>20</v>
      </c>
      <c r="V26" s="45">
        <f>IF(U26,LOOKUP(U26,{1;2;3;4;5;6;7;8;9;10;11;12;13;14;15;16;17;18;19;20;21},{60;50;42;36;32;30;28;26;24;22;20;18;16;14;12;10;8;6;4;2;0}),0)</f>
        <v>2</v>
      </c>
      <c r="W26" s="44">
        <v>16</v>
      </c>
      <c r="X26" s="41">
        <f>IF(W26,LOOKUP(W26,{1;2;3;4;5;6;7;8;9;10;11;12;13;14;15;16;17;18;19;20;21},{60;50;42;36;32;30;28;26;24;22;20;18;16;14;12;10;8;6;4;2;0}),0)</f>
        <v>10</v>
      </c>
      <c r="Y26" s="44">
        <v>11</v>
      </c>
      <c r="Z26" s="45">
        <f>IF(Y26,LOOKUP(Y26,{1;2;3;4;5;6;7;8;9;10;11;12;13;14;15;16;17;18;19;20;21},{60;50;42;36;32;30;28;26;24;22;20;18;16;14;12;10;8;6;4;2;0}),0)</f>
        <v>20</v>
      </c>
      <c r="AA26" s="44">
        <v>7</v>
      </c>
      <c r="AB26" s="41">
        <f>IF(AA26,LOOKUP(AA26,{1;2;3;4;5;6;7;8;9;10;11;12;13;14;15;16;17;18;19;20;21},{60;50;42;36;32;30;28;26;24;22;20;18;16;14;12;10;8;6;4;2;0}),0)</f>
        <v>28</v>
      </c>
      <c r="AC26" s="44">
        <v>8</v>
      </c>
      <c r="AD26" s="106">
        <f>IF(AC26,LOOKUP(AC26,{1;2;3;4;5;6;7;8;9;10;11;12;13;14;15;16;17;18;19;20;21},{30;25;21;18;16;15;14;13;12;11;10;9;8;7;6;5;4;3;2;1;0}),0)</f>
        <v>13</v>
      </c>
      <c r="AE26" s="44"/>
      <c r="AF26" s="488">
        <f>IF(AE26,LOOKUP(AE26,{1;2;3;4;5;6;7;8;9;10;11;12;13;14;15;16;17;18;19;20;21},{30;25;21;18;16;15;14;13;12;11;10;9;8;7;6;5;4;3;2;1;0}),0)</f>
        <v>0</v>
      </c>
      <c r="AG26" s="44"/>
      <c r="AH26" s="106">
        <f>IF(AG26,LOOKUP(AG26,{1;2;3;4;5;6;7;8;9;10;11;12;13;14;15;16;17;18;19;20;21},{30;25;21;18;16;15;14;13;12;11;10;9;8;7;6;5;4;3;2;1;0}),0)</f>
        <v>0</v>
      </c>
      <c r="AI26" s="44"/>
      <c r="AJ26" s="41">
        <f>IF(AI26,LOOKUP(AI26,{1;2;3;4;5;6;7;8;9;10;11;12;13;14;15;16;17;18;19;20;21},{30;25;21;18;16;15;14;13;12;11;10;9;8;7;6;5;4;3;2;1;0}),0)</f>
        <v>0</v>
      </c>
      <c r="AK26" s="44"/>
      <c r="AL26" s="43">
        <f>IF(AK26,LOOKUP(AK26,{1;2;3;4;5;6;7;8;9;10;11;12;13;14;15;16;17;18;19;20;21},{30;25;21;18;16;15;14;13;12;11;10;9;8;7;6;5;4;3;2;1;0}),0)</f>
        <v>0</v>
      </c>
      <c r="AM26" s="44"/>
      <c r="AN26" s="43">
        <f>IF(AM26,LOOKUP(AM26,{1;2;3;4;5;6;7;8;9;10;11;12;13;14;15;16;17;18;19;20;21},{30;25;21;18;16;15;14;13;12;11;10;9;8;7;6;5;4;3;2;1;0}),0)</f>
        <v>0</v>
      </c>
      <c r="AO26" s="44"/>
      <c r="AP26" s="43">
        <f>IF(AO26,LOOKUP(AO26,{1;2;3;4;5;6;7;8;9;10;11;12;13;14;15;16;17;18;19;20;21},{30;25;21;18;16;15;14;13;12;11;10;9;8;7;6;5;4;3;2;1;0}),0)</f>
        <v>0</v>
      </c>
      <c r="AQ26" s="44"/>
      <c r="AR26" s="47">
        <f>IF(AQ26,LOOKUP(AQ26,{1;2;3;4;5;6;7;8;9;10;11;12;13;14;15;16;17;18;19;20;21},{60;50;42;36;32;30;28;26;24;22;20;18;16;14;12;10;8;6;4;2;0}),0)</f>
        <v>0</v>
      </c>
      <c r="AS26" s="44"/>
      <c r="AT26" s="45">
        <f>IF(AS26,LOOKUP(AS26,{1;2;3;4;5;6;7;8;9;10;11;12;13;14;15;16;17;18;19;20;21},{60;50;42;36;32;30;28;26;24;22;20;18;16;14;12;10;8;6;4;2;0}),0)</f>
        <v>0</v>
      </c>
      <c r="AU26" s="44"/>
      <c r="AV26" s="45">
        <f>IF(AU26,LOOKUP(AU26,{1;2;3;4;5;6;7;8;9;10;11;12;13;14;15;16;17;18;19;20;21},{60;50;42;36;32;30;28;26;24;22;20;18;16;14;12;10;8;6;4;2;0}),0)</f>
        <v>0</v>
      </c>
      <c r="AW26" s="225"/>
      <c r="AX26" s="219">
        <f>V26+X26+Z26+AB26+AR26+AT26+AV26</f>
        <v>60</v>
      </c>
      <c r="AY26" s="259"/>
      <c r="AZ26" s="255">
        <f>RANK(BA26,$BA$6:$BA$258)</f>
        <v>15</v>
      </c>
      <c r="BA26" s="256">
        <f>(N26+P26+R26+T26+V26+X26+Z26+AB26+AD26+AF26+AH26+AJ26+AL26+AN26)- SMALL((N26,P26,R26,T26,V26,X26,Z26,AB26,AD26,AF26,AH26,AJ26,AL26,AN26),1)- SMALL((N26,P26,R26,T26,V26,X26,Z26,AB26,AD26,AF26,AH26,AJ26,AL26,AN26),2)- SMALL((N26,P26,R26,T26,V26,X26,Z26,AB26,AD26,AF26,AH26,AJ26,AL26,AN26),3)</f>
        <v>94</v>
      </c>
      <c r="BB26" s="161"/>
    </row>
    <row r="27" spans="1:54" s="54" customFormat="1" ht="16" customHeight="1" x14ac:dyDescent="0.2">
      <c r="A27" s="190">
        <f>RANK(I27,$I$6:$I$988)</f>
        <v>22</v>
      </c>
      <c r="B27" s="187">
        <v>3535542</v>
      </c>
      <c r="C27" s="181" t="s">
        <v>258</v>
      </c>
      <c r="D27" s="181" t="s">
        <v>259</v>
      </c>
      <c r="E27" s="178" t="str">
        <f>C27&amp;D27</f>
        <v>FeliciaGESIOR</v>
      </c>
      <c r="F27" s="172">
        <v>2017</v>
      </c>
      <c r="G27" s="193">
        <v>1993</v>
      </c>
      <c r="H27" s="207" t="str">
        <f>IF(ISBLANK(G27),"",IF(G27&gt;1995.9,"U23","SR"))</f>
        <v>SR</v>
      </c>
      <c r="I27" s="198">
        <f>N27+P27+R27+T27+V27+X27+Z27+AB27+AD27+AF27+AH27+AJ27+AL27+AN27+AP27+AR27+AT27+AV27</f>
        <v>80</v>
      </c>
      <c r="J27" s="201">
        <f>N27+R27+X27+AB27+AF27+AJ27+AR27</f>
        <v>24</v>
      </c>
      <c r="K27" s="202">
        <f>P27+T27+V27+Z27+AD27+AH27+AL27+AN27+AP27+AT27+AV27</f>
        <v>56</v>
      </c>
      <c r="L27" s="161"/>
      <c r="M27" s="46">
        <v>14</v>
      </c>
      <c r="N27" s="41">
        <f>IF(M27,LOOKUP(M27,{1;2;3;4;5;6;7;8;9;10;11;12;13;14;15;16;17;18;19;20;21},{30;25;21;18;16;15;14;13;12;11;10;9;8;7;6;5;4;3;2;1;0}),0)</f>
        <v>7</v>
      </c>
      <c r="O27" s="46">
        <v>9</v>
      </c>
      <c r="P27" s="43">
        <f>IF(O27,LOOKUP(O27,{1;2;3;4;5;6;7;8;9;10;11;12;13;14;15;16;17;18;19;20;21},{30;25;21;18;16;15;14;13;12;11;10;9;8;7;6;5;4;3;2;1;0}),0)</f>
        <v>12</v>
      </c>
      <c r="Q27" s="46"/>
      <c r="R27" s="41">
        <f>IF(Q27,LOOKUP(Q27,{1;2;3;4;5;6;7;8;9;10;11;12;13;14;15;16;17;18;19;20;21},{30;25;21;18;16;15;14;13;12;11;10;9;8;7;6;5;4;3;2;1;0}),0)</f>
        <v>0</v>
      </c>
      <c r="S27" s="46">
        <v>17</v>
      </c>
      <c r="T27" s="43">
        <f>IF(S27,LOOKUP(S27,{1;2;3;4;5;6;7;8;9;10;11;12;13;14;15;16;17;18;19;20;21},{30;25;21;18;16;15;14;13;12;11;10;9;8;7;6;5;4;3;2;1;0}),0)</f>
        <v>4</v>
      </c>
      <c r="U27" s="46"/>
      <c r="V27" s="45">
        <f>IF(U27,LOOKUP(U27,{1;2;3;4;5;6;7;8;9;10;11;12;13;14;15;16;17;18;19;20;21},{60;50;42;36;32;30;28;26;24;22;20;18;16;14;12;10;8;6;4;2;0}),0)</f>
        <v>0</v>
      </c>
      <c r="W27" s="46"/>
      <c r="X27" s="41">
        <f>IF(W27,LOOKUP(W27,{1;2;3;4;5;6;7;8;9;10;11;12;13;14;15;16;17;18;19;20;21},{60;50;42;36;32;30;28;26;24;22;20;18;16;14;12;10;8;6;4;2;0}),0)</f>
        <v>0</v>
      </c>
      <c r="Y27" s="46"/>
      <c r="Z27" s="45">
        <f>IF(Y27,LOOKUP(Y27,{1;2;3;4;5;6;7;8;9;10;11;12;13;14;15;16;17;18;19;20;21},{60;50;42;36;32;30;28;26;24;22;20;18;16;14;12;10;8;6;4;2;0}),0)</f>
        <v>0</v>
      </c>
      <c r="AA27" s="46"/>
      <c r="AB27" s="41">
        <f>IF(AA27,LOOKUP(AA27,{1;2;3;4;5;6;7;8;9;10;11;12;13;14;15;16;17;18;19;20;21},{60;50;42;36;32;30;28;26;24;22;20;18;16;14;12;10;8;6;4;2;0}),0)</f>
        <v>0</v>
      </c>
      <c r="AC27" s="46">
        <v>18</v>
      </c>
      <c r="AD27" s="106">
        <f>IF(AC27,LOOKUP(AC27,{1;2;3;4;5;6;7;8;9;10;11;12;13;14;15;16;17;18;19;20;21},{30;25;21;18;16;15;14;13;12;11;10;9;8;7;6;5;4;3;2;1;0}),0)</f>
        <v>3</v>
      </c>
      <c r="AE27" s="46">
        <v>16</v>
      </c>
      <c r="AF27" s="488">
        <f>IF(AE27,LOOKUP(AE27,{1;2;3;4;5;6;7;8;9;10;11;12;13;14;15;16;17;18;19;20;21},{30;25;21;18;16;15;14;13;12;11;10;9;8;7;6;5;4;3;2;1;0}),0)</f>
        <v>5</v>
      </c>
      <c r="AG27" s="46">
        <v>9</v>
      </c>
      <c r="AH27" s="106">
        <f>IF(AG27,LOOKUP(AG27,{1;2;3;4;5;6;7;8;9;10;11;12;13;14;15;16;17;18;19;20;21},{30;25;21;18;16;15;14;13;12;11;10;9;8;7;6;5;4;3;2;1;0}),0)</f>
        <v>12</v>
      </c>
      <c r="AI27" s="46">
        <v>9</v>
      </c>
      <c r="AJ27" s="41">
        <f>IF(AI27,LOOKUP(AI27,{1;2;3;4;5;6;7;8;9;10;11;12;13;14;15;16;17;18;19;20;21},{30;25;21;18;16;15;14;13;12;11;10;9;8;7;6;5;4;3;2;1;0}),0)</f>
        <v>12</v>
      </c>
      <c r="AK27" s="46">
        <v>6</v>
      </c>
      <c r="AL27" s="43">
        <f>IF(AK27,LOOKUP(AK27,{1;2;3;4;5;6;7;8;9;10;11;12;13;14;15;16;17;18;19;20;21},{30;25;21;18;16;15;14;13;12;11;10;9;8;7;6;5;4;3;2;1;0}),0)</f>
        <v>15</v>
      </c>
      <c r="AM27" s="46">
        <v>11</v>
      </c>
      <c r="AN27" s="43">
        <f>IF(AM27,LOOKUP(AM27,{1;2;3;4;5;6;7;8;9;10;11;12;13;14;15;16;17;18;19;20;21},{30;25;21;18;16;15;14;13;12;11;10;9;8;7;6;5;4;3;2;1;0}),0)</f>
        <v>10</v>
      </c>
      <c r="AO27" s="46"/>
      <c r="AP27" s="43">
        <f>IF(AO27,LOOKUP(AO27,{1;2;3;4;5;6;7;8;9;10;11;12;13;14;15;16;17;18;19;20;21},{30;25;21;18;16;15;14;13;12;11;10;9;8;7;6;5;4;3;2;1;0}),0)</f>
        <v>0</v>
      </c>
      <c r="AQ27" s="46"/>
      <c r="AR27" s="47">
        <f>IF(AQ27,LOOKUP(AQ27,{1;2;3;4;5;6;7;8;9;10;11;12;13;14;15;16;17;18;19;20;21},{60;50;42;36;32;30;28;26;24;22;20;18;16;14;12;10;8;6;4;2;0}),0)</f>
        <v>0</v>
      </c>
      <c r="AS27" s="46"/>
      <c r="AT27" s="45">
        <f>IF(AS27,LOOKUP(AS27,{1;2;3;4;5;6;7;8;9;10;11;12;13;14;15;16;17;18;19;20;21},{60;50;42;36;32;30;28;26;24;22;20;18;16;14;12;10;8;6;4;2;0}),0)</f>
        <v>0</v>
      </c>
      <c r="AU27" s="46"/>
      <c r="AV27" s="45">
        <f>IF(AU27,LOOKUP(AU27,{1;2;3;4;5;6;7;8;9;10;11;12;13;14;15;16;17;18;19;20;21},{60;50;42;36;32;30;28;26;24;22;20;18;16;14;12;10;8;6;4;2;0}),0)</f>
        <v>0</v>
      </c>
      <c r="AW27" s="225"/>
      <c r="AX27" s="219">
        <f>V27+X27+Z27+AB27+AR27+AT27+AV27</f>
        <v>0</v>
      </c>
      <c r="AY27" s="259"/>
      <c r="AZ27" s="255">
        <f>RANK(BA27,$BA$6:$BA$258)</f>
        <v>18</v>
      </c>
      <c r="BA27" s="256">
        <f>(N27+P27+R27+T27+V27+X27+Z27+AB27+AD27+AF27+AH27+AJ27+AL27+AN27)- SMALL((N27,P27,R27,T27,V27,X27,Z27,AB27,AD27,AF27,AH27,AJ27,AL27,AN27),1)- SMALL((N27,P27,R27,T27,V27,X27,Z27,AB27,AD27,AF27,AH27,AJ27,AL27,AN27),2)- SMALL((N27,P27,R27,T27,V27,X27,Z27,AB27,AD27,AF27,AH27,AJ27,AL27,AN27),3)</f>
        <v>80</v>
      </c>
      <c r="BB27" s="161"/>
    </row>
    <row r="28" spans="1:54" s="54" customFormat="1" ht="16" customHeight="1" x14ac:dyDescent="0.2">
      <c r="A28" s="190">
        <f>RANK(I28,$I$6:$I$988)</f>
        <v>23</v>
      </c>
      <c r="B28" s="187">
        <v>3105222</v>
      </c>
      <c r="C28" s="181" t="s">
        <v>622</v>
      </c>
      <c r="D28" s="181" t="s">
        <v>623</v>
      </c>
      <c r="E28" s="178" t="str">
        <f>C28&amp;D28</f>
        <v>LauraLECLAIR</v>
      </c>
      <c r="F28" s="172"/>
      <c r="G28" s="193">
        <v>1997</v>
      </c>
      <c r="H28" s="207" t="str">
        <f>IF(ISBLANK(G28),"",IF(G28&gt;1995.9,"U23","SR"))</f>
        <v>U23</v>
      </c>
      <c r="I28" s="198">
        <f>N28+P28+R28+T28+V28+X28+Z28+AB28+AD28+AF28+AH28+AJ28+AL28+AN28+AP28+AR28+AT28+AV28</f>
        <v>77</v>
      </c>
      <c r="J28" s="201">
        <f>N28+R28+X28+AB28+AF28+AJ28+AR28</f>
        <v>30</v>
      </c>
      <c r="K28" s="202">
        <f>P28+T28+V28+Z28+AD28+AH28+AL28+AN28+AP28+AT28+AV28</f>
        <v>47</v>
      </c>
      <c r="L28" s="161"/>
      <c r="M28" s="44"/>
      <c r="N28" s="41">
        <f>IF(M28,LOOKUP(M28,{1;2;3;4;5;6;7;8;9;10;11;12;13;14;15;16;17;18;19;20;21},{30;25;21;18;16;15;14;13;12;11;10;9;8;7;6;5;4;3;2;1;0}),0)</f>
        <v>0</v>
      </c>
      <c r="O28" s="44"/>
      <c r="P28" s="43">
        <f>IF(O28,LOOKUP(O28,{1;2;3;4;5;6;7;8;9;10;11;12;13;14;15;16;17;18;19;20;21},{30;25;21;18;16;15;14;13;12;11;10;9;8;7;6;5;4;3;2;1;0}),0)</f>
        <v>0</v>
      </c>
      <c r="Q28" s="44">
        <v>17</v>
      </c>
      <c r="R28" s="41">
        <f>IF(Q28,LOOKUP(Q28,{1;2;3;4;5;6;7;8;9;10;11;12;13;14;15;16;17;18;19;20;21},{30;25;21;18;16;15;14;13;12;11;10;9;8;7;6;5;4;3;2;1;0}),0)</f>
        <v>4</v>
      </c>
      <c r="S28" s="44"/>
      <c r="T28" s="43">
        <f>IF(S28,LOOKUP(S28,{1;2;3;4;5;6;7;8;9;10;11;12;13;14;15;16;17;18;19;20;21},{30;25;21;18;16;15;14;13;12;11;10;9;8;7;6;5;4;3;2;1;0}),0)</f>
        <v>0</v>
      </c>
      <c r="U28" s="44"/>
      <c r="V28" s="45">
        <f>IF(U28,LOOKUP(U28,{1;2;3;4;5;6;7;8;9;10;11;12;13;14;15;16;17;18;19;20;21},{60;50;42;36;32;30;28;26;24;22;20;18;16;14;12;10;8;6;4;2;0}),0)</f>
        <v>0</v>
      </c>
      <c r="W28" s="44"/>
      <c r="X28" s="41">
        <f>IF(W28,LOOKUP(W28,{1;2;3;4;5;6;7;8;9;10;11;12;13;14;15;16;17;18;19;20;21},{60;50;42;36;32;30;28;26;24;22;20;18;16;14;12;10;8;6;4;2;0}),0)</f>
        <v>0</v>
      </c>
      <c r="Y28" s="44">
        <v>12</v>
      </c>
      <c r="Z28" s="45">
        <f>IF(Y28,LOOKUP(Y28,{1;2;3;4;5;6;7;8;9;10;11;12;13;14;15;16;17;18;19;20;21},{60;50;42;36;32;30;28;26;24;22;20;18;16;14;12;10;8;6;4;2;0}),0)</f>
        <v>18</v>
      </c>
      <c r="AA28" s="44">
        <v>12</v>
      </c>
      <c r="AB28" s="41">
        <f>IF(AA28,LOOKUP(AA28,{1;2;3;4;5;6;7;8;9;10;11;12;13;14;15;16;17;18;19;20;21},{60;50;42;36;32;30;28;26;24;22;20;18;16;14;12;10;8;6;4;2;0}),0)</f>
        <v>18</v>
      </c>
      <c r="AC28" s="44">
        <v>14</v>
      </c>
      <c r="AD28" s="106">
        <f>IF(AC28,LOOKUP(AC28,{1;2;3;4;5;6;7;8;9;10;11;12;13;14;15;16;17;18;19;20;21},{30;25;21;18;16;15;14;13;12;11;10;9;8;7;6;5;4;3;2;1;0}),0)</f>
        <v>7</v>
      </c>
      <c r="AE28" s="44">
        <v>13</v>
      </c>
      <c r="AF28" s="488">
        <f>IF(AE28,LOOKUP(AE28,{1;2;3;4;5;6;7;8;9;10;11;12;13;14;15;16;17;18;19;20;21},{30;25;21;18;16;15;14;13;12;11;10;9;8;7;6;5;4;3;2;1;0}),0)</f>
        <v>8</v>
      </c>
      <c r="AG28" s="44"/>
      <c r="AH28" s="106">
        <f>IF(AG28,LOOKUP(AG28,{1;2;3;4;5;6;7;8;9;10;11;12;13;14;15;16;17;18;19;20;21},{30;25;21;18;16;15;14;13;12;11;10;9;8;7;6;5;4;3;2;1;0}),0)</f>
        <v>0</v>
      </c>
      <c r="AI28" s="44"/>
      <c r="AJ28" s="41">
        <f>IF(AI28,LOOKUP(AI28,{1;2;3;4;5;6;7;8;9;10;11;12;13;14;15;16;17;18;19;20;21},{30;25;21;18;16;15;14;13;12;11;10;9;8;7;6;5;4;3;2;1;0}),0)</f>
        <v>0</v>
      </c>
      <c r="AK28" s="44"/>
      <c r="AL28" s="43">
        <f>IF(AK28,LOOKUP(AK28,{1;2;3;4;5;6;7;8;9;10;11;12;13;14;15;16;17;18;19;20;21},{30;25;21;18;16;15;14;13;12;11;10;9;8;7;6;5;4;3;2;1;0}),0)</f>
        <v>0</v>
      </c>
      <c r="AM28" s="44"/>
      <c r="AN28" s="43">
        <f>IF(AM28,LOOKUP(AM28,{1;2;3;4;5;6;7;8;9;10;11;12;13;14;15;16;17;18;19;20;21},{30;25;21;18;16;15;14;13;12;11;10;9;8;7;6;5;4;3;2;1;0}),0)</f>
        <v>0</v>
      </c>
      <c r="AO28" s="44"/>
      <c r="AP28" s="43">
        <f>IF(AO28,LOOKUP(AO28,{1;2;3;4;5;6;7;8;9;10;11;12;13;14;15;16;17;18;19;20;21},{30;25;21;18;16;15;14;13;12;11;10;9;8;7;6;5;4;3;2;1;0}),0)</f>
        <v>0</v>
      </c>
      <c r="AQ28" s="44"/>
      <c r="AR28" s="47">
        <f>IF(AQ28,LOOKUP(AQ28,{1;2;3;4;5;6;7;8;9;10;11;12;13;14;15;16;17;18;19;20;21},{60;50;42;36;32;30;28;26;24;22;20;18;16;14;12;10;8;6;4;2;0}),0)</f>
        <v>0</v>
      </c>
      <c r="AS28" s="44"/>
      <c r="AT28" s="45">
        <f>IF(AS28,LOOKUP(AS28,{1;2;3;4;5;6;7;8;9;10;11;12;13;14;15;16;17;18;19;20;21},{60;50;42;36;32;30;28;26;24;22;20;18;16;14;12;10;8;6;4;2;0}),0)</f>
        <v>0</v>
      </c>
      <c r="AU28" s="44">
        <v>10</v>
      </c>
      <c r="AV28" s="45">
        <f>IF(AU28,LOOKUP(AU28,{1;2;3;4;5;6;7;8;9;10;11;12;13;14;15;16;17;18;19;20;21},{60;50;42;36;32;30;28;26;24;22;20;18;16;14;12;10;8;6;4;2;0}),0)</f>
        <v>22</v>
      </c>
      <c r="AW28" s="225"/>
      <c r="AX28" s="219">
        <f>V28+X28+Z28+AB28+AR28+AT28+AV28</f>
        <v>58</v>
      </c>
      <c r="AY28" s="259"/>
      <c r="AZ28" s="255"/>
      <c r="BA28" s="256"/>
      <c r="BB28" s="161"/>
    </row>
    <row r="29" spans="1:54" s="54" customFormat="1" ht="16" customHeight="1" x14ac:dyDescent="0.2">
      <c r="A29" s="190">
        <f>RANK(I29,$I$6:$I$988)</f>
        <v>24</v>
      </c>
      <c r="B29" s="187">
        <v>3105180</v>
      </c>
      <c r="C29" s="181" t="s">
        <v>341</v>
      </c>
      <c r="D29" s="181" t="s">
        <v>342</v>
      </c>
      <c r="E29" s="178" t="str">
        <f>C29&amp;D29</f>
        <v>MayaMACISAAC-JONES</v>
      </c>
      <c r="F29" s="172">
        <v>2017</v>
      </c>
      <c r="G29" s="193">
        <v>1995</v>
      </c>
      <c r="H29" s="207" t="str">
        <f>IF(ISBLANK(G29),"",IF(G29&gt;1995.9,"U23","SR"))</f>
        <v>SR</v>
      </c>
      <c r="I29" s="198">
        <f>N29+P29+R29+T29+V29+X29+Z29+AB29+AD29+AF29+AH29+AJ29+AL29+AN29+AP29+AR29+AT29+AV29</f>
        <v>76</v>
      </c>
      <c r="J29" s="201">
        <f>N29+R29+X29+AB29+AF29+AJ29+AR29</f>
        <v>76</v>
      </c>
      <c r="K29" s="202">
        <f>P29+T29+V29+Z29+AD29+AH29+AL29+AN29+AP29+AT29+AV29</f>
        <v>0</v>
      </c>
      <c r="L29" s="161"/>
      <c r="M29" s="44"/>
      <c r="N29" s="41">
        <f>IF(M29,LOOKUP(M29,{1;2;3;4;5;6;7;8;9;10;11;12;13;14;15;16;17;18;19;20;21},{30;25;21;18;16;15;14;13;12;11;10;9;8;7;6;5;4;3;2;1;0}),0)</f>
        <v>0</v>
      </c>
      <c r="O29" s="44"/>
      <c r="P29" s="43">
        <f>IF(O29,LOOKUP(O29,{1;2;3;4;5;6;7;8;9;10;11;12;13;14;15;16;17;18;19;20;21},{30;25;21;18;16;15;14;13;12;11;10;9;8;7;6;5;4;3;2;1;0}),0)</f>
        <v>0</v>
      </c>
      <c r="Q29" s="44">
        <v>4</v>
      </c>
      <c r="R29" s="41">
        <f>IF(Q29,LOOKUP(Q29,{1;2;3;4;5;6;7;8;9;10;11;12;13;14;15;16;17;18;19;20;21},{30;25;21;18;16;15;14;13;12;11;10;9;8;7;6;5;4;3;2;1;0}),0)</f>
        <v>18</v>
      </c>
      <c r="S29" s="44"/>
      <c r="T29" s="43">
        <f>IF(S29,LOOKUP(S29,{1;2;3;4;5;6;7;8;9;10;11;12;13;14;15;16;17;18;19;20;21},{30;25;21;18;16;15;14;13;12;11;10;9;8;7;6;5;4;3;2;1;0}),0)</f>
        <v>0</v>
      </c>
      <c r="U29" s="44"/>
      <c r="V29" s="45">
        <f>IF(U29,LOOKUP(U29,{1;2;3;4;5;6;7;8;9;10;11;12;13;14;15;16;17;18;19;20;21},{60;50;42;36;32;30;28;26;24;22;20;18;16;14;12;10;8;6;4;2;0}),0)</f>
        <v>0</v>
      </c>
      <c r="W29" s="44">
        <v>8</v>
      </c>
      <c r="X29" s="41">
        <f>IF(W29,LOOKUP(W29,{1;2;3;4;5;6;7;8;9;10;11;12;13;14;15;16;17;18;19;20;21},{60;50;42;36;32;30;28;26;24;22;20;18;16;14;12;10;8;6;4;2;0}),0)</f>
        <v>26</v>
      </c>
      <c r="Y29" s="44"/>
      <c r="Z29" s="45">
        <f>IF(Y29,LOOKUP(Y29,{1;2;3;4;5;6;7;8;9;10;11;12;13;14;15;16;17;18;19;20;21},{60;50;42;36;32;30;28;26;24;22;20;18;16;14;12;10;8;6;4;2;0}),0)</f>
        <v>0</v>
      </c>
      <c r="AA29" s="44">
        <v>5</v>
      </c>
      <c r="AB29" s="41">
        <f>IF(AA29,LOOKUP(AA29,{1;2;3;4;5;6;7;8;9;10;11;12;13;14;15;16;17;18;19;20;21},{60;50;42;36;32;30;28;26;24;22;20;18;16;14;12;10;8;6;4;2;0}),0)</f>
        <v>32</v>
      </c>
      <c r="AC29" s="44"/>
      <c r="AD29" s="106">
        <f>IF(AC29,LOOKUP(AC29,{1;2;3;4;5;6;7;8;9;10;11;12;13;14;15;16;17;18;19;20;21},{30;25;21;18;16;15;14;13;12;11;10;9;8;7;6;5;4;3;2;1;0}),0)</f>
        <v>0</v>
      </c>
      <c r="AE29" s="44"/>
      <c r="AF29" s="488">
        <f>IF(AE29,LOOKUP(AE29,{1;2;3;4;5;6;7;8;9;10;11;12;13;14;15;16;17;18;19;20;21},{30;25;21;18;16;15;14;13;12;11;10;9;8;7;6;5;4;3;2;1;0}),0)</f>
        <v>0</v>
      </c>
      <c r="AG29" s="44"/>
      <c r="AH29" s="106">
        <f>IF(AG29,LOOKUP(AG29,{1;2;3;4;5;6;7;8;9;10;11;12;13;14;15;16;17;18;19;20;21},{30;25;21;18;16;15;14;13;12;11;10;9;8;7;6;5;4;3;2;1;0}),0)</f>
        <v>0</v>
      </c>
      <c r="AI29" s="44"/>
      <c r="AJ29" s="41">
        <f>IF(AI29,LOOKUP(AI29,{1;2;3;4;5;6;7;8;9;10;11;12;13;14;15;16;17;18;19;20;21},{30;25;21;18;16;15;14;13;12;11;10;9;8;7;6;5;4;3;2;1;0}),0)</f>
        <v>0</v>
      </c>
      <c r="AK29" s="44"/>
      <c r="AL29" s="43">
        <f>IF(AK29,LOOKUP(AK29,{1;2;3;4;5;6;7;8;9;10;11;12;13;14;15;16;17;18;19;20;21},{30;25;21;18;16;15;14;13;12;11;10;9;8;7;6;5;4;3;2;1;0}),0)</f>
        <v>0</v>
      </c>
      <c r="AM29" s="44"/>
      <c r="AN29" s="43">
        <f>IF(AM29,LOOKUP(AM29,{1;2;3;4;5;6;7;8;9;10;11;12;13;14;15;16;17;18;19;20;21},{30;25;21;18;16;15;14;13;12;11;10;9;8;7;6;5;4;3;2;1;0}),0)</f>
        <v>0</v>
      </c>
      <c r="AO29" s="44"/>
      <c r="AP29" s="43">
        <f>IF(AO29,LOOKUP(AO29,{1;2;3;4;5;6;7;8;9;10;11;12;13;14;15;16;17;18;19;20;21},{30;25;21;18;16;15;14;13;12;11;10;9;8;7;6;5;4;3;2;1;0}),0)</f>
        <v>0</v>
      </c>
      <c r="AQ29" s="44"/>
      <c r="AR29" s="47">
        <f>IF(AQ29,LOOKUP(AQ29,{1;2;3;4;5;6;7;8;9;10;11;12;13;14;15;16;17;18;19;20;21},{60;50;42;36;32;30;28;26;24;22;20;18;16;14;12;10;8;6;4;2;0}),0)</f>
        <v>0</v>
      </c>
      <c r="AS29" s="44"/>
      <c r="AT29" s="45">
        <f>IF(AS29,LOOKUP(AS29,{1;2;3;4;5;6;7;8;9;10;11;12;13;14;15;16;17;18;19;20;21},{60;50;42;36;32;30;28;26;24;22;20;18;16;14;12;10;8;6;4;2;0}),0)</f>
        <v>0</v>
      </c>
      <c r="AU29" s="44"/>
      <c r="AV29" s="45">
        <f>IF(AU29,LOOKUP(AU29,{1;2;3;4;5;6;7;8;9;10;11;12;13;14;15;16;17;18;19;20;21},{60;50;42;36;32;30;28;26;24;22;20;18;16;14;12;10;8;6;4;2;0}),0)</f>
        <v>0</v>
      </c>
      <c r="AW29" s="225"/>
      <c r="AX29" s="219">
        <f>V29+X29+Z29+AB29+AR29+AT29+AV29</f>
        <v>58</v>
      </c>
      <c r="AY29" s="259"/>
      <c r="AZ29" s="255">
        <f>RANK(BA29,$BA$6:$BA$258)</f>
        <v>19</v>
      </c>
      <c r="BA29" s="256">
        <f>(N29+P29+R29+T29+V29+X29+Z29+AB29+AD29+AF29+AH29+AJ29+AL29+AN29)- SMALL((N29,P29,R29,T29,V29,X29,Z29,AB29,AD29,AF29,AH29,AJ29,AL29,AN29),1)- SMALL((N29,P29,R29,T29,V29,X29,Z29,AB29,AD29,AF29,AH29,AJ29,AL29,AN29),2)- SMALL((N29,P29,R29,T29,V29,X29,Z29,AB29,AD29,AF29,AH29,AJ29,AL29,AN29),3)</f>
        <v>76</v>
      </c>
      <c r="BB29" s="161"/>
    </row>
    <row r="30" spans="1:54" s="54" customFormat="1" ht="16" customHeight="1" x14ac:dyDescent="0.2">
      <c r="A30" s="190">
        <f>RANK(I30,$I$6:$I$988)</f>
        <v>24</v>
      </c>
      <c r="B30" s="187">
        <v>3505932</v>
      </c>
      <c r="C30" s="181" t="s">
        <v>340</v>
      </c>
      <c r="D30" s="182" t="s">
        <v>546</v>
      </c>
      <c r="E30" s="178" t="str">
        <f>C30&amp;D30</f>
        <v>EvelinaSUTRO</v>
      </c>
      <c r="F30" s="174"/>
      <c r="G30" s="193">
        <v>1996</v>
      </c>
      <c r="H30" s="207" t="str">
        <f>IF(ISBLANK(G30),"",IF(G30&gt;1995.9,"U23","SR"))</f>
        <v>U23</v>
      </c>
      <c r="I30" s="198">
        <f>N30+P30+R30+T30+V30+X30+Z30+AB30+AD30+AF30+AH30+AJ30+AL30+AN30+AP30+AR30+AT30+AV30</f>
        <v>76</v>
      </c>
      <c r="J30" s="201">
        <f>N30+R30+X30+AB30+AF30+AJ30+AR30</f>
        <v>34</v>
      </c>
      <c r="K30" s="202">
        <f>P30+T30+V30+Z30+AD30+AH30+AL30+AN30+AP30+AT30+AV30</f>
        <v>42</v>
      </c>
      <c r="L30" s="161"/>
      <c r="M30" s="44"/>
      <c r="N30" s="41">
        <f>IF(M30,LOOKUP(M30,{1;2;3;4;5;6;7;8;9;10;11;12;13;14;15;16;17;18;19;20;21},{30;25;21;18;16;15;14;13;12;11;10;9;8;7;6;5;4;3;2;1;0}),0)</f>
        <v>0</v>
      </c>
      <c r="O30" s="44"/>
      <c r="P30" s="43">
        <f>IF(O30,LOOKUP(O30,{1;2;3;4;5;6;7;8;9;10;11;12;13;14;15;16;17;18;19;20;21},{30;25;21;18;16;15;14;13;12;11;10;9;8;7;6;5;4;3;2;1;0}),0)</f>
        <v>0</v>
      </c>
      <c r="Q30" s="44"/>
      <c r="R30" s="41">
        <f>IF(Q30,LOOKUP(Q30,{1;2;3;4;5;6;7;8;9;10;11;12;13;14;15;16;17;18;19;20;21},{30;25;21;18;16;15;14;13;12;11;10;9;8;7;6;5;4;3;2;1;0}),0)</f>
        <v>0</v>
      </c>
      <c r="S30" s="44"/>
      <c r="T30" s="43">
        <f>IF(S30,LOOKUP(S30,{1;2;3;4;5;6;7;8;9;10;11;12;13;14;15;16;17;18;19;20;21},{30;25;21;18;16;15;14;13;12;11;10;9;8;7;6;5;4;3;2;1;0}),0)</f>
        <v>0</v>
      </c>
      <c r="U30" s="44"/>
      <c r="V30" s="45">
        <f>IF(U30,LOOKUP(U30,{1;2;3;4;5;6;7;8;9;10;11;12;13;14;15;16;17;18;19;20;21},{60;50;42;36;32;30;28;26;24;22;20;18;16;14;12;10;8;6;4;2;0}),0)</f>
        <v>0</v>
      </c>
      <c r="W30" s="44">
        <v>15</v>
      </c>
      <c r="X30" s="41">
        <f>IF(W30,LOOKUP(W30,{1;2;3;4;5;6;7;8;9;10;11;12;13;14;15;16;17;18;19;20;21},{60;50;42;36;32;30;28;26;24;22;20;18;16;14;12;10;8;6;4;2;0}),0)</f>
        <v>12</v>
      </c>
      <c r="Y30" s="44">
        <v>5</v>
      </c>
      <c r="Z30" s="45">
        <f>IF(Y30,LOOKUP(Y30,{1;2;3;4;5;6;7;8;9;10;11;12;13;14;15;16;17;18;19;20;21},{60;50;42;36;32;30;28;26;24;22;20;18;16;14;12;10;8;6;4;2;0}),0)</f>
        <v>32</v>
      </c>
      <c r="AA30" s="44">
        <v>16</v>
      </c>
      <c r="AB30" s="41">
        <f>IF(AA30,LOOKUP(AA30,{1;2;3;4;5;6;7;8;9;10;11;12;13;14;15;16;17;18;19;20;21},{60;50;42;36;32;30;28;26;24;22;20;18;16;14;12;10;8;6;4;2;0}),0)</f>
        <v>10</v>
      </c>
      <c r="AC30" s="44"/>
      <c r="AD30" s="106">
        <f>IF(AC30,LOOKUP(AC30,{1;2;3;4;5;6;7;8;9;10;11;12;13;14;15;16;17;18;19;20;21},{30;25;21;18;16;15;14;13;12;11;10;9;8;7;6;5;4;3;2;1;0}),0)</f>
        <v>0</v>
      </c>
      <c r="AE30" s="44"/>
      <c r="AF30" s="488">
        <f>IF(AE30,LOOKUP(AE30,{1;2;3;4;5;6;7;8;9;10;11;12;13;14;15;16;17;18;19;20;21},{30;25;21;18;16;15;14;13;12;11;10;9;8;7;6;5;4;3;2;1;0}),0)</f>
        <v>0</v>
      </c>
      <c r="AG30" s="44"/>
      <c r="AH30" s="106">
        <f>IF(AG30,LOOKUP(AG30,{1;2;3;4;5;6;7;8;9;10;11;12;13;14;15;16;17;18;19;20;21},{30;25;21;18;16;15;14;13;12;11;10;9;8;7;6;5;4;3;2;1;0}),0)</f>
        <v>0</v>
      </c>
      <c r="AI30" s="44"/>
      <c r="AJ30" s="41">
        <f>IF(AI30,LOOKUP(AI30,{1;2;3;4;5;6;7;8;9;10;11;12;13;14;15;16;17;18;19;20;21},{30;25;21;18;16;15;14;13;12;11;10;9;8;7;6;5;4;3;2;1;0}),0)</f>
        <v>0</v>
      </c>
      <c r="AK30" s="44"/>
      <c r="AL30" s="43">
        <f>IF(AK30,LOOKUP(AK30,{1;2;3;4;5;6;7;8;9;10;11;12;13;14;15;16;17;18;19;20;21},{30;25;21;18;16;15;14;13;12;11;10;9;8;7;6;5;4;3;2;1;0}),0)</f>
        <v>0</v>
      </c>
      <c r="AM30" s="44"/>
      <c r="AN30" s="43">
        <f>IF(AM30,LOOKUP(AM30,{1;2;3;4;5;6;7;8;9;10;11;12;13;14;15;16;17;18;19;20;21},{30;25;21;18;16;15;14;13;12;11;10;9;8;7;6;5;4;3;2;1;0}),0)</f>
        <v>0</v>
      </c>
      <c r="AO30" s="44"/>
      <c r="AP30" s="43">
        <f>IF(AO30,LOOKUP(AO30,{1;2;3;4;5;6;7;8;9;10;11;12;13;14;15;16;17;18;19;20;21},{30;25;21;18;16;15;14;13;12;11;10;9;8;7;6;5;4;3;2;1;0}),0)</f>
        <v>0</v>
      </c>
      <c r="AQ30" s="44">
        <v>15</v>
      </c>
      <c r="AR30" s="47">
        <f>IF(AQ30,LOOKUP(AQ30,{1;2;3;4;5;6;7;8;9;10;11;12;13;14;15;16;17;18;19;20;21},{60;50;42;36;32;30;28;26;24;22;20;18;16;14;12;10;8;6;4;2;0}),0)</f>
        <v>12</v>
      </c>
      <c r="AS30" s="44">
        <v>16</v>
      </c>
      <c r="AT30" s="45">
        <f>IF(AS30,LOOKUP(AS30,{1;2;3;4;5;6;7;8;9;10;11;12;13;14;15;16;17;18;19;20;21},{60;50;42;36;32;30;28;26;24;22;20;18;16;14;12;10;8;6;4;2;0}),0)</f>
        <v>10</v>
      </c>
      <c r="AU30" s="44"/>
      <c r="AV30" s="45">
        <f>IF(AU30,LOOKUP(AU30,{1;2;3;4;5;6;7;8;9;10;11;12;13;14;15;16;17;18;19;20;21},{60;50;42;36;32;30;28;26;24;22;20;18;16;14;12;10;8;6;4;2;0}),0)</f>
        <v>0</v>
      </c>
      <c r="AW30" s="225"/>
      <c r="AX30" s="219">
        <f>V30+X30+Z30+AB30+AR30+AT30+AV30</f>
        <v>76</v>
      </c>
      <c r="AY30" s="259"/>
      <c r="AZ30" s="255">
        <f>RANK(BA30,$BA$6:$BA$258)</f>
        <v>23</v>
      </c>
      <c r="BA30" s="256">
        <f>(N30+P30+R30+T30+V30+X30+Z30+AB30+AD30+AF30+AH30+AJ30+AL30+AN30)- SMALL((N30,P30,R30,T30,V30,X30,Z30,AB30,AD30,AF30,AH30,AJ30,AL30,AN30),1)- SMALL((N30,P30,R30,T30,V30,X30,Z30,AB30,AD30,AF30,AH30,AJ30,AL30,AN30),2)- SMALL((N30,P30,R30,T30,V30,X30,Z30,AB30,AD30,AF30,AH30,AJ30,AL30,AN30),3)</f>
        <v>54</v>
      </c>
      <c r="BB30" s="161"/>
    </row>
    <row r="31" spans="1:54" s="54" customFormat="1" ht="16" customHeight="1" x14ac:dyDescent="0.2">
      <c r="A31" s="190">
        <f>RANK(I31,$I$6:$I$988)</f>
        <v>24</v>
      </c>
      <c r="B31" s="187">
        <v>3105182</v>
      </c>
      <c r="C31" s="181" t="s">
        <v>353</v>
      </c>
      <c r="D31" s="181" t="s">
        <v>624</v>
      </c>
      <c r="E31" s="178" t="str">
        <f>C31&amp;D31</f>
        <v>SadieWHITE</v>
      </c>
      <c r="F31" s="172"/>
      <c r="G31" s="193">
        <v>1996</v>
      </c>
      <c r="H31" s="207" t="str">
        <f>IF(ISBLANK(G31),"",IF(G31&gt;1995.9,"U23","SR"))</f>
        <v>U23</v>
      </c>
      <c r="I31" s="198">
        <f>N31+P31+R31+T31+V31+X31+Z31+AB31+AD31+AF31+AH31+AJ31+AL31+AN31+AP31+AR31+AT31+AV31</f>
        <v>76</v>
      </c>
      <c r="J31" s="201">
        <f>N31+R31+X31+AB31+AF31+AJ31+AR31</f>
        <v>37</v>
      </c>
      <c r="K31" s="202">
        <f>P31+T31+V31+Z31+AD31+AH31+AL31+AN31+AP31+AT31+AV31</f>
        <v>39</v>
      </c>
      <c r="L31" s="161"/>
      <c r="M31" s="44"/>
      <c r="N31" s="41">
        <f>IF(M31,LOOKUP(M31,{1;2;3;4;5;6;7;8;9;10;11;12;13;14;15;16;17;18;19;20;21},{30;25;21;18;16;15;14;13;12;11;10;9;8;7;6;5;4;3;2;1;0}),0)</f>
        <v>0</v>
      </c>
      <c r="O31" s="44"/>
      <c r="P31" s="43">
        <f>IF(O31,LOOKUP(O31,{1;2;3;4;5;6;7;8;9;10;11;12;13;14;15;16;17;18;19;20;21},{30;25;21;18;16;15;14;13;12;11;10;9;8;7;6;5;4;3;2;1;0}),0)</f>
        <v>0</v>
      </c>
      <c r="Q31" s="44">
        <v>18</v>
      </c>
      <c r="R31" s="41">
        <f>IF(Q31,LOOKUP(Q31,{1;2;3;4;5;6;7;8;9;10;11;12;13;14;15;16;17;18;19;20;21},{30;25;21;18;16;15;14;13;12;11;10;9;8;7;6;5;4;3;2;1;0}),0)</f>
        <v>3</v>
      </c>
      <c r="S31" s="44">
        <v>20</v>
      </c>
      <c r="T31" s="43">
        <f>IF(S31,LOOKUP(S31,{1;2;3;4;5;6;7;8;9;10;11;12;13;14;15;16;17;18;19;20;21},{30;25;21;18;16;15;14;13;12;11;10;9;8;7;6;5;4;3;2;1;0}),0)</f>
        <v>1</v>
      </c>
      <c r="U31" s="44"/>
      <c r="V31" s="45">
        <f>IF(U31,LOOKUP(U31,{1;2;3;4;5;6;7;8;9;10;11;12;13;14;15;16;17;18;19;20;21},{60;50;42;36;32;30;28;26;24;22;20;18;16;14;12;10;8;6;4;2;0}),0)</f>
        <v>0</v>
      </c>
      <c r="W31" s="44"/>
      <c r="X31" s="41">
        <f>IF(W31,LOOKUP(W31,{1;2;3;4;5;6;7;8;9;10;11;12;13;14;15;16;17;18;19;20;21},{60;50;42;36;32;30;28;26;24;22;20;18;16;14;12;10;8;6;4;2;0}),0)</f>
        <v>0</v>
      </c>
      <c r="Y31" s="44"/>
      <c r="Z31" s="45">
        <f>IF(Y31,LOOKUP(Y31,{1;2;3;4;5;6;7;8;9;10;11;12;13;14;15;16;17;18;19;20;21},{60;50;42;36;32;30;28;26;24;22;20;18;16;14;12;10;8;6;4;2;0}),0)</f>
        <v>0</v>
      </c>
      <c r="AA31" s="44"/>
      <c r="AB31" s="41">
        <f>IF(AA31,LOOKUP(AA31,{1;2;3;4;5;6;7;8;9;10;11;12;13;14;15;16;17;18;19;20;21},{60;50;42;36;32;30;28;26;24;22;20;18;16;14;12;10;8;6;4;2;0}),0)</f>
        <v>0</v>
      </c>
      <c r="AC31" s="44"/>
      <c r="AD31" s="106">
        <f>IF(AC31,LOOKUP(AC31,{1;2;3;4;5;6;7;8;9;10;11;12;13;14;15;16;17;18;19;20;21},{30;25;21;18;16;15;14;13;12;11;10;9;8;7;6;5;4;3;2;1;0}),0)</f>
        <v>0</v>
      </c>
      <c r="AE31" s="44"/>
      <c r="AF31" s="488">
        <f>IF(AE31,LOOKUP(AE31,{1;2;3;4;5;6;7;8;9;10;11;12;13;14;15;16;17;18;19;20;21},{30;25;21;18;16;15;14;13;12;11;10;9;8;7;6;5;4;3;2;1;0}),0)</f>
        <v>0</v>
      </c>
      <c r="AG31" s="44"/>
      <c r="AH31" s="106">
        <f>IF(AG31,LOOKUP(AG31,{1;2;3;4;5;6;7;8;9;10;11;12;13;14;15;16;17;18;19;20;21},{30;25;21;18;16;15;14;13;12;11;10;9;8;7;6;5;4;3;2;1;0}),0)</f>
        <v>0</v>
      </c>
      <c r="AI31" s="44">
        <v>5</v>
      </c>
      <c r="AJ31" s="41">
        <f>IF(AI31,LOOKUP(AI31,{1;2;3;4;5;6;7;8;9;10;11;12;13;14;15;16;17;18;19;20;21},{30;25;21;18;16;15;14;13;12;11;10;9;8;7;6;5;4;3;2;1;0}),0)</f>
        <v>16</v>
      </c>
      <c r="AK31" s="44">
        <v>12</v>
      </c>
      <c r="AL31" s="43">
        <f>IF(AK31,LOOKUP(AK31,{1;2;3;4;5;6;7;8;9;10;11;12;13;14;15;16;17;18;19;20;21},{30;25;21;18;16;15;14;13;12;11;10;9;8;7;6;5;4;3;2;1;0}),0)</f>
        <v>9</v>
      </c>
      <c r="AM31" s="44">
        <v>6</v>
      </c>
      <c r="AN31" s="43">
        <f>IF(AM31,LOOKUP(AM31,{1;2;3;4;5;6;7;8;9;10;11;12;13;14;15;16;17;18;19;20;21},{30;25;21;18;16;15;14;13;12;11;10;9;8;7;6;5;4;3;2;1;0}),0)</f>
        <v>15</v>
      </c>
      <c r="AO31" s="44"/>
      <c r="AP31" s="43">
        <f>IF(AO31,LOOKUP(AO31,{1;2;3;4;5;6;7;8;9;10;11;12;13;14;15;16;17;18;19;20;21},{30;25;21;18;16;15;14;13;12;11;10;9;8;7;6;5;4;3;2;1;0}),0)</f>
        <v>0</v>
      </c>
      <c r="AQ31" s="44">
        <v>12</v>
      </c>
      <c r="AR31" s="47">
        <f>IF(AQ31,LOOKUP(AQ31,{1;2;3;4;5;6;7;8;9;10;11;12;13;14;15;16;17;18;19;20;21},{60;50;42;36;32;30;28;26;24;22;20;18;16;14;12;10;8;6;4;2;0}),0)</f>
        <v>18</v>
      </c>
      <c r="AS31" s="44"/>
      <c r="AT31" s="45">
        <f>IF(AS31,LOOKUP(AS31,{1;2;3;4;5;6;7;8;9;10;11;12;13;14;15;16;17;18;19;20;21},{60;50;42;36;32;30;28;26;24;22;20;18;16;14;12;10;8;6;4;2;0}),0)</f>
        <v>0</v>
      </c>
      <c r="AU31" s="44">
        <v>14</v>
      </c>
      <c r="AV31" s="45">
        <f>IF(AU31,LOOKUP(AU31,{1;2;3;4;5;6;7;8;9;10;11;12;13;14;15;16;17;18;19;20;21},{60;50;42;36;32;30;28;26;24;22;20;18;16;14;12;10;8;6;4;2;0}),0)</f>
        <v>14</v>
      </c>
      <c r="AW31" s="225"/>
      <c r="AX31" s="219">
        <f>V31+X31+Z31+AB31+AR31+AT31+AV31</f>
        <v>32</v>
      </c>
      <c r="AY31" s="259"/>
      <c r="AZ31" s="255"/>
      <c r="BA31" s="256"/>
      <c r="BB31" s="161"/>
    </row>
    <row r="32" spans="1:54" s="54" customFormat="1" ht="16" customHeight="1" x14ac:dyDescent="0.2">
      <c r="A32" s="190">
        <f>RANK(I32,$I$6:$I$988)</f>
        <v>27</v>
      </c>
      <c r="B32" s="187">
        <v>3535656</v>
      </c>
      <c r="C32" s="181" t="s">
        <v>292</v>
      </c>
      <c r="D32" s="181" t="s">
        <v>293</v>
      </c>
      <c r="E32" s="178" t="str">
        <f>C32&amp;D32</f>
        <v>NicoleSCHNEIDER</v>
      </c>
      <c r="F32" s="172">
        <v>2017</v>
      </c>
      <c r="G32" s="193">
        <v>1997</v>
      </c>
      <c r="H32" s="207" t="str">
        <f>IF(ISBLANK(G32),"",IF(G32&gt;1995.9,"U23","SR"))</f>
        <v>U23</v>
      </c>
      <c r="I32" s="198">
        <f>N32+P32+R32+T32+V32+X32+Z32+AB32+AD32+AF32+AH32+AJ32+AL32+AN32+AP32+AR32+AT32+AV32</f>
        <v>60</v>
      </c>
      <c r="J32" s="201">
        <f>N32+R32+X32+AB32+AF32+AJ32+AR32</f>
        <v>14</v>
      </c>
      <c r="K32" s="202">
        <f>P32+T32+V32+Z32+AD32+AH32+AL32+AN32+AP32+AT32+AV32</f>
        <v>46</v>
      </c>
      <c r="L32" s="161"/>
      <c r="M32" s="44"/>
      <c r="N32" s="41">
        <f>IF(M32,LOOKUP(M32,{1;2;3;4;5;6;7;8;9;10;11;12;13;14;15;16;17;18;19;20;21},{30;25;21;18;16;15;14;13;12;11;10;9;8;7;6;5;4;3;2;1;0}),0)</f>
        <v>0</v>
      </c>
      <c r="O32" s="44"/>
      <c r="P32" s="43">
        <f>IF(O32,LOOKUP(O32,{1;2;3;4;5;6;7;8;9;10;11;12;13;14;15;16;17;18;19;20;21},{30;25;21;18;16;15;14;13;12;11;10;9;8;7;6;5;4;3;2;1;0}),0)</f>
        <v>0</v>
      </c>
      <c r="Q32" s="44"/>
      <c r="R32" s="41">
        <f>IF(Q32,LOOKUP(Q32,{1;2;3;4;5;6;7;8;9;10;11;12;13;14;15;16;17;18;19;20;21},{30;25;21;18;16;15;14;13;12;11;10;9;8;7;6;5;4;3;2;1;0}),0)</f>
        <v>0</v>
      </c>
      <c r="S32" s="44"/>
      <c r="T32" s="43">
        <f>IF(S32,LOOKUP(S32,{1;2;3;4;5;6;7;8;9;10;11;12;13;14;15;16;17;18;19;20;21},{30;25;21;18;16;15;14;13;12;11;10;9;8;7;6;5;4;3;2;1;0}),0)</f>
        <v>0</v>
      </c>
      <c r="U32" s="44"/>
      <c r="V32" s="45">
        <f>IF(U32,LOOKUP(U32,{1;2;3;4;5;6;7;8;9;10;11;12;13;14;15;16;17;18;19;20;21},{60;50;42;36;32;30;28;26;24;22;20;18;16;14;12;10;8;6;4;2;0}),0)</f>
        <v>0</v>
      </c>
      <c r="W32" s="44"/>
      <c r="X32" s="41">
        <f>IF(W32,LOOKUP(W32,{1;2;3;4;5;6;7;8;9;10;11;12;13;14;15;16;17;18;19;20;21},{60;50;42;36;32;30;28;26;24;22;20;18;16;14;12;10;8;6;4;2;0}),0)</f>
        <v>0</v>
      </c>
      <c r="Y32" s="44">
        <v>18</v>
      </c>
      <c r="Z32" s="45">
        <f>IF(Y32,LOOKUP(Y32,{1;2;3;4;5;6;7;8;9;10;11;12;13;14;15;16;17;18;19;20;21},{60;50;42;36;32;30;28;26;24;22;20;18;16;14;12;10;8;6;4;2;0}),0)</f>
        <v>6</v>
      </c>
      <c r="AA32" s="44">
        <v>14</v>
      </c>
      <c r="AB32" s="41">
        <f>IF(AA32,LOOKUP(AA32,{1;2;3;4;5;6;7;8;9;10;11;12;13;14;15;16;17;18;19;20;21},{60;50;42;36;32;30;28;26;24;22;20;18;16;14;12;10;8;6;4;2;0}),0)</f>
        <v>14</v>
      </c>
      <c r="AC32" s="44"/>
      <c r="AD32" s="106">
        <f>IF(AC32,LOOKUP(AC32,{1;2;3;4;5;6;7;8;9;10;11;12;13;14;15;16;17;18;19;20;21},{30;25;21;18;16;15;14;13;12;11;10;9;8;7;6;5;4;3;2;1;0}),0)</f>
        <v>0</v>
      </c>
      <c r="AE32" s="44"/>
      <c r="AF32" s="488">
        <f>IF(AE32,LOOKUP(AE32,{1;2;3;4;5;6;7;8;9;10;11;12;13;14;15;16;17;18;19;20;21},{30;25;21;18;16;15;14;13;12;11;10;9;8;7;6;5;4;3;2;1;0}),0)</f>
        <v>0</v>
      </c>
      <c r="AG32" s="44"/>
      <c r="AH32" s="106">
        <f>IF(AG32,LOOKUP(AG32,{1;2;3;4;5;6;7;8;9;10;11;12;13;14;15;16;17;18;19;20;21},{30;25;21;18;16;15;14;13;12;11;10;9;8;7;6;5;4;3;2;1;0}),0)</f>
        <v>0</v>
      </c>
      <c r="AI32" s="44"/>
      <c r="AJ32" s="41">
        <f>IF(AI32,LOOKUP(AI32,{1;2;3;4;5;6;7;8;9;10;11;12;13;14;15;16;17;18;19;20;21},{30;25;21;18;16;15;14;13;12;11;10;9;8;7;6;5;4;3;2;1;0}),0)</f>
        <v>0</v>
      </c>
      <c r="AK32" s="44">
        <v>11</v>
      </c>
      <c r="AL32" s="43">
        <f>IF(AK32,LOOKUP(AK32,{1;2;3;4;5;6;7;8;9;10;11;12;13;14;15;16;17;18;19;20;21},{30;25;21;18;16;15;14;13;12;11;10;9;8;7;6;5;4;3;2;1;0}),0)</f>
        <v>10</v>
      </c>
      <c r="AM32" s="44">
        <v>1</v>
      </c>
      <c r="AN32" s="43">
        <f>IF(AM32,LOOKUP(AM32,{1;2;3;4;5;6;7;8;9;10;11;12;13;14;15;16;17;18;19;20;21},{30;25;21;18;16;15;14;13;12;11;10;9;8;7;6;5;4;3;2;1;0}),0)</f>
        <v>30</v>
      </c>
      <c r="AO32" s="44"/>
      <c r="AP32" s="43">
        <f>IF(AO32,LOOKUP(AO32,{1;2;3;4;5;6;7;8;9;10;11;12;13;14;15;16;17;18;19;20;21},{30;25;21;18;16;15;14;13;12;11;10;9;8;7;6;5;4;3;2;1;0}),0)</f>
        <v>0</v>
      </c>
      <c r="AQ32" s="44"/>
      <c r="AR32" s="47">
        <f>IF(AQ32,LOOKUP(AQ32,{1;2;3;4;5;6;7;8;9;10;11;12;13;14;15;16;17;18;19;20;21},{60;50;42;36;32;30;28;26;24;22;20;18;16;14;12;10;8;6;4;2;0}),0)</f>
        <v>0</v>
      </c>
      <c r="AS32" s="44"/>
      <c r="AT32" s="45">
        <f>IF(AS32,LOOKUP(AS32,{1;2;3;4;5;6;7;8;9;10;11;12;13;14;15;16;17;18;19;20;21},{60;50;42;36;32;30;28;26;24;22;20;18;16;14;12;10;8;6;4;2;0}),0)</f>
        <v>0</v>
      </c>
      <c r="AU32" s="44"/>
      <c r="AV32" s="45">
        <f>IF(AU32,LOOKUP(AU32,{1;2;3;4;5;6;7;8;9;10;11;12;13;14;15;16;17;18;19;20;21},{60;50;42;36;32;30;28;26;24;22;20;18;16;14;12;10;8;6;4;2;0}),0)</f>
        <v>0</v>
      </c>
      <c r="AW32" s="225"/>
      <c r="AX32" s="219">
        <f>V32+X32+Z32+AB32+AR32+AT32+AV32</f>
        <v>20</v>
      </c>
      <c r="AY32" s="259"/>
      <c r="AZ32" s="255">
        <f>RANK(BA32,$BA$6:$BA$258)</f>
        <v>20</v>
      </c>
      <c r="BA32" s="256">
        <f>(N32+P32+R32+T32+V32+X32+Z32+AB32+AD32+AF32+AH32+AJ32+AL32+AN32)- SMALL((N32,P32,R32,T32,V32,X32,Z32,AB32,AD32,AF32,AH32,AJ32,AL32,AN32),1)- SMALL((N32,P32,R32,T32,V32,X32,Z32,AB32,AD32,AF32,AH32,AJ32,AL32,AN32),2)- SMALL((N32,P32,R32,T32,V32,X32,Z32,AB32,AD32,AF32,AH32,AJ32,AL32,AN32),3)</f>
        <v>60</v>
      </c>
      <c r="BB32" s="161"/>
    </row>
    <row r="33" spans="1:54" s="54" customFormat="1" ht="16" customHeight="1" x14ac:dyDescent="0.2">
      <c r="A33" s="190">
        <f>RANK(I33,$I$6:$I$988)</f>
        <v>28</v>
      </c>
      <c r="B33" s="187">
        <v>3426303</v>
      </c>
      <c r="C33" s="181" t="s">
        <v>327</v>
      </c>
      <c r="D33" s="181" t="s">
        <v>328</v>
      </c>
      <c r="E33" s="178" t="str">
        <f>C33&amp;D33</f>
        <v>KarianneMOE</v>
      </c>
      <c r="F33" s="172">
        <v>2017</v>
      </c>
      <c r="G33" s="193">
        <v>1997</v>
      </c>
      <c r="H33" s="207" t="str">
        <f>IF(ISBLANK(G33),"",IF(G33&gt;1995.9,"U23","SR"))</f>
        <v>U23</v>
      </c>
      <c r="I33" s="198">
        <f>N33+P33+R33+T33+V33+X33+Z33+AB33+AD33+AF33+AH33+AJ33+AL33+AN33+AP33+AR33+AT33+AV33</f>
        <v>55</v>
      </c>
      <c r="J33" s="201">
        <f>N33+R33+X33+AB33+AF33+AJ33+AR33</f>
        <v>43</v>
      </c>
      <c r="K33" s="202">
        <f>P33+T33+V33+Z33+AD33+AH33+AL33+AN33+AP33+AT33+AV33</f>
        <v>12</v>
      </c>
      <c r="L33" s="161"/>
      <c r="M33" s="46">
        <v>6</v>
      </c>
      <c r="N33" s="41">
        <f>IF(M33,LOOKUP(M33,{1;2;3;4;5;6;7;8;9;10;11;12;13;14;15;16;17;18;19;20;21},{30;25;21;18;16;15;14;13;12;11;10;9;8;7;6;5;4;3;2;1;0}),0)</f>
        <v>15</v>
      </c>
      <c r="O33" s="46"/>
      <c r="P33" s="43">
        <f>IF(O33,LOOKUP(O33,{1;2;3;4;5;6;7;8;9;10;11;12;13;14;15;16;17;18;19;20;21},{30;25;21;18;16;15;14;13;12;11;10;9;8;7;6;5;4;3;2;1;0}),0)</f>
        <v>0</v>
      </c>
      <c r="Q33" s="46"/>
      <c r="R33" s="41">
        <f>IF(Q33,LOOKUP(Q33,{1;2;3;4;5;6;7;8;9;10;11;12;13;14;15;16;17;18;19;20;21},{30;25;21;18;16;15;14;13;12;11;10;9;8;7;6;5;4;3;2;1;0}),0)</f>
        <v>0</v>
      </c>
      <c r="S33" s="46"/>
      <c r="T33" s="43">
        <f>IF(S33,LOOKUP(S33,{1;2;3;4;5;6;7;8;9;10;11;12;13;14;15;16;17;18;19;20;21},{30;25;21;18;16;15;14;13;12;11;10;9;8;7;6;5;4;3;2;1;0}),0)</f>
        <v>0</v>
      </c>
      <c r="U33" s="46">
        <v>15</v>
      </c>
      <c r="V33" s="45">
        <f>IF(U33,LOOKUP(U33,{1;2;3;4;5;6;7;8;9;10;11;12;13;14;15;16;17;18;19;20;21},{60;50;42;36;32;30;28;26;24;22;20;18;16;14;12;10;8;6;4;2;0}),0)</f>
        <v>12</v>
      </c>
      <c r="W33" s="46">
        <v>7</v>
      </c>
      <c r="X33" s="41">
        <f>IF(W33,LOOKUP(W33,{1;2;3;4;5;6;7;8;9;10;11;12;13;14;15;16;17;18;19;20;21},{60;50;42;36;32;30;28;26;24;22;20;18;16;14;12;10;8;6;4;2;0}),0)</f>
        <v>28</v>
      </c>
      <c r="Y33" s="46"/>
      <c r="Z33" s="45">
        <f>IF(Y33,LOOKUP(Y33,{1;2;3;4;5;6;7;8;9;10;11;12;13;14;15;16;17;18;19;20;21},{60;50;42;36;32;30;28;26;24;22;20;18;16;14;12;10;8;6;4;2;0}),0)</f>
        <v>0</v>
      </c>
      <c r="AA33" s="46"/>
      <c r="AB33" s="41">
        <f>IF(AA33,LOOKUP(AA33,{1;2;3;4;5;6;7;8;9;10;11;12;13;14;15;16;17;18;19;20;21},{60;50;42;36;32;30;28;26;24;22;20;18;16;14;12;10;8;6;4;2;0}),0)</f>
        <v>0</v>
      </c>
      <c r="AC33" s="46"/>
      <c r="AD33" s="106">
        <f>IF(AC33,LOOKUP(AC33,{1;2;3;4;5;6;7;8;9;10;11;12;13;14;15;16;17;18;19;20;21},{30;25;21;18;16;15;14;13;12;11;10;9;8;7;6;5;4;3;2;1;0}),0)</f>
        <v>0</v>
      </c>
      <c r="AE33" s="46"/>
      <c r="AF33" s="488">
        <f>IF(AE33,LOOKUP(AE33,{1;2;3;4;5;6;7;8;9;10;11;12;13;14;15;16;17;18;19;20;21},{30;25;21;18;16;15;14;13;12;11;10;9;8;7;6;5;4;3;2;1;0}),0)</f>
        <v>0</v>
      </c>
      <c r="AG33" s="46"/>
      <c r="AH33" s="106">
        <f>IF(AG33,LOOKUP(AG33,{1;2;3;4;5;6;7;8;9;10;11;12;13;14;15;16;17;18;19;20;21},{30;25;21;18;16;15;14;13;12;11;10;9;8;7;6;5;4;3;2;1;0}),0)</f>
        <v>0</v>
      </c>
      <c r="AI33" s="46"/>
      <c r="AJ33" s="41">
        <f>IF(AI33,LOOKUP(AI33,{1;2;3;4;5;6;7;8;9;10;11;12;13;14;15;16;17;18;19;20;21},{30;25;21;18;16;15;14;13;12;11;10;9;8;7;6;5;4;3;2;1;0}),0)</f>
        <v>0</v>
      </c>
      <c r="AK33" s="46"/>
      <c r="AL33" s="43">
        <f>IF(AK33,LOOKUP(AK33,{1;2;3;4;5;6;7;8;9;10;11;12;13;14;15;16;17;18;19;20;21},{30;25;21;18;16;15;14;13;12;11;10;9;8;7;6;5;4;3;2;1;0}),0)</f>
        <v>0</v>
      </c>
      <c r="AM33" s="46"/>
      <c r="AN33" s="43">
        <f>IF(AM33,LOOKUP(AM33,{1;2;3;4;5;6;7;8;9;10;11;12;13;14;15;16;17;18;19;20;21},{30;25;21;18;16;15;14;13;12;11;10;9;8;7;6;5;4;3;2;1;0}),0)</f>
        <v>0</v>
      </c>
      <c r="AO33" s="46"/>
      <c r="AP33" s="43">
        <f>IF(AO33,LOOKUP(AO33,{1;2;3;4;5;6;7;8;9;10;11;12;13;14;15;16;17;18;19;20;21},{30;25;21;18;16;15;14;13;12;11;10;9;8;7;6;5;4;3;2;1;0}),0)</f>
        <v>0</v>
      </c>
      <c r="AQ33" s="46"/>
      <c r="AR33" s="47">
        <f>IF(AQ33,LOOKUP(AQ33,{1;2;3;4;5;6;7;8;9;10;11;12;13;14;15;16;17;18;19;20;21},{60;50;42;36;32;30;28;26;24;22;20;18;16;14;12;10;8;6;4;2;0}),0)</f>
        <v>0</v>
      </c>
      <c r="AS33" s="46"/>
      <c r="AT33" s="45">
        <f>IF(AS33,LOOKUP(AS33,{1;2;3;4;5;6;7;8;9;10;11;12;13;14;15;16;17;18;19;20;21},{60;50;42;36;32;30;28;26;24;22;20;18;16;14;12;10;8;6;4;2;0}),0)</f>
        <v>0</v>
      </c>
      <c r="AU33" s="46"/>
      <c r="AV33" s="45">
        <f>IF(AU33,LOOKUP(AU33,{1;2;3;4;5;6;7;8;9;10;11;12;13;14;15;16;17;18;19;20;21},{60;50;42;36;32;30;28;26;24;22;20;18;16;14;12;10;8;6;4;2;0}),0)</f>
        <v>0</v>
      </c>
      <c r="AW33" s="225"/>
      <c r="AX33" s="219">
        <f>V33+X33+Z33+AB33+AR33+AT33+AV33</f>
        <v>40</v>
      </c>
      <c r="AY33" s="259"/>
      <c r="AZ33" s="255">
        <f>RANK(BA33,$BA$6:$BA$258)</f>
        <v>21</v>
      </c>
      <c r="BA33" s="256">
        <f>(N33+P33+R33+T33+V33+X33+Z33+AB33+AD33+AF33+AH33+AJ33+AL33+AN33)- SMALL((N33,P33,R33,T33,V33,X33,Z33,AB33,AD33,AF33,AH33,AJ33,AL33,AN33),1)- SMALL((N33,P33,R33,T33,V33,X33,Z33,AB33,AD33,AF33,AH33,AJ33,AL33,AN33),2)- SMALL((N33,P33,R33,T33,V33,X33,Z33,AB33,AD33,AF33,AH33,AJ33,AL33,AN33),3)</f>
        <v>55</v>
      </c>
      <c r="BB33" s="161"/>
    </row>
    <row r="34" spans="1:54" s="54" customFormat="1" ht="16" customHeight="1" x14ac:dyDescent="0.2">
      <c r="A34" s="190">
        <f>RANK(I34,$I$6:$I$988)</f>
        <v>29</v>
      </c>
      <c r="B34" s="187">
        <v>3535614</v>
      </c>
      <c r="C34" s="181" t="s">
        <v>283</v>
      </c>
      <c r="D34" s="181" t="s">
        <v>284</v>
      </c>
      <c r="E34" s="178" t="str">
        <f>C34&amp;D34</f>
        <v>LydiaBLANCHET</v>
      </c>
      <c r="F34" s="172">
        <v>2017</v>
      </c>
      <c r="G34" s="193">
        <v>1997</v>
      </c>
      <c r="H34" s="207" t="str">
        <f>IF(ISBLANK(G34),"",IF(G34&gt;1995.9,"U23","SR"))</f>
        <v>U23</v>
      </c>
      <c r="I34" s="198">
        <f>N34+P34+R34+T34+V34+X34+Z34+AB34+AD34+AF34+AH34+AJ34+AL34+AN34+AP34+AR34+AT34+AV34</f>
        <v>54</v>
      </c>
      <c r="J34" s="201">
        <f>N34+R34+X34+AB34+AF34+AJ34+AR34</f>
        <v>25</v>
      </c>
      <c r="K34" s="202">
        <f>P34+T34+V34+Z34+AD34+AH34+AL34+AN34+AP34+AT34+AV34</f>
        <v>29</v>
      </c>
      <c r="L34" s="161"/>
      <c r="M34" s="44"/>
      <c r="N34" s="41">
        <f>IF(M34,LOOKUP(M34,{1;2;3;4;5;6;7;8;9;10;11;12;13;14;15;16;17;18;19;20;21},{30;25;21;18;16;15;14;13;12;11;10;9;8;7;6;5;4;3;2;1;0}),0)</f>
        <v>0</v>
      </c>
      <c r="O34" s="44"/>
      <c r="P34" s="43">
        <f>IF(O34,LOOKUP(O34,{1;2;3;4;5;6;7;8;9;10;11;12;13;14;15;16;17;18;19;20;21},{30;25;21;18;16;15;14;13;12;11;10;9;8;7;6;5;4;3;2;1;0}),0)</f>
        <v>0</v>
      </c>
      <c r="Q34" s="44">
        <v>16</v>
      </c>
      <c r="R34" s="41">
        <f>IF(Q34,LOOKUP(Q34,{1;2;3;4;5;6;7;8;9;10;11;12;13;14;15;16;17;18;19;20;21},{30;25;21;18;16;15;14;13;12;11;10;9;8;7;6;5;4;3;2;1;0}),0)</f>
        <v>5</v>
      </c>
      <c r="S34" s="44">
        <v>16</v>
      </c>
      <c r="T34" s="43">
        <f>IF(S34,LOOKUP(S34,{1;2;3;4;5;6;7;8;9;10;11;12;13;14;15;16;17;18;19;20;21},{30;25;21;18;16;15;14;13;12;11;10;9;8;7;6;5;4;3;2;1;0}),0)</f>
        <v>5</v>
      </c>
      <c r="U34" s="44"/>
      <c r="V34" s="45">
        <f>IF(U34,LOOKUP(U34,{1;2;3;4;5;6;7;8;9;10;11;12;13;14;15;16;17;18;19;20;21},{60;50;42;36;32;30;28;26;24;22;20;18;16;14;12;10;8;6;4;2;0}),0)</f>
        <v>0</v>
      </c>
      <c r="W34" s="44"/>
      <c r="X34" s="41">
        <f>IF(W34,LOOKUP(W34,{1;2;3;4;5;6;7;8;9;10;11;12;13;14;15;16;17;18;19;20;21},{60;50;42;36;32;30;28;26;24;22;20;18;16;14;12;10;8;6;4;2;0}),0)</f>
        <v>0</v>
      </c>
      <c r="Y34" s="44">
        <v>16</v>
      </c>
      <c r="Z34" s="45">
        <f>IF(Y34,LOOKUP(Y34,{1;2;3;4;5;6;7;8;9;10;11;12;13;14;15;16;17;18;19;20;21},{60;50;42;36;32;30;28;26;24;22;20;18;16;14;12;10;8;6;4;2;0}),0)</f>
        <v>10</v>
      </c>
      <c r="AA34" s="44">
        <v>11</v>
      </c>
      <c r="AB34" s="41">
        <f>IF(AA34,LOOKUP(AA34,{1;2;3;4;5;6;7;8;9;10;11;12;13;14;15;16;17;18;19;20;21},{60;50;42;36;32;30;28;26;24;22;20;18;16;14;12;10;8;6;4;2;0}),0)</f>
        <v>20</v>
      </c>
      <c r="AC34" s="44">
        <v>7</v>
      </c>
      <c r="AD34" s="106">
        <f>IF(AC34,LOOKUP(AC34,{1;2;3;4;5;6;7;8;9;10;11;12;13;14;15;16;17;18;19;20;21},{30;25;21;18;16;15;14;13;12;11;10;9;8;7;6;5;4;3;2;1;0}),0)</f>
        <v>14</v>
      </c>
      <c r="AE34" s="44"/>
      <c r="AF34" s="488">
        <f>IF(AE34,LOOKUP(AE34,{1;2;3;4;5;6;7;8;9;10;11;12;13;14;15;16;17;18;19;20;21},{30;25;21;18;16;15;14;13;12;11;10;9;8;7;6;5;4;3;2;1;0}),0)</f>
        <v>0</v>
      </c>
      <c r="AG34" s="44"/>
      <c r="AH34" s="106">
        <f>IF(AG34,LOOKUP(AG34,{1;2;3;4;5;6;7;8;9;10;11;12;13;14;15;16;17;18;19;20;21},{30;25;21;18;16;15;14;13;12;11;10;9;8;7;6;5;4;3;2;1;0}),0)</f>
        <v>0</v>
      </c>
      <c r="AI34" s="44"/>
      <c r="AJ34" s="41">
        <f>IF(AI34,LOOKUP(AI34,{1;2;3;4;5;6;7;8;9;10;11;12;13;14;15;16;17;18;19;20;21},{30;25;21;18;16;15;14;13;12;11;10;9;8;7;6;5;4;3;2;1;0}),0)</f>
        <v>0</v>
      </c>
      <c r="AK34" s="44"/>
      <c r="AL34" s="43">
        <f>IF(AK34,LOOKUP(AK34,{1;2;3;4;5;6;7;8;9;10;11;12;13;14;15;16;17;18;19;20;21},{30;25;21;18;16;15;14;13;12;11;10;9;8;7;6;5;4;3;2;1;0}),0)</f>
        <v>0</v>
      </c>
      <c r="AM34" s="44"/>
      <c r="AN34" s="43">
        <f>IF(AM34,LOOKUP(AM34,{1;2;3;4;5;6;7;8;9;10;11;12;13;14;15;16;17;18;19;20;21},{30;25;21;18;16;15;14;13;12;11;10;9;8;7;6;5;4;3;2;1;0}),0)</f>
        <v>0</v>
      </c>
      <c r="AO34" s="44"/>
      <c r="AP34" s="43">
        <f>IF(AO34,LOOKUP(AO34,{1;2;3;4;5;6;7;8;9;10;11;12;13;14;15;16;17;18;19;20;21},{30;25;21;18;16;15;14;13;12;11;10;9;8;7;6;5;4;3;2;1;0}),0)</f>
        <v>0</v>
      </c>
      <c r="AQ34" s="44"/>
      <c r="AR34" s="47">
        <f>IF(AQ34,LOOKUP(AQ34,{1;2;3;4;5;6;7;8;9;10;11;12;13;14;15;16;17;18;19;20;21},{60;50;42;36;32;30;28;26;24;22;20;18;16;14;12;10;8;6;4;2;0}),0)</f>
        <v>0</v>
      </c>
      <c r="AS34" s="44"/>
      <c r="AT34" s="45">
        <f>IF(AS34,LOOKUP(AS34,{1;2;3;4;5;6;7;8;9;10;11;12;13;14;15;16;17;18;19;20;21},{60;50;42;36;32;30;28;26;24;22;20;18;16;14;12;10;8;6;4;2;0}),0)</f>
        <v>0</v>
      </c>
      <c r="AU34" s="44"/>
      <c r="AV34" s="45">
        <f>IF(AU34,LOOKUP(AU34,{1;2;3;4;5;6;7;8;9;10;11;12;13;14;15;16;17;18;19;20;21},{60;50;42;36;32;30;28;26;24;22;20;18;16;14;12;10;8;6;4;2;0}),0)</f>
        <v>0</v>
      </c>
      <c r="AW34" s="225"/>
      <c r="AX34" s="219">
        <f>V34+X34+Z34+AB34+AR34+AT34+AV34</f>
        <v>30</v>
      </c>
      <c r="AY34" s="259"/>
      <c r="AZ34" s="255">
        <f>RANK(BA34,$BA$6:$BA$258)</f>
        <v>23</v>
      </c>
      <c r="BA34" s="256">
        <f>(N34+P34+R34+T34+V34+X34+Z34+AB34+AD34+AF34+AH34+AJ34+AL34+AN34)- SMALL((N34,P34,R34,T34,V34,X34,Z34,AB34,AD34,AF34,AH34,AJ34,AL34,AN34),1)- SMALL((N34,P34,R34,T34,V34,X34,Z34,AB34,AD34,AF34,AH34,AJ34,AL34,AN34),2)- SMALL((N34,P34,R34,T34,V34,X34,Z34,AB34,AD34,AF34,AH34,AJ34,AL34,AN34),3)</f>
        <v>54</v>
      </c>
      <c r="BB34" s="161"/>
    </row>
    <row r="35" spans="1:54" s="54" customFormat="1" ht="16" customHeight="1" x14ac:dyDescent="0.2">
      <c r="A35" s="190">
        <f>RANK(I35,$I$6:$I$988)</f>
        <v>29</v>
      </c>
      <c r="B35" s="187">
        <v>3535455</v>
      </c>
      <c r="C35" s="181" t="s">
        <v>266</v>
      </c>
      <c r="D35" s="181" t="s">
        <v>267</v>
      </c>
      <c r="E35" s="178" t="str">
        <f>C35&amp;D35</f>
        <v>CoreySTOCK</v>
      </c>
      <c r="F35" s="172">
        <v>2017</v>
      </c>
      <c r="G35" s="193">
        <v>1994</v>
      </c>
      <c r="H35" s="207" t="str">
        <f>IF(ISBLANK(G35),"",IF(G35&gt;1995.9,"U23","SR"))</f>
        <v>SR</v>
      </c>
      <c r="I35" s="198">
        <f>N35+P35+R35+T35+V35+X35+Z35+AB35+AD35+AF35+AH35+AJ35+AL35+AN35+AP35+AR35+AT35+AV35</f>
        <v>54</v>
      </c>
      <c r="J35" s="201">
        <f>N35+R35+X35+AB35+AF35+AJ35+AR35</f>
        <v>17</v>
      </c>
      <c r="K35" s="202">
        <f>P35+T35+V35+Z35+AD35+AH35+AL35+AN35+AP35+AT35+AV35</f>
        <v>37</v>
      </c>
      <c r="L35" s="161"/>
      <c r="M35" s="46"/>
      <c r="N35" s="41">
        <f>IF(M35,LOOKUP(M35,{1;2;3;4;5;6;7;8;9;10;11;12;13;14;15;16;17;18;19;20;21},{30;25;21;18;16;15;14;13;12;11;10;9;8;7;6;5;4;3;2;1;0}),0)</f>
        <v>0</v>
      </c>
      <c r="O35" s="46">
        <v>19</v>
      </c>
      <c r="P35" s="43">
        <f>IF(O35,LOOKUP(O35,{1;2;3;4;5;6;7;8;9;10;11;12;13;14;15;16;17;18;19;20;21},{30;25;21;18;16;15;14;13;12;11;10;9;8;7;6;5;4;3;2;1;0}),0)</f>
        <v>2</v>
      </c>
      <c r="Q35" s="46">
        <v>20</v>
      </c>
      <c r="R35" s="41">
        <f>IF(Q35,LOOKUP(Q35,{1;2;3;4;5;6;7;8;9;10;11;12;13;14;15;16;17;18;19;20;21},{30;25;21;18;16;15;14;13;12;11;10;9;8;7;6;5;4;3;2;1;0}),0)</f>
        <v>1</v>
      </c>
      <c r="S35" s="46">
        <v>11</v>
      </c>
      <c r="T35" s="43">
        <f>IF(S35,LOOKUP(S35,{1;2;3;4;5;6;7;8;9;10;11;12;13;14;15;16;17;18;19;20;21},{30;25;21;18;16;15;14;13;12;11;10;9;8;7;6;5;4;3;2;1;0}),0)</f>
        <v>10</v>
      </c>
      <c r="U35" s="46"/>
      <c r="V35" s="45">
        <f>IF(U35,LOOKUP(U35,{1;2;3;4;5;6;7;8;9;10;11;12;13;14;15;16;17;18;19;20;21},{60;50;42;36;32;30;28;26;24;22;20;18;16;14;12;10;8;6;4;2;0}),0)</f>
        <v>0</v>
      </c>
      <c r="W35" s="46"/>
      <c r="X35" s="41">
        <f>IF(W35,LOOKUP(W35,{1;2;3;4;5;6;7;8;9;10;11;12;13;14;15;16;17;18;19;20;21},{60;50;42;36;32;30;28;26;24;22;20;18;16;14;12;10;8;6;4;2;0}),0)</f>
        <v>0</v>
      </c>
      <c r="Y35" s="46"/>
      <c r="Z35" s="45">
        <f>IF(Y35,LOOKUP(Y35,{1;2;3;4;5;6;7;8;9;10;11;12;13;14;15;16;17;18;19;20;21},{60;50;42;36;32;30;28;26;24;22;20;18;16;14;12;10;8;6;4;2;0}),0)</f>
        <v>0</v>
      </c>
      <c r="AA35" s="46"/>
      <c r="AB35" s="41">
        <f>IF(AA35,LOOKUP(AA35,{1;2;3;4;5;6;7;8;9;10;11;12;13;14;15;16;17;18;19;20;21},{60;50;42;36;32;30;28;26;24;22;20;18;16;14;12;10;8;6;4;2;0}),0)</f>
        <v>0</v>
      </c>
      <c r="AC35" s="46"/>
      <c r="AD35" s="106">
        <f>IF(AC35,LOOKUP(AC35,{1;2;3;4;5;6;7;8;9;10;11;12;13;14;15;16;17;18;19;20;21},{30;25;21;18;16;15;14;13;12;11;10;9;8;7;6;5;4;3;2;1;0}),0)</f>
        <v>0</v>
      </c>
      <c r="AE35" s="46">
        <v>10</v>
      </c>
      <c r="AF35" s="488">
        <f>IF(AE35,LOOKUP(AE35,{1;2;3;4;5;6;7;8;9;10;11;12;13;14;15;16;17;18;19;20;21},{30;25;21;18;16;15;14;13;12;11;10;9;8;7;6;5;4;3;2;1;0}),0)</f>
        <v>11</v>
      </c>
      <c r="AG35" s="46">
        <v>10</v>
      </c>
      <c r="AH35" s="106">
        <f>IF(AG35,LOOKUP(AG35,{1;2;3;4;5;6;7;8;9;10;11;12;13;14;15;16;17;18;19;20;21},{30;25;21;18;16;15;14;13;12;11;10;9;8;7;6;5;4;3;2;1;0}),0)</f>
        <v>11</v>
      </c>
      <c r="AI35" s="46">
        <v>16</v>
      </c>
      <c r="AJ35" s="41">
        <f>IF(AI35,LOOKUP(AI35,{1;2;3;4;5;6;7;8;9;10;11;12;13;14;15;16;17;18;19;20;21},{30;25;21;18;16;15;14;13;12;11;10;9;8;7;6;5;4;3;2;1;0}),0)</f>
        <v>5</v>
      </c>
      <c r="AK35" s="46">
        <v>7</v>
      </c>
      <c r="AL35" s="43">
        <f>IF(AK35,LOOKUP(AK35,{1;2;3;4;5;6;7;8;9;10;11;12;13;14;15;16;17;18;19;20;21},{30;25;21;18;16;15;14;13;12;11;10;9;8;7;6;5;4;3;2;1;0}),0)</f>
        <v>14</v>
      </c>
      <c r="AM35" s="46"/>
      <c r="AN35" s="43">
        <f>IF(AM35,LOOKUP(AM35,{1;2;3;4;5;6;7;8;9;10;11;12;13;14;15;16;17;18;19;20;21},{30;25;21;18;16;15;14;13;12;11;10;9;8;7;6;5;4;3;2;1;0}),0)</f>
        <v>0</v>
      </c>
      <c r="AO35" s="46"/>
      <c r="AP35" s="43">
        <f>IF(AO35,LOOKUP(AO35,{1;2;3;4;5;6;7;8;9;10;11;12;13;14;15;16;17;18;19;20;21},{30;25;21;18;16;15;14;13;12;11;10;9;8;7;6;5;4;3;2;1;0}),0)</f>
        <v>0</v>
      </c>
      <c r="AQ35" s="46"/>
      <c r="AR35" s="47">
        <f>IF(AQ35,LOOKUP(AQ35,{1;2;3;4;5;6;7;8;9;10;11;12;13;14;15;16;17;18;19;20;21},{60;50;42;36;32;30;28;26;24;22;20;18;16;14;12;10;8;6;4;2;0}),0)</f>
        <v>0</v>
      </c>
      <c r="AS35" s="46"/>
      <c r="AT35" s="45">
        <f>IF(AS35,LOOKUP(AS35,{1;2;3;4;5;6;7;8;9;10;11;12;13;14;15;16;17;18;19;20;21},{60;50;42;36;32;30;28;26;24;22;20;18;16;14;12;10;8;6;4;2;0}),0)</f>
        <v>0</v>
      </c>
      <c r="AU35" s="46"/>
      <c r="AV35" s="45">
        <f>IF(AU35,LOOKUP(AU35,{1;2;3;4;5;6;7;8;9;10;11;12;13;14;15;16;17;18;19;20;21},{60;50;42;36;32;30;28;26;24;22;20;18;16;14;12;10;8;6;4;2;0}),0)</f>
        <v>0</v>
      </c>
      <c r="AW35" s="225"/>
      <c r="AX35" s="219">
        <f>V35+X35+Z35+AB35+AR35+AT35+AV35</f>
        <v>0</v>
      </c>
      <c r="AY35" s="259"/>
      <c r="AZ35" s="255">
        <f>RANK(BA35,$BA$6:$BA$258)</f>
        <v>23</v>
      </c>
      <c r="BA35" s="256">
        <f>(N35+P35+R35+T35+V35+X35+Z35+AB35+AD35+AF35+AH35+AJ35+AL35+AN35)- SMALL((N35,P35,R35,T35,V35,X35,Z35,AB35,AD35,AF35,AH35,AJ35,AL35,AN35),1)- SMALL((N35,P35,R35,T35,V35,X35,Z35,AB35,AD35,AF35,AH35,AJ35,AL35,AN35),2)- SMALL((N35,P35,R35,T35,V35,X35,Z35,AB35,AD35,AF35,AH35,AJ35,AL35,AN35),3)</f>
        <v>54</v>
      </c>
      <c r="BB35" s="161"/>
    </row>
    <row r="36" spans="1:54" s="54" customFormat="1" ht="16" customHeight="1" x14ac:dyDescent="0.2">
      <c r="A36" s="190">
        <f>RANK(I36,$I$6:$I$988)</f>
        <v>31</v>
      </c>
      <c r="B36" s="187">
        <v>3105190</v>
      </c>
      <c r="C36" s="181" t="s">
        <v>393</v>
      </c>
      <c r="D36" s="181" t="s">
        <v>394</v>
      </c>
      <c r="E36" s="178" t="str">
        <f>C36&amp;D36</f>
        <v>CendrineBROWNE</v>
      </c>
      <c r="F36" s="172">
        <v>2017</v>
      </c>
      <c r="G36" s="193">
        <v>1993</v>
      </c>
      <c r="H36" s="207" t="str">
        <f>IF(ISBLANK(G36),"",IF(G36&gt;1995.9,"U23","SR"))</f>
        <v>SR</v>
      </c>
      <c r="I36" s="198">
        <f>N36+P36+R36+T36+V36+X36+Z36+AB36+AD36+AF36+AH36+AJ36+AL36+AN36+AP36+AR36+AT36+AV36</f>
        <v>52</v>
      </c>
      <c r="J36" s="201">
        <f>N36+R36+X36+AB36+AF36+AJ36+AR36</f>
        <v>0</v>
      </c>
      <c r="K36" s="202">
        <f>P36+T36+V36+Z36+AD36+AH36+AL36+AN36+AP36+AT36+AV36</f>
        <v>52</v>
      </c>
      <c r="L36" s="161"/>
      <c r="M36" s="44"/>
      <c r="N36" s="41">
        <f>IF(M36,LOOKUP(M36,{1;2;3;4;5;6;7;8;9;10;11;12;13;14;15;16;17;18;19;20;21},{30;25;21;18;16;15;14;13;12;11;10;9;8;7;6;5;4;3;2;1;0}),0)</f>
        <v>0</v>
      </c>
      <c r="O36" s="44"/>
      <c r="P36" s="43">
        <f>IF(O36,LOOKUP(O36,{1;2;3;4;5;6;7;8;9;10;11;12;13;14;15;16;17;18;19;20;21},{30;25;21;18;16;15;14;13;12;11;10;9;8;7;6;5;4;3;2;1;0}),0)</f>
        <v>0</v>
      </c>
      <c r="Q36" s="44"/>
      <c r="R36" s="41">
        <f>IF(Q36,LOOKUP(Q36,{1;2;3;4;5;6;7;8;9;10;11;12;13;14;15;16;17;18;19;20;21},{30;25;21;18;16;15;14;13;12;11;10;9;8;7;6;5;4;3;2;1;0}),0)</f>
        <v>0</v>
      </c>
      <c r="S36" s="44"/>
      <c r="T36" s="43">
        <f>IF(S36,LOOKUP(S36,{1;2;3;4;5;6;7;8;9;10;11;12;13;14;15;16;17;18;19;20;21},{30;25;21;18;16;15;14;13;12;11;10;9;8;7;6;5;4;3;2;1;0}),0)</f>
        <v>0</v>
      </c>
      <c r="U36" s="44">
        <v>17</v>
      </c>
      <c r="V36" s="45">
        <f>IF(U36,LOOKUP(U36,{1;2;3;4;5;6;7;8;9;10;11;12;13;14;15;16;17;18;19;20;21},{60;50;42;36;32;30;28;26;24;22;20;18;16;14;12;10;8;6;4;2;0}),0)</f>
        <v>8</v>
      </c>
      <c r="W36" s="44"/>
      <c r="X36" s="41">
        <f>IF(W36,LOOKUP(W36,{1;2;3;4;5;6;7;8;9;10;11;12;13;14;15;16;17;18;19;20;21},{60;50;42;36;32;30;28;26;24;22;20;18;16;14;12;10;8;6;4;2;0}),0)</f>
        <v>0</v>
      </c>
      <c r="Y36" s="44">
        <v>8</v>
      </c>
      <c r="Z36" s="45">
        <f>IF(Y36,LOOKUP(Y36,{1;2;3;4;5;6;7;8;9;10;11;12;13;14;15;16;17;18;19;20;21},{60;50;42;36;32;30;28;26;24;22;20;18;16;14;12;10;8;6;4;2;0}),0)</f>
        <v>26</v>
      </c>
      <c r="AA36" s="44"/>
      <c r="AB36" s="41">
        <f>IF(AA36,LOOKUP(AA36,{1;2;3;4;5;6;7;8;9;10;11;12;13;14;15;16;17;18;19;20;21},{60;50;42;36;32;30;28;26;24;22;20;18;16;14;12;10;8;6;4;2;0}),0)</f>
        <v>0</v>
      </c>
      <c r="AC36" s="44"/>
      <c r="AD36" s="106">
        <f>IF(AC36,LOOKUP(AC36,{1;2;3;4;5;6;7;8;9;10;11;12;13;14;15;16;17;18;19;20;21},{30;25;21;18;16;15;14;13;12;11;10;9;8;7;6;5;4;3;2;1;0}),0)</f>
        <v>0</v>
      </c>
      <c r="AE36" s="44"/>
      <c r="AF36" s="488">
        <f>IF(AE36,LOOKUP(AE36,{1;2;3;4;5;6;7;8;9;10;11;12;13;14;15;16;17;18;19;20;21},{30;25;21;18;16;15;14;13;12;11;10;9;8;7;6;5;4;3;2;1;0}),0)</f>
        <v>0</v>
      </c>
      <c r="AG36" s="44"/>
      <c r="AH36" s="106">
        <f>IF(AG36,LOOKUP(AG36,{1;2;3;4;5;6;7;8;9;10;11;12;13;14;15;16;17;18;19;20;21},{30;25;21;18;16;15;14;13;12;11;10;9;8;7;6;5;4;3;2;1;0}),0)</f>
        <v>0</v>
      </c>
      <c r="AI36" s="44"/>
      <c r="AJ36" s="41">
        <f>IF(AI36,LOOKUP(AI36,{1;2;3;4;5;6;7;8;9;10;11;12;13;14;15;16;17;18;19;20;21},{30;25;21;18;16;15;14;13;12;11;10;9;8;7;6;5;4;3;2;1;0}),0)</f>
        <v>0</v>
      </c>
      <c r="AK36" s="44"/>
      <c r="AL36" s="43">
        <f>IF(AK36,LOOKUP(AK36,{1;2;3;4;5;6;7;8;9;10;11;12;13;14;15;16;17;18;19;20;21},{30;25;21;18;16;15;14;13;12;11;10;9;8;7;6;5;4;3;2;1;0}),0)</f>
        <v>0</v>
      </c>
      <c r="AM36" s="44"/>
      <c r="AN36" s="43">
        <f>IF(AM36,LOOKUP(AM36,{1;2;3;4;5;6;7;8;9;10;11;12;13;14;15;16;17;18;19;20;21},{30;25;21;18;16;15;14;13;12;11;10;9;8;7;6;5;4;3;2;1;0}),0)</f>
        <v>0</v>
      </c>
      <c r="AO36" s="44"/>
      <c r="AP36" s="43">
        <f>IF(AO36,LOOKUP(AO36,{1;2;3;4;5;6;7;8;9;10;11;12;13;14;15;16;17;18;19;20;21},{30;25;21;18;16;15;14;13;12;11;10;9;8;7;6;5;4;3;2;1;0}),0)</f>
        <v>0</v>
      </c>
      <c r="AQ36" s="44"/>
      <c r="AR36" s="47">
        <f>IF(AQ36,LOOKUP(AQ36,{1;2;3;4;5;6;7;8;9;10;11;12;13;14;15;16;17;18;19;20;21},{60;50;42;36;32;30;28;26;24;22;20;18;16;14;12;10;8;6;4;2;0}),0)</f>
        <v>0</v>
      </c>
      <c r="AS36" s="44">
        <v>12</v>
      </c>
      <c r="AT36" s="45">
        <f>IF(AS36,LOOKUP(AS36,{1;2;3;4;5;6;7;8;9;10;11;12;13;14;15;16;17;18;19;20;21},{60;50;42;36;32;30;28;26;24;22;20;18;16;14;12;10;8;6;4;2;0}),0)</f>
        <v>18</v>
      </c>
      <c r="AU36" s="44"/>
      <c r="AV36" s="45">
        <f>IF(AU36,LOOKUP(AU36,{1;2;3;4;5;6;7;8;9;10;11;12;13;14;15;16;17;18;19;20;21},{60;50;42;36;32;30;28;26;24;22;20;18;16;14;12;10;8;6;4;2;0}),0)</f>
        <v>0</v>
      </c>
      <c r="AW36" s="225"/>
      <c r="AX36" s="219">
        <f>V36+X36+Z36+AB36+AR36+AT36+AV36</f>
        <v>52</v>
      </c>
      <c r="AY36" s="259"/>
      <c r="AZ36" s="255">
        <f>RANK(BA36,$BA$6:$BA$258)</f>
        <v>30</v>
      </c>
      <c r="BA36" s="256">
        <f>(N36+P36+R36+T36+V36+X36+Z36+AB36+AD36+AF36+AH36+AJ36+AL36+AN36)- SMALL((N36,P36,R36,T36,V36,X36,Z36,AB36,AD36,AF36,AH36,AJ36,AL36,AN36),1)- SMALL((N36,P36,R36,T36,V36,X36,Z36,AB36,AD36,AF36,AH36,AJ36,AL36,AN36),2)- SMALL((N36,P36,R36,T36,V36,X36,Z36,AB36,AD36,AF36,AH36,AJ36,AL36,AN36),3)</f>
        <v>34</v>
      </c>
      <c r="BB36" s="161"/>
    </row>
    <row r="37" spans="1:54" s="54" customFormat="1" ht="16" customHeight="1" x14ac:dyDescent="0.2">
      <c r="A37" s="190">
        <f>RANK(I37,$I$6:$I$988)</f>
        <v>31</v>
      </c>
      <c r="B37" s="187">
        <v>3535652</v>
      </c>
      <c r="C37" s="181" t="s">
        <v>408</v>
      </c>
      <c r="D37" s="181" t="s">
        <v>71</v>
      </c>
      <c r="E37" s="178" t="str">
        <f>C37&amp;D37</f>
        <v>MadisonMORGAN</v>
      </c>
      <c r="F37" s="172">
        <v>2017</v>
      </c>
      <c r="G37" s="193">
        <v>1998</v>
      </c>
      <c r="H37" s="207" t="str">
        <f>IF(ISBLANK(G37),"",IF(G37&gt;1995.9,"U23","SR"))</f>
        <v>U23</v>
      </c>
      <c r="I37" s="198">
        <f>N37+P37+R37+T37+V37+X37+Z37+AB37+AD37+AF37+AH37+AJ37+AL37+AN37+AP37+AR37+AT37+AV37</f>
        <v>52</v>
      </c>
      <c r="J37" s="201">
        <f>N37+R37+X37+AB37+AF37+AJ37+AR37</f>
        <v>37</v>
      </c>
      <c r="K37" s="202">
        <f>P37+T37+V37+Z37+AD37+AH37+AL37+AN37+AP37+AT37+AV37</f>
        <v>15</v>
      </c>
      <c r="L37" s="161"/>
      <c r="M37" s="44">
        <v>19</v>
      </c>
      <c r="N37" s="41">
        <f>IF(M37,LOOKUP(M37,{1;2;3;4;5;6;7;8;9;10;11;12;13;14;15;16;17;18;19;20;21},{30;25;21;18;16;15;14;13;12;11;10;9;8;7;6;5;4;3;2;1;0}),0)</f>
        <v>2</v>
      </c>
      <c r="O37" s="44"/>
      <c r="P37" s="43">
        <f>IF(O37,LOOKUP(O37,{1;2;3;4;5;6;7;8;9;10;11;12;13;14;15;16;17;18;19;20;21},{30;25;21;18;16;15;14;13;12;11;10;9;8;7;6;5;4;3;2;1;0}),0)</f>
        <v>0</v>
      </c>
      <c r="Q37" s="44">
        <v>14</v>
      </c>
      <c r="R37" s="41">
        <f>IF(Q37,LOOKUP(Q37,{1;2;3;4;5;6;7;8;9;10;11;12;13;14;15;16;17;18;19;20;21},{30;25;21;18;16;15;14;13;12;11;10;9;8;7;6;5;4;3;2;1;0}),0)</f>
        <v>7</v>
      </c>
      <c r="S37" s="44"/>
      <c r="T37" s="43">
        <f>IF(S37,LOOKUP(S37,{1;2;3;4;5;6;7;8;9;10;11;12;13;14;15;16;17;18;19;20;21},{30;25;21;18;16;15;14;13;12;11;10;9;8;7;6;5;4;3;2;1;0}),0)</f>
        <v>0</v>
      </c>
      <c r="U37" s="44"/>
      <c r="V37" s="45">
        <f>IF(U37,LOOKUP(U37,{1;2;3;4;5;6;7;8;9;10;11;12;13;14;15;16;17;18;19;20;21},{60;50;42;36;32;30;28;26;24;22;20;18;16;14;12;10;8;6;4;2;0}),0)</f>
        <v>0</v>
      </c>
      <c r="W37" s="44">
        <v>18</v>
      </c>
      <c r="X37" s="41">
        <f>IF(W37,LOOKUP(W37,{1;2;3;4;5;6;7;8;9;10;11;12;13;14;15;16;17;18;19;20;21},{60;50;42;36;32;30;28;26;24;22;20;18;16;14;12;10;8;6;4;2;0}),0)</f>
        <v>6</v>
      </c>
      <c r="Y37" s="44"/>
      <c r="Z37" s="45">
        <f>IF(Y37,LOOKUP(Y37,{1;2;3;4;5;6;7;8;9;10;11;12;13;14;15;16;17;18;19;20;21},{60;50;42;36;32;30;28;26;24;22;20;18;16;14;12;10;8;6;4;2;0}),0)</f>
        <v>0</v>
      </c>
      <c r="AA37" s="44"/>
      <c r="AB37" s="41">
        <f>IF(AA37,LOOKUP(AA37,{1;2;3;4;5;6;7;8;9;10;11;12;13;14;15;16;17;18;19;20;21},{60;50;42;36;32;30;28;26;24;22;20;18;16;14;12;10;8;6;4;2;0}),0)</f>
        <v>0</v>
      </c>
      <c r="AC37" s="44"/>
      <c r="AD37" s="106">
        <f>IF(AC37,LOOKUP(AC37,{1;2;3;4;5;6;7;8;9;10;11;12;13;14;15;16;17;18;19;20;21},{30;25;21;18;16;15;14;13;12;11;10;9;8;7;6;5;4;3;2;1;0}),0)</f>
        <v>0</v>
      </c>
      <c r="AE37" s="44">
        <v>12</v>
      </c>
      <c r="AF37" s="488">
        <f>IF(AE37,LOOKUP(AE37,{1;2;3;4;5;6;7;8;9;10;11;12;13;14;15;16;17;18;19;20;21},{30;25;21;18;16;15;14;13;12;11;10;9;8;7;6;5;4;3;2;1;0}),0)</f>
        <v>9</v>
      </c>
      <c r="AG37" s="44">
        <v>19</v>
      </c>
      <c r="AH37" s="106">
        <f>IF(AG37,LOOKUP(AG37,{1;2;3;4;5;6;7;8;9;10;11;12;13;14;15;16;17;18;19;20;21},{30;25;21;18;16;15;14;13;12;11;10;9;8;7;6;5;4;3;2;1;0}),0)</f>
        <v>2</v>
      </c>
      <c r="AI37" s="44">
        <v>8</v>
      </c>
      <c r="AJ37" s="41">
        <f>IF(AI37,LOOKUP(AI37,{1;2;3;4;5;6;7;8;9;10;11;12;13;14;15;16;17;18;19;20;21},{30;25;21;18;16;15;14;13;12;11;10;9;8;7;6;5;4;3;2;1;0}),0)</f>
        <v>13</v>
      </c>
      <c r="AK37" s="44">
        <v>19</v>
      </c>
      <c r="AL37" s="43">
        <f>IF(AK37,LOOKUP(AK37,{1;2;3;4;5;6;7;8;9;10;11;12;13;14;15;16;17;18;19;20;21},{30;25;21;18;16;15;14;13;12;11;10;9;8;7;6;5;4;3;2;1;0}),0)</f>
        <v>2</v>
      </c>
      <c r="AM37" s="44"/>
      <c r="AN37" s="43">
        <f>IF(AM37,LOOKUP(AM37,{1;2;3;4;5;6;7;8;9;10;11;12;13;14;15;16;17;18;19;20;21},{30;25;21;18;16;15;14;13;12;11;10;9;8;7;6;5;4;3;2;1;0}),0)</f>
        <v>0</v>
      </c>
      <c r="AO37" s="44">
        <v>10</v>
      </c>
      <c r="AP37" s="43">
        <f>IF(AO37,LOOKUP(AO37,{1;2;3;4;5;6;7;8;9;10;11;12;13;14;15;16;17;18;19;20;21},{30;25;21;18;16;15;14;13;12;11;10;9;8;7;6;5;4;3;2;1;0}),0)</f>
        <v>11</v>
      </c>
      <c r="AQ37" s="44"/>
      <c r="AR37" s="47">
        <f>IF(AQ37,LOOKUP(AQ37,{1;2;3;4;5;6;7;8;9;10;11;12;13;14;15;16;17;18;19;20;21},{60;50;42;36;32;30;28;26;24;22;20;18;16;14;12;10;8;6;4;2;0}),0)</f>
        <v>0</v>
      </c>
      <c r="AS37" s="44"/>
      <c r="AT37" s="45">
        <f>IF(AS37,LOOKUP(AS37,{1;2;3;4;5;6;7;8;9;10;11;12;13;14;15;16;17;18;19;20;21},{60;50;42;36;32;30;28;26;24;22;20;18;16;14;12;10;8;6;4;2;0}),0)</f>
        <v>0</v>
      </c>
      <c r="AU37" s="44"/>
      <c r="AV37" s="45">
        <f>IF(AU37,LOOKUP(AU37,{1;2;3;4;5;6;7;8;9;10;11;12;13;14;15;16;17;18;19;20;21},{60;50;42;36;32;30;28;26;24;22;20;18;16;14;12;10;8;6;4;2;0}),0)</f>
        <v>0</v>
      </c>
      <c r="AW37" s="225"/>
      <c r="AX37" s="219">
        <f>V37+X37+Z37+AB37+AR37+AT37+AV37</f>
        <v>6</v>
      </c>
      <c r="AY37" s="259"/>
      <c r="AZ37" s="255">
        <f>RANK(BA37,$BA$6:$BA$258)</f>
        <v>27</v>
      </c>
      <c r="BA37" s="256">
        <f>(N37+P37+R37+T37+V37+X37+Z37+AB37+AD37+AF37+AH37+AJ37+AL37+AN37)- SMALL((N37,P37,R37,T37,V37,X37,Z37,AB37,AD37,AF37,AH37,AJ37,AL37,AN37),1)- SMALL((N37,P37,R37,T37,V37,X37,Z37,AB37,AD37,AF37,AH37,AJ37,AL37,AN37),2)- SMALL((N37,P37,R37,T37,V37,X37,Z37,AB37,AD37,AF37,AH37,AJ37,AL37,AN37),3)</f>
        <v>41</v>
      </c>
      <c r="BB37" s="161"/>
    </row>
    <row r="38" spans="1:54" s="54" customFormat="1" ht="16" customHeight="1" x14ac:dyDescent="0.2">
      <c r="A38" s="190">
        <f>RANK(I38,$I$6:$I$988)</f>
        <v>33</v>
      </c>
      <c r="B38" s="187">
        <v>3105281</v>
      </c>
      <c r="C38" s="181" t="s">
        <v>306</v>
      </c>
      <c r="D38" s="182" t="s">
        <v>547</v>
      </c>
      <c r="E38" s="178" t="str">
        <f>C38&amp;D38</f>
        <v>ZoëWILLIAMS</v>
      </c>
      <c r="F38" s="174"/>
      <c r="G38" s="193">
        <v>1997</v>
      </c>
      <c r="H38" s="207" t="str">
        <f>IF(ISBLANK(G38),"",IF(G38&gt;1995.9,"U23","SR"))</f>
        <v>U23</v>
      </c>
      <c r="I38" s="198">
        <f>N38+P38+R38+T38+V38+X38+Z38+AB38+AD38+AF38+AH38+AJ38+AL38+AN38+AP38+AR38+AT38+AV38</f>
        <v>42</v>
      </c>
      <c r="J38" s="201">
        <f>N38+R38+X38+AB38+AF38+AJ38+AR38</f>
        <v>24</v>
      </c>
      <c r="K38" s="202">
        <f>P38+T38+V38+Z38+AD38+AH38+AL38+AN38+AP38+AT38+AV38</f>
        <v>18</v>
      </c>
      <c r="L38" s="161"/>
      <c r="M38" s="44"/>
      <c r="N38" s="41">
        <f>IF(M38,LOOKUP(M38,{1;2;3;4;5;6;7;8;9;10;11;12;13;14;15;16;17;18;19;20;21},{30;25;21;18;16;15;14;13;12;11;10;9;8;7;6;5;4;3;2;1;0}),0)</f>
        <v>0</v>
      </c>
      <c r="O38" s="44"/>
      <c r="P38" s="43">
        <f>IF(O38,LOOKUP(O38,{1;2;3;4;5;6;7;8;9;10;11;12;13;14;15;16;17;18;19;20;21},{30;25;21;18;16;15;14;13;12;11;10;9;8;7;6;5;4;3;2;1;0}),0)</f>
        <v>0</v>
      </c>
      <c r="Q38" s="44">
        <v>15</v>
      </c>
      <c r="R38" s="41">
        <f>IF(Q38,LOOKUP(Q38,{1;2;3;4;5;6;7;8;9;10;11;12;13;14;15;16;17;18;19;20;21},{30;25;21;18;16;15;14;13;12;11;10;9;8;7;6;5;4;3;2;1;0}),0)</f>
        <v>6</v>
      </c>
      <c r="S38" s="44"/>
      <c r="T38" s="43">
        <f>IF(S38,LOOKUP(S38,{1;2;3;4;5;6;7;8;9;10;11;12;13;14;15;16;17;18;19;20;21},{30;25;21;18;16;15;14;13;12;11;10;9;8;7;6;5;4;3;2;1;0}),0)</f>
        <v>0</v>
      </c>
      <c r="U38" s="44"/>
      <c r="V38" s="45">
        <f>IF(U38,LOOKUP(U38,{1;2;3;4;5;6;7;8;9;10;11;12;13;14;15;16;17;18;19;20;21},{60;50;42;36;32;30;28;26;24;22;20;18;16;14;12;10;8;6;4;2;0}),0)</f>
        <v>0</v>
      </c>
      <c r="W38" s="44"/>
      <c r="X38" s="41">
        <f>IF(W38,LOOKUP(W38,{1;2;3;4;5;6;7;8;9;10;11;12;13;14;15;16;17;18;19;20;21},{60;50;42;36;32;30;28;26;24;22;20;18;16;14;12;10;8;6;4;2;0}),0)</f>
        <v>0</v>
      </c>
      <c r="Y38" s="44"/>
      <c r="Z38" s="45">
        <f>IF(Y38,LOOKUP(Y38,{1;2;3;4;5;6;7;8;9;10;11;12;13;14;15;16;17;18;19;20;21},{60;50;42;36;32;30;28;26;24;22;20;18;16;14;12;10;8;6;4;2;0}),0)</f>
        <v>0</v>
      </c>
      <c r="AA38" s="44">
        <v>19</v>
      </c>
      <c r="AB38" s="41">
        <f>IF(AA38,LOOKUP(AA38,{1;2;3;4;5;6;7;8;9;10;11;12;13;14;15;16;17;18;19;20;21},{60;50;42;36;32;30;28;26;24;22;20;18;16;14;12;10;8;6;4;2;0}),0)</f>
        <v>4</v>
      </c>
      <c r="AC38" s="44">
        <v>17</v>
      </c>
      <c r="AD38" s="106">
        <f>IF(AC38,LOOKUP(AC38,{1;2;3;4;5;6;7;8;9;10;11;12;13;14;15;16;17;18;19;20;21},{30;25;21;18;16;15;14;13;12;11;10;9;8;7;6;5;4;3;2;1;0}),0)</f>
        <v>4</v>
      </c>
      <c r="AE38" s="44">
        <v>7</v>
      </c>
      <c r="AF38" s="488">
        <f>IF(AE38,LOOKUP(AE38,{1;2;3;4;5;6;7;8;9;10;11;12;13;14;15;16;17;18;19;20;21},{30;25;21;18;16;15;14;13;12;11;10;9;8;7;6;5;4;3;2;1;0}),0)</f>
        <v>14</v>
      </c>
      <c r="AG38" s="44">
        <v>7</v>
      </c>
      <c r="AH38" s="106">
        <f>IF(AG38,LOOKUP(AG38,{1;2;3;4;5;6;7;8;9;10;11;12;13;14;15;16;17;18;19;20;21},{30;25;21;18;16;15;14;13;12;11;10;9;8;7;6;5;4;3;2;1;0}),0)</f>
        <v>14</v>
      </c>
      <c r="AI38" s="44"/>
      <c r="AJ38" s="41">
        <f>IF(AI38,LOOKUP(AI38,{1;2;3;4;5;6;7;8;9;10;11;12;13;14;15;16;17;18;19;20;21},{30;25;21;18;16;15;14;13;12;11;10;9;8;7;6;5;4;3;2;1;0}),0)</f>
        <v>0</v>
      </c>
      <c r="AK38" s="44"/>
      <c r="AL38" s="43">
        <f>IF(AK38,LOOKUP(AK38,{1;2;3;4;5;6;7;8;9;10;11;12;13;14;15;16;17;18;19;20;21},{30;25;21;18;16;15;14;13;12;11;10;9;8;7;6;5;4;3;2;1;0}),0)</f>
        <v>0</v>
      </c>
      <c r="AM38" s="44"/>
      <c r="AN38" s="43">
        <f>IF(AM38,LOOKUP(AM38,{1;2;3;4;5;6;7;8;9;10;11;12;13;14;15;16;17;18;19;20;21},{30;25;21;18;16;15;14;13;12;11;10;9;8;7;6;5;4;3;2;1;0}),0)</f>
        <v>0</v>
      </c>
      <c r="AO38" s="44"/>
      <c r="AP38" s="43">
        <f>IF(AO38,LOOKUP(AO38,{1;2;3;4;5;6;7;8;9;10;11;12;13;14;15;16;17;18;19;20;21},{30;25;21;18;16;15;14;13;12;11;10;9;8;7;6;5;4;3;2;1;0}),0)</f>
        <v>0</v>
      </c>
      <c r="AQ38" s="44"/>
      <c r="AR38" s="47">
        <f>IF(AQ38,LOOKUP(AQ38,{1;2;3;4;5;6;7;8;9;10;11;12;13;14;15;16;17;18;19;20;21},{60;50;42;36;32;30;28;26;24;22;20;18;16;14;12;10;8;6;4;2;0}),0)</f>
        <v>0</v>
      </c>
      <c r="AS38" s="44"/>
      <c r="AT38" s="45">
        <f>IF(AS38,LOOKUP(AS38,{1;2;3;4;5;6;7;8;9;10;11;12;13;14;15;16;17;18;19;20;21},{60;50;42;36;32;30;28;26;24;22;20;18;16;14;12;10;8;6;4;2;0}),0)</f>
        <v>0</v>
      </c>
      <c r="AU38" s="44"/>
      <c r="AV38" s="45">
        <f>IF(AU38,LOOKUP(AU38,{1;2;3;4;5;6;7;8;9;10;11;12;13;14;15;16;17;18;19;20;21},{60;50;42;36;32;30;28;26;24;22;20;18;16;14;12;10;8;6;4;2;0}),0)</f>
        <v>0</v>
      </c>
      <c r="AW38" s="225"/>
      <c r="AX38" s="219">
        <f>V38+X38+Z38+AB38+AR38+AT38+AV38</f>
        <v>4</v>
      </c>
      <c r="AY38" s="259"/>
      <c r="AZ38" s="255">
        <f>RANK(BA38,$BA$6:$BA$258)</f>
        <v>26</v>
      </c>
      <c r="BA38" s="256">
        <f>(N38+P38+R38+T38+V38+X38+Z38+AB38+AD38+AF38+AH38+AJ38+AL38+AN38)- SMALL((N38,P38,R38,T38,V38,X38,Z38,AB38,AD38,AF38,AH38,AJ38,AL38,AN38),1)- SMALL((N38,P38,R38,T38,V38,X38,Z38,AB38,AD38,AF38,AH38,AJ38,AL38,AN38),2)- SMALL((N38,P38,R38,T38,V38,X38,Z38,AB38,AD38,AF38,AH38,AJ38,AL38,AN38),3)</f>
        <v>42</v>
      </c>
      <c r="BB38" s="161"/>
    </row>
    <row r="39" spans="1:54" s="54" customFormat="1" ht="16" customHeight="1" x14ac:dyDescent="0.2">
      <c r="A39" s="190">
        <f>RANK(I39,$I$6:$I$988)</f>
        <v>34</v>
      </c>
      <c r="B39" s="187">
        <v>3535694</v>
      </c>
      <c r="C39" s="181" t="s">
        <v>331</v>
      </c>
      <c r="D39" s="182" t="s">
        <v>543</v>
      </c>
      <c r="E39" s="178" t="str">
        <f>C39&amp;D39</f>
        <v>AbigailJARZIN</v>
      </c>
      <c r="F39" s="174"/>
      <c r="G39" s="193">
        <v>2000</v>
      </c>
      <c r="H39" s="207" t="str">
        <f>IF(ISBLANK(G39),"",IF(G39&gt;1995.9,"U23","SR"))</f>
        <v>U23</v>
      </c>
      <c r="I39" s="198">
        <f>N39+P39+R39+T39+V39+X39+Z39+AB39+AD39+AF39+AH39+AJ39+AL39+AN39+AP39+AR39+AT39+AV39</f>
        <v>37</v>
      </c>
      <c r="J39" s="201">
        <f>N39+R39+X39+AB39+AF39+AJ39+AR39</f>
        <v>0</v>
      </c>
      <c r="K39" s="202">
        <f>P39+T39+V39+Z39+AD39+AH39+AL39+AN39+AP39+AT39+AV39</f>
        <v>37</v>
      </c>
      <c r="L39" s="161"/>
      <c r="M39" s="44"/>
      <c r="N39" s="41">
        <f>IF(M39,LOOKUP(M39,{1;2;3;4;5;6;7;8;9;10;11;12;13;14;15;16;17;18;19;20;21},{30;25;21;18;16;15;14;13;12;11;10;9;8;7;6;5;4;3;2;1;0}),0)</f>
        <v>0</v>
      </c>
      <c r="O39" s="44"/>
      <c r="P39" s="43">
        <f>IF(O39,LOOKUP(O39,{1;2;3;4;5;6;7;8;9;10;11;12;13;14;15;16;17;18;19;20;21},{30;25;21;18;16;15;14;13;12;11;10;9;8;7;6;5;4;3;2;1;0}),0)</f>
        <v>0</v>
      </c>
      <c r="Q39" s="44"/>
      <c r="R39" s="41">
        <f>IF(Q39,LOOKUP(Q39,{1;2;3;4;5;6;7;8;9;10;11;12;13;14;15;16;17;18;19;20;21},{30;25;21;18;16;15;14;13;12;11;10;9;8;7;6;5;4;3;2;1;0}),0)</f>
        <v>0</v>
      </c>
      <c r="S39" s="44"/>
      <c r="T39" s="43">
        <f>IF(S39,LOOKUP(S39,{1;2;3;4;5;6;7;8;9;10;11;12;13;14;15;16;17;18;19;20;21},{30;25;21;18;16;15;14;13;12;11;10;9;8;7;6;5;4;3;2;1;0}),0)</f>
        <v>0</v>
      </c>
      <c r="U39" s="44"/>
      <c r="V39" s="45">
        <f>IF(U39,LOOKUP(U39,{1;2;3;4;5;6;7;8;9;10;11;12;13;14;15;16;17;18;19;20;21},{60;50;42;36;32;30;28;26;24;22;20;18;16;14;12;10;8;6;4;2;0}),0)</f>
        <v>0</v>
      </c>
      <c r="W39" s="44"/>
      <c r="X39" s="41">
        <f>IF(W39,LOOKUP(W39,{1;2;3;4;5;6;7;8;9;10;11;12;13;14;15;16;17;18;19;20;21},{60;50;42;36;32;30;28;26;24;22;20;18;16;14;12;10;8;6;4;2;0}),0)</f>
        <v>0</v>
      </c>
      <c r="Y39" s="44"/>
      <c r="Z39" s="45">
        <f>IF(Y39,LOOKUP(Y39,{1;2;3;4;5;6;7;8;9;10;11;12;13;14;15;16;17;18;19;20;21},{60;50;42;36;32;30;28;26;24;22;20;18;16;14;12;10;8;6;4;2;0}),0)</f>
        <v>0</v>
      </c>
      <c r="AA39" s="44"/>
      <c r="AB39" s="41">
        <f>IF(AA39,LOOKUP(AA39,{1;2;3;4;5;6;7;8;9;10;11;12;13;14;15;16;17;18;19;20;21},{60;50;42;36;32;30;28;26;24;22;20;18;16;14;12;10;8;6;4;2;0}),0)</f>
        <v>0</v>
      </c>
      <c r="AC39" s="44"/>
      <c r="AD39" s="106">
        <f>IF(AC39,LOOKUP(AC39,{1;2;3;4;5;6;7;8;9;10;11;12;13;14;15;16;17;18;19;20;21},{30;25;21;18;16;15;14;13;12;11;10;9;8;7;6;5;4;3;2;1;0}),0)</f>
        <v>0</v>
      </c>
      <c r="AE39" s="44"/>
      <c r="AF39" s="488">
        <f>IF(AE39,LOOKUP(AE39,{1;2;3;4;5;6;7;8;9;10;11;12;13;14;15;16;17;18;19;20;21},{30;25;21;18;16;15;14;13;12;11;10;9;8;7;6;5;4;3;2;1;0}),0)</f>
        <v>0</v>
      </c>
      <c r="AG39" s="44"/>
      <c r="AH39" s="106">
        <f>IF(AG39,LOOKUP(AG39,{1;2;3;4;5;6;7;8;9;10;11;12;13;14;15;16;17;18;19;20;21},{30;25;21;18;16;15;14;13;12;11;10;9;8;7;6;5;4;3;2;1;0}),0)</f>
        <v>0</v>
      </c>
      <c r="AI39" s="44"/>
      <c r="AJ39" s="41">
        <f>IF(AI39,LOOKUP(AI39,{1;2;3;4;5;6;7;8;9;10;11;12;13;14;15;16;17;18;19;20;21},{30;25;21;18;16;15;14;13;12;11;10;9;8;7;6;5;4;3;2;1;0}),0)</f>
        <v>0</v>
      </c>
      <c r="AK39" s="44">
        <v>5</v>
      </c>
      <c r="AL39" s="43">
        <f>IF(AK39,LOOKUP(AK39,{1;2;3;4;5;6;7;8;9;10;11;12;13;14;15;16;17;18;19;20;21},{30;25;21;18;16;15;14;13;12;11;10;9;8;7;6;5;4;3;2;1;0}),0)</f>
        <v>16</v>
      </c>
      <c r="AM39" s="44">
        <v>3</v>
      </c>
      <c r="AN39" s="43">
        <f>IF(AM39,LOOKUP(AM39,{1;2;3;4;5;6;7;8;9;10;11;12;13;14;15;16;17;18;19;20;21},{30;25;21;18;16;15;14;13;12;11;10;9;8;7;6;5;4;3;2;1;0}),0)</f>
        <v>21</v>
      </c>
      <c r="AO39" s="44"/>
      <c r="AP39" s="43">
        <f>IF(AO39,LOOKUP(AO39,{1;2;3;4;5;6;7;8;9;10;11;12;13;14;15;16;17;18;19;20;21},{30;25;21;18;16;15;14;13;12;11;10;9;8;7;6;5;4;3;2;1;0}),0)</f>
        <v>0</v>
      </c>
      <c r="AQ39" s="44"/>
      <c r="AR39" s="47">
        <f>IF(AQ39,LOOKUP(AQ39,{1;2;3;4;5;6;7;8;9;10;11;12;13;14;15;16;17;18;19;20;21},{60;50;42;36;32;30;28;26;24;22;20;18;16;14;12;10;8;6;4;2;0}),0)</f>
        <v>0</v>
      </c>
      <c r="AS39" s="44"/>
      <c r="AT39" s="45">
        <f>IF(AS39,LOOKUP(AS39,{1;2;3;4;5;6;7;8;9;10;11;12;13;14;15;16;17;18;19;20;21},{60;50;42;36;32;30;28;26;24;22;20;18;16;14;12;10;8;6;4;2;0}),0)</f>
        <v>0</v>
      </c>
      <c r="AU39" s="44"/>
      <c r="AV39" s="45">
        <f>IF(AU39,LOOKUP(AU39,{1;2;3;4;5;6;7;8;9;10;11;12;13;14;15;16;17;18;19;20;21},{60;50;42;36;32;30;28;26;24;22;20;18;16;14;12;10;8;6;4;2;0}),0)</f>
        <v>0</v>
      </c>
      <c r="AW39" s="225"/>
      <c r="AX39" s="219">
        <f>V39+X39+Z39+AB39+AR39+AT39+AV39</f>
        <v>0</v>
      </c>
      <c r="AY39" s="259"/>
      <c r="AZ39" s="255">
        <f>RANK(BA39,$BA$6:$BA$258)</f>
        <v>29</v>
      </c>
      <c r="BA39" s="256">
        <f>(N39+P39+R39+T39+V39+X39+Z39+AB39+AD39+AF39+AH39+AJ39+AL39+AN39)- SMALL((N39,P39,R39,T39,V39,X39,Z39,AB39,AD39,AF39,AH39,AJ39,AL39,AN39),1)- SMALL((N39,P39,R39,T39,V39,X39,Z39,AB39,AD39,AF39,AH39,AJ39,AL39,AN39),2)- SMALL((N39,P39,R39,T39,V39,X39,Z39,AB39,AD39,AF39,AH39,AJ39,AL39,AN39),3)</f>
        <v>37</v>
      </c>
      <c r="BB39" s="161"/>
    </row>
    <row r="40" spans="1:54" s="54" customFormat="1" ht="16" customHeight="1" x14ac:dyDescent="0.2">
      <c r="A40" s="190">
        <f>RANK(I40,$I$6:$I$988)</f>
        <v>35</v>
      </c>
      <c r="B40" s="187">
        <v>3535685</v>
      </c>
      <c r="C40" s="181" t="s">
        <v>657</v>
      </c>
      <c r="D40" s="181" t="s">
        <v>177</v>
      </c>
      <c r="E40" s="178" t="str">
        <f>C40&amp;D40</f>
        <v>WaverlyGEBHARDT</v>
      </c>
      <c r="F40" s="172"/>
      <c r="G40" s="193">
        <v>2001</v>
      </c>
      <c r="H40" s="207" t="str">
        <f>IF(ISBLANK(G40),"",IF(G40&gt;1995.9,"U23","SR"))</f>
        <v>U23</v>
      </c>
      <c r="I40" s="198">
        <f>N40+P40+R40+T40+V40+X40+Z40+AB40+AD40+AF40+AH40+AJ40+AL40+AN40+AP40+AR40+AT40+AV40</f>
        <v>36</v>
      </c>
      <c r="J40" s="201">
        <f>N40+R40+X40+AB40+AF40+AJ40+AR40</f>
        <v>23</v>
      </c>
      <c r="K40" s="202">
        <f>P40+T40+V40+Z40+AD40+AH40+AL40+AN40+AP40+AT40+AV40</f>
        <v>13</v>
      </c>
      <c r="L40" s="161"/>
      <c r="M40" s="44"/>
      <c r="N40" s="41">
        <f>IF(M40,LOOKUP(M40,{1;2;3;4;5;6;7;8;9;10;11;12;13;14;15;16;17;18;19;20;21},{30;25;21;18;16;15;14;13;12;11;10;9;8;7;6;5;4;3;2;1;0}),0)</f>
        <v>0</v>
      </c>
      <c r="O40" s="44"/>
      <c r="P40" s="43">
        <f>IF(O40,LOOKUP(O40,{1;2;3;4;5;6;7;8;9;10;11;12;13;14;15;16;17;18;19;20;21},{30;25;21;18;16;15;14;13;12;11;10;9;8;7;6;5;4;3;2;1;0}),0)</f>
        <v>0</v>
      </c>
      <c r="Q40" s="44"/>
      <c r="R40" s="41">
        <f>IF(Q40,LOOKUP(Q40,{1;2;3;4;5;6;7;8;9;10;11;12;13;14;15;16;17;18;19;20;21},{30;25;21;18;16;15;14;13;12;11;10;9;8;7;6;5;4;3;2;1;0}),0)</f>
        <v>0</v>
      </c>
      <c r="S40" s="44"/>
      <c r="T40" s="43">
        <f>IF(S40,LOOKUP(S40,{1;2;3;4;5;6;7;8;9;10;11;12;13;14;15;16;17;18;19;20;21},{30;25;21;18;16;15;14;13;12;11;10;9;8;7;6;5;4;3;2;1;0}),0)</f>
        <v>0</v>
      </c>
      <c r="U40" s="44"/>
      <c r="V40" s="45">
        <f>IF(U40,LOOKUP(U40,{1;2;3;4;5;6;7;8;9;10;11;12;13;14;15;16;17;18;19;20;21},{60;50;42;36;32;30;28;26;24;22;20;18;16;14;12;10;8;6;4;2;0}),0)</f>
        <v>0</v>
      </c>
      <c r="W40" s="44">
        <v>14</v>
      </c>
      <c r="X40" s="41">
        <f>IF(W40,LOOKUP(W40,{1;2;3;4;5;6;7;8;9;10;11;12;13;14;15;16;17;18;19;20;21},{60;50;42;36;32;30;28;26;24;22;20;18;16;14;12;10;8;6;4;2;0}),0)</f>
        <v>14</v>
      </c>
      <c r="Y40" s="44"/>
      <c r="Z40" s="45">
        <f>IF(Y40,LOOKUP(Y40,{1;2;3;4;5;6;7;8;9;10;11;12;13;14;15;16;17;18;19;20;21},{60;50;42;36;32;30;28;26;24;22;20;18;16;14;12;10;8;6;4;2;0}),0)</f>
        <v>0</v>
      </c>
      <c r="AA40" s="44"/>
      <c r="AB40" s="41">
        <f>IF(AA40,LOOKUP(AA40,{1;2;3;4;5;6;7;8;9;10;11;12;13;14;15;16;17;18;19;20;21},{60;50;42;36;32;30;28;26;24;22;20;18;16;14;12;10;8;6;4;2;0}),0)</f>
        <v>0</v>
      </c>
      <c r="AC40" s="44"/>
      <c r="AD40" s="106">
        <f>IF(AC40,LOOKUP(AC40,{1;2;3;4;5;6;7;8;9;10;11;12;13;14;15;16;17;18;19;20;21},{30;25;21;18;16;15;14;13;12;11;10;9;8;7;6;5;4;3;2;1;0}),0)</f>
        <v>0</v>
      </c>
      <c r="AE40" s="44"/>
      <c r="AF40" s="488">
        <f>IF(AE40,LOOKUP(AE40,{1;2;3;4;5;6;7;8;9;10;11;12;13;14;15;16;17;18;19;20;21},{30;25;21;18;16;15;14;13;12;11;10;9;8;7;6;5;4;3;2;1;0}),0)</f>
        <v>0</v>
      </c>
      <c r="AG40" s="44"/>
      <c r="AH40" s="106">
        <f>IF(AG40,LOOKUP(AG40,{1;2;3;4;5;6;7;8;9;10;11;12;13;14;15;16;17;18;19;20;21},{30;25;21;18;16;15;14;13;12;11;10;9;8;7;6;5;4;3;2;1;0}),0)</f>
        <v>0</v>
      </c>
      <c r="AI40" s="44">
        <v>12</v>
      </c>
      <c r="AJ40" s="41">
        <f>IF(AI40,LOOKUP(AI40,{1;2;3;4;5;6;7;8;9;10;11;12;13;14;15;16;17;18;19;20;21},{30;25;21;18;16;15;14;13;12;11;10;9;8;7;6;5;4;3;2;1;0}),0)</f>
        <v>9</v>
      </c>
      <c r="AK40" s="44">
        <v>8</v>
      </c>
      <c r="AL40" s="43">
        <f>IF(AK40,LOOKUP(AK40,{1;2;3;4;5;6;7;8;9;10;11;12;13;14;15;16;17;18;19;20;21},{30;25;21;18;16;15;14;13;12;11;10;9;8;7;6;5;4;3;2;1;0}),0)</f>
        <v>13</v>
      </c>
      <c r="AM40" s="44"/>
      <c r="AN40" s="43">
        <f>IF(AM40,LOOKUP(AM40,{1;2;3;4;5;6;7;8;9;10;11;12;13;14;15;16;17;18;19;20;21},{30;25;21;18;16;15;14;13;12;11;10;9;8;7;6;5;4;3;2;1;0}),0)</f>
        <v>0</v>
      </c>
      <c r="AO40" s="44"/>
      <c r="AP40" s="43">
        <f>IF(AO40,LOOKUP(AO40,{1;2;3;4;5;6;7;8;9;10;11;12;13;14;15;16;17;18;19;20;21},{30;25;21;18;16;15;14;13;12;11;10;9;8;7;6;5;4;3;2;1;0}),0)</f>
        <v>0</v>
      </c>
      <c r="AQ40" s="44"/>
      <c r="AR40" s="47">
        <f>IF(AQ40,LOOKUP(AQ40,{1;2;3;4;5;6;7;8;9;10;11;12;13;14;15;16;17;18;19;20;21},{60;50;42;36;32;30;28;26;24;22;20;18;16;14;12;10;8;6;4;2;0}),0)</f>
        <v>0</v>
      </c>
      <c r="AS40" s="44"/>
      <c r="AT40" s="45">
        <f>IF(AS40,LOOKUP(AS40,{1;2;3;4;5;6;7;8;9;10;11;12;13;14;15;16;17;18;19;20;21},{60;50;42;36;32;30;28;26;24;22;20;18;16;14;12;10;8;6;4;2;0}),0)</f>
        <v>0</v>
      </c>
      <c r="AU40" s="44"/>
      <c r="AV40" s="45">
        <f>IF(AU40,LOOKUP(AU40,{1;2;3;4;5;6;7;8;9;10;11;12;13;14;15;16;17;18;19;20;21},{60;50;42;36;32;30;28;26;24;22;20;18;16;14;12;10;8;6;4;2;0}),0)</f>
        <v>0</v>
      </c>
      <c r="AW40" s="225"/>
      <c r="AX40" s="219">
        <f>V40+X40+Z40+AB40+AR40+AT40+AV40</f>
        <v>14</v>
      </c>
      <c r="AY40" s="259"/>
      <c r="AZ40" s="255"/>
      <c r="BA40" s="256"/>
      <c r="BB40" s="161"/>
    </row>
    <row r="41" spans="1:54" s="264" customFormat="1" ht="16" customHeight="1" x14ac:dyDescent="0.2">
      <c r="A41" s="190">
        <f>RANK(I41,$I$6:$I$988)</f>
        <v>36</v>
      </c>
      <c r="B41" s="187">
        <v>3535780</v>
      </c>
      <c r="C41" s="181" t="s">
        <v>268</v>
      </c>
      <c r="D41" s="181" t="s">
        <v>70</v>
      </c>
      <c r="E41" s="178" t="str">
        <f>C41&amp;D41</f>
        <v>HannahCole</v>
      </c>
      <c r="F41" s="174"/>
      <c r="G41" s="193">
        <v>1995</v>
      </c>
      <c r="H41" s="207" t="str">
        <f>IF(ISBLANK(G41),"",IF(G41&gt;1995.9,"U23","SR"))</f>
        <v>SR</v>
      </c>
      <c r="I41" s="198">
        <f>N41+P41+R41+T41+V41+X41+Z41+AB41+AD41+AF41+AH41+AJ41+AL41+AN41+AP41+AR41+AT41+AV41</f>
        <v>35</v>
      </c>
      <c r="J41" s="201">
        <f>N41+R41+X41+AB41+AF41+AJ41+AR41</f>
        <v>10</v>
      </c>
      <c r="K41" s="202">
        <f>P41+T41+V41+Z41+AD41+AH41+AL41+AN41+AP41+AT41+AV41</f>
        <v>25</v>
      </c>
      <c r="L41" s="393"/>
      <c r="M41" s="44"/>
      <c r="N41" s="41">
        <f>IF(M41,LOOKUP(M41,{1;2;3;4;5;6;7;8;9;10;11;12;13;14;15;16;17;18;19;20;21},{30;25;21;18;16;15;14;13;12;11;10;9;8;7;6;5;4;3;2;1;0}),0)</f>
        <v>0</v>
      </c>
      <c r="O41" s="44"/>
      <c r="P41" s="43">
        <f>IF(O41,LOOKUP(O41,{1;2;3;4;5;6;7;8;9;10;11;12;13;14;15;16;17;18;19;20;21},{30;25;21;18;16;15;14;13;12;11;10;9;8;7;6;5;4;3;2;1;0}),0)</f>
        <v>0</v>
      </c>
      <c r="Q41" s="44"/>
      <c r="R41" s="41">
        <f>IF(Q41,LOOKUP(Q41,{1;2;3;4;5;6;7;8;9;10;11;12;13;14;15;16;17;18;19;20;21},{30;25;21;18;16;15;14;13;12;11;10;9;8;7;6;5;4;3;2;1;0}),0)</f>
        <v>0</v>
      </c>
      <c r="S41" s="44"/>
      <c r="T41" s="43">
        <f>IF(S41,LOOKUP(S41,{1;2;3;4;5;6;7;8;9;10;11;12;13;14;15;16;17;18;19;20;21},{30;25;21;18;16;15;14;13;12;11;10;9;8;7;6;5;4;3;2;1;0}),0)</f>
        <v>0</v>
      </c>
      <c r="U41" s="44"/>
      <c r="V41" s="45">
        <f>IF(U41,LOOKUP(U41,{1;2;3;4;5;6;7;8;9;10;11;12;13;14;15;16;17;18;19;20;21},{60;50;42;36;32;30;28;26;24;22;20;18;16;14;12;10;8;6;4;2;0}),0)</f>
        <v>0</v>
      </c>
      <c r="W41" s="44"/>
      <c r="X41" s="41">
        <f>IF(W41,LOOKUP(W41,{1;2;3;4;5;6;7;8;9;10;11;12;13;14;15;16;17;18;19;20;21},{60;50;42;36;32;30;28;26;24;22;20;18;16;14;12;10;8;6;4;2;0}),0)</f>
        <v>0</v>
      </c>
      <c r="Y41" s="44"/>
      <c r="Z41" s="45">
        <f>IF(Y41,LOOKUP(Y41,{1;2;3;4;5;6;7;8;9;10;11;12;13;14;15;16;17;18;19;20;21},{60;50;42;36;32;30;28;26;24;22;20;18;16;14;12;10;8;6;4;2;0}),0)</f>
        <v>0</v>
      </c>
      <c r="AA41" s="44"/>
      <c r="AB41" s="41">
        <f>IF(AA41,LOOKUP(AA41,{1;2;3;4;5;6;7;8;9;10;11;12;13;14;15;16;17;18;19;20;21},{60;50;42;36;32;30;28;26;24;22;20;18;16;14;12;10;8;6;4;2;0}),0)</f>
        <v>0</v>
      </c>
      <c r="AC41" s="44"/>
      <c r="AD41" s="106">
        <f>IF(AC41,LOOKUP(AC41,{1;2;3;4;5;6;7;8;9;10;11;12;13;14;15;16;17;18;19;20;21},{30;25;21;18;16;15;14;13;12;11;10;9;8;7;6;5;4;3;2;1;0}),0)</f>
        <v>0</v>
      </c>
      <c r="AE41" s="44"/>
      <c r="AF41" s="488">
        <f>IF(AE41,LOOKUP(AE41,{1;2;3;4;5;6;7;8;9;10;11;12;13;14;15;16;17;18;19;20;21},{30;25;21;18;16;15;14;13;12;11;10;9;8;7;6;5;4;3;2;1;0}),0)</f>
        <v>0</v>
      </c>
      <c r="AG41" s="44">
        <v>15</v>
      </c>
      <c r="AH41" s="106">
        <f>IF(AG41,LOOKUP(AG41,{1;2;3;4;5;6;7;8;9;10;11;12;13;14;15;16;17;18;19;20;21},{30;25;21;18;16;15;14;13;12;11;10;9;8;7;6;5;4;3;2;1;0}),0)</f>
        <v>6</v>
      </c>
      <c r="AI41" s="44">
        <v>11</v>
      </c>
      <c r="AJ41" s="41">
        <f>IF(AI41,LOOKUP(AI41,{1;2;3;4;5;6;7;8;9;10;11;12;13;14;15;16;17;18;19;20;21},{30;25;21;18;16;15;14;13;12;11;10;9;8;7;6;5;4;3;2;1;0}),0)</f>
        <v>10</v>
      </c>
      <c r="AK41" s="44"/>
      <c r="AL41" s="43">
        <f>IF(AK41,LOOKUP(AK41,{1;2;3;4;5;6;7;8;9;10;11;12;13;14;15;16;17;18;19;20;21},{30;25;21;18;16;15;14;13;12;11;10;9;8;7;6;5;4;3;2;1;0}),0)</f>
        <v>0</v>
      </c>
      <c r="AM41" s="44">
        <v>17</v>
      </c>
      <c r="AN41" s="43">
        <f>IF(AM41,LOOKUP(AM41,{1;2;3;4;5;6;7;8;9;10;11;12;13;14;15;16;17;18;19;20;21},{30;25;21;18;16;15;14;13;12;11;10;9;8;7;6;5;4;3;2;1;0}),0)</f>
        <v>4</v>
      </c>
      <c r="AO41" s="44">
        <v>6</v>
      </c>
      <c r="AP41" s="43">
        <f>IF(AO41,LOOKUP(AO41,{1;2;3;4;5;6;7;8;9;10;11;12;13;14;15;16;17;18;19;20;21},{30;25;21;18;16;15;14;13;12;11;10;9;8;7;6;5;4;3;2;1;0}),0)</f>
        <v>15</v>
      </c>
      <c r="AQ41" s="44"/>
      <c r="AR41" s="47">
        <f>IF(AQ41,LOOKUP(AQ41,{1;2;3;4;5;6;7;8;9;10;11;12;13;14;15;16;17;18;19;20;21},{60;50;42;36;32;30;28;26;24;22;20;18;16;14;12;10;8;6;4;2;0}),0)</f>
        <v>0</v>
      </c>
      <c r="AS41" s="44"/>
      <c r="AT41" s="45">
        <f>IF(AS41,LOOKUP(AS41,{1;2;3;4;5;6;7;8;9;10;11;12;13;14;15;16;17;18;19;20;21},{60;50;42;36;32;30;28;26;24;22;20;18;16;14;12;10;8;6;4;2;0}),0)</f>
        <v>0</v>
      </c>
      <c r="AU41" s="44"/>
      <c r="AV41" s="45">
        <f>IF(AU41,LOOKUP(AU41,{1;2;3;4;5;6;7;8;9;10;11;12;13;14;15;16;17;18;19;20;21},{60;50;42;36;32;30;28;26;24;22;20;18;16;14;12;10;8;6;4;2;0}),0)</f>
        <v>0</v>
      </c>
      <c r="AW41" s="225"/>
      <c r="AX41" s="219">
        <f>V41+X41+Z41+AB41+AR41+AT41+AV41</f>
        <v>0</v>
      </c>
      <c r="AY41" s="437"/>
      <c r="AZ41" s="255">
        <f>RANK(BA41,$BA$6:$BA$258)</f>
        <v>39</v>
      </c>
      <c r="BA41" s="256">
        <f>(N41+P41+R41+T41+V41+X41+Z41+AB41+AD41+AF41+AH41+AJ41+AL41+AN41)- SMALL((N41,P41,R41,T41,V41,X41,Z41,AB41,AD41,AF41,AH41,AJ41,AL41,AN41),1)- SMALL((N41,P41,R41,T41,V41,X41,Z41,AB41,AD41,AF41,AH41,AJ41,AL41,AN41),2)- SMALL((N41,P41,R41,T41,V41,X41,Z41,AB41,AD41,AF41,AH41,AJ41,AL41,AN41),3)</f>
        <v>20</v>
      </c>
      <c r="BB41" s="393"/>
    </row>
    <row r="42" spans="1:54" s="54" customFormat="1" ht="16" customHeight="1" x14ac:dyDescent="0.2">
      <c r="A42" s="190">
        <f>RANK(I42,$I$6:$I$988)</f>
        <v>37</v>
      </c>
      <c r="B42" s="439" t="s">
        <v>588</v>
      </c>
      <c r="C42" s="181" t="s">
        <v>388</v>
      </c>
      <c r="D42" s="181" t="s">
        <v>587</v>
      </c>
      <c r="E42" s="178" t="str">
        <f>C42&amp;D42</f>
        <v>LeahLANGE</v>
      </c>
      <c r="F42" s="172"/>
      <c r="G42" s="193">
        <v>1998</v>
      </c>
      <c r="H42" s="207" t="str">
        <f>IF(ISBLANK(G42),"",IF(G42&gt;1995.9,"U23","SR"))</f>
        <v>U23</v>
      </c>
      <c r="I42" s="198">
        <f>N42+P42+R42+T42+V42+X42+Z42+AB42+AD42+AF42+AH42+AJ42+AL42+AN42+AP42+AR42+AT42+AV42</f>
        <v>34</v>
      </c>
      <c r="J42" s="201">
        <f>N42+R42+X42+AB42+AF42+AJ42+AR42</f>
        <v>20</v>
      </c>
      <c r="K42" s="202">
        <f>P42+T42+V42+Z42+AD42+AH42+AL42+AN42+AP42+AT42+AV42</f>
        <v>14</v>
      </c>
      <c r="L42" s="161"/>
      <c r="M42" s="44">
        <v>9</v>
      </c>
      <c r="N42" s="41">
        <f>IF(M42,LOOKUP(M42,{1;2;3;4;5;6;7;8;9;10;11;12;13;14;15;16;17;18;19;20;21},{30;25;21;18;16;15;14;13;12;11;10;9;8;7;6;5;4;3;2;1;0}),0)</f>
        <v>12</v>
      </c>
      <c r="O42" s="44">
        <v>7</v>
      </c>
      <c r="P42" s="43">
        <f>IF(O42,LOOKUP(O42,{1;2;3;4;5;6;7;8;9;10;11;12;13;14;15;16;17;18;19;20;21},{30;25;21;18;16;15;14;13;12;11;10;9;8;7;6;5;4;3;2;1;0}),0)</f>
        <v>14</v>
      </c>
      <c r="Q42" s="44"/>
      <c r="R42" s="41">
        <f>IF(Q42,LOOKUP(Q42,{1;2;3;4;5;6;7;8;9;10;11;12;13;14;15;16;17;18;19;20;21},{30;25;21;18;16;15;14;13;12;11;10;9;8;7;6;5;4;3;2;1;0}),0)</f>
        <v>0</v>
      </c>
      <c r="S42" s="44"/>
      <c r="T42" s="43">
        <f>IF(S42,LOOKUP(S42,{1;2;3;4;5;6;7;8;9;10;11;12;13;14;15;16;17;18;19;20;21},{30;25;21;18;16;15;14;13;12;11;10;9;8;7;6;5;4;3;2;1;0}),0)</f>
        <v>0</v>
      </c>
      <c r="U42" s="44"/>
      <c r="V42" s="45">
        <f>IF(U42,LOOKUP(U42,{1;2;3;4;5;6;7;8;9;10;11;12;13;14;15;16;17;18;19;20;21},{60;50;42;36;32;30;28;26;24;22;20;18;16;14;12;10;8;6;4;2;0}),0)</f>
        <v>0</v>
      </c>
      <c r="W42" s="44">
        <v>17</v>
      </c>
      <c r="X42" s="41">
        <f>IF(W42,LOOKUP(W42,{1;2;3;4;5;6;7;8;9;10;11;12;13;14;15;16;17;18;19;20;21},{60;50;42;36;32;30;28;26;24;22;20;18;16;14;12;10;8;6;4;2;0}),0)</f>
        <v>8</v>
      </c>
      <c r="Y42" s="44"/>
      <c r="Z42" s="45">
        <f>IF(Y42,LOOKUP(Y42,{1;2;3;4;5;6;7;8;9;10;11;12;13;14;15;16;17;18;19;20;21},{60;50;42;36;32;30;28;26;24;22;20;18;16;14;12;10;8;6;4;2;0}),0)</f>
        <v>0</v>
      </c>
      <c r="AA42" s="44"/>
      <c r="AB42" s="41">
        <f>IF(AA42,LOOKUP(AA42,{1;2;3;4;5;6;7;8;9;10;11;12;13;14;15;16;17;18;19;20;21},{60;50;42;36;32;30;28;26;24;22;20;18;16;14;12;10;8;6;4;2;0}),0)</f>
        <v>0</v>
      </c>
      <c r="AC42" s="44"/>
      <c r="AD42" s="106">
        <f>IF(AC42,LOOKUP(AC42,{1;2;3;4;5;6;7;8;9;10;11;12;13;14;15;16;17;18;19;20;21},{30;25;21;18;16;15;14;13;12;11;10;9;8;7;6;5;4;3;2;1;0}),0)</f>
        <v>0</v>
      </c>
      <c r="AE42" s="44"/>
      <c r="AF42" s="488">
        <f>IF(AE42,LOOKUP(AE42,{1;2;3;4;5;6;7;8;9;10;11;12;13;14;15;16;17;18;19;20;21},{30;25;21;18;16;15;14;13;12;11;10;9;8;7;6;5;4;3;2;1;0}),0)</f>
        <v>0</v>
      </c>
      <c r="AG42" s="44"/>
      <c r="AH42" s="106">
        <f>IF(AG42,LOOKUP(AG42,{1;2;3;4;5;6;7;8;9;10;11;12;13;14;15;16;17;18;19;20;21},{30;25;21;18;16;15;14;13;12;11;10;9;8;7;6;5;4;3;2;1;0}),0)</f>
        <v>0</v>
      </c>
      <c r="AI42" s="44"/>
      <c r="AJ42" s="41">
        <f>IF(AI42,LOOKUP(AI42,{1;2;3;4;5;6;7;8;9;10;11;12;13;14;15;16;17;18;19;20;21},{30;25;21;18;16;15;14;13;12;11;10;9;8;7;6;5;4;3;2;1;0}),0)</f>
        <v>0</v>
      </c>
      <c r="AK42" s="44"/>
      <c r="AL42" s="43">
        <f>IF(AK42,LOOKUP(AK42,{1;2;3;4;5;6;7;8;9;10;11;12;13;14;15;16;17;18;19;20;21},{30;25;21;18;16;15;14;13;12;11;10;9;8;7;6;5;4;3;2;1;0}),0)</f>
        <v>0</v>
      </c>
      <c r="AM42" s="44"/>
      <c r="AN42" s="43">
        <f>IF(AM42,LOOKUP(AM42,{1;2;3;4;5;6;7;8;9;10;11;12;13;14;15;16;17;18;19;20;21},{30;25;21;18;16;15;14;13;12;11;10;9;8;7;6;5;4;3;2;1;0}),0)</f>
        <v>0</v>
      </c>
      <c r="AO42" s="44"/>
      <c r="AP42" s="43">
        <f>IF(AO42,LOOKUP(AO42,{1;2;3;4;5;6;7;8;9;10;11;12;13;14;15;16;17;18;19;20;21},{30;25;21;18;16;15;14;13;12;11;10;9;8;7;6;5;4;3;2;1;0}),0)</f>
        <v>0</v>
      </c>
      <c r="AQ42" s="44"/>
      <c r="AR42" s="47">
        <f>IF(AQ42,LOOKUP(AQ42,{1;2;3;4;5;6;7;8;9;10;11;12;13;14;15;16;17;18;19;20;21},{60;50;42;36;32;30;28;26;24;22;20;18;16;14;12;10;8;6;4;2;0}),0)</f>
        <v>0</v>
      </c>
      <c r="AS42" s="44"/>
      <c r="AT42" s="45">
        <f>IF(AS42,LOOKUP(AS42,{1;2;3;4;5;6;7;8;9;10;11;12;13;14;15;16;17;18;19;20;21},{60;50;42;36;32;30;28;26;24;22;20;18;16;14;12;10;8;6;4;2;0}),0)</f>
        <v>0</v>
      </c>
      <c r="AU42" s="44"/>
      <c r="AV42" s="45">
        <f>IF(AU42,LOOKUP(AU42,{1;2;3;4;5;6;7;8;9;10;11;12;13;14;15;16;17;18;19;20;21},{60;50;42;36;32;30;28;26;24;22;20;18;16;14;12;10;8;6;4;2;0}),0)</f>
        <v>0</v>
      </c>
      <c r="AW42" s="225"/>
      <c r="AX42" s="219">
        <f>V42+X42+Z42+AB42+AR42+AT42+AV42</f>
        <v>8</v>
      </c>
      <c r="AY42" s="259"/>
      <c r="AZ42" s="255"/>
      <c r="BA42" s="256"/>
      <c r="BB42" s="161"/>
    </row>
    <row r="43" spans="1:54" s="264" customFormat="1" ht="16" customHeight="1" x14ac:dyDescent="0.2">
      <c r="A43" s="190">
        <f>RANK(I43,$I$6:$I$988)</f>
        <v>38</v>
      </c>
      <c r="B43" s="187">
        <v>3535593</v>
      </c>
      <c r="C43" s="181" t="s">
        <v>499</v>
      </c>
      <c r="D43" s="181" t="s">
        <v>389</v>
      </c>
      <c r="E43" s="178" t="str">
        <f>C43&amp;D43</f>
        <v>CateBRAMS</v>
      </c>
      <c r="F43" s="172">
        <v>2017</v>
      </c>
      <c r="G43" s="193">
        <v>1995</v>
      </c>
      <c r="H43" s="207" t="str">
        <f>IF(ISBLANK(G43),"",IF(G43&gt;1995.9,"U23","SR"))</f>
        <v>SR</v>
      </c>
      <c r="I43" s="198">
        <f>N43+P43+R43+T43+V43+X43+Z43+AB43+AD43+AF43+AH43+AJ43+AL43+AN43+AP43+AR43+AT43+AV43</f>
        <v>32</v>
      </c>
      <c r="J43" s="201">
        <f>N43+R43+X43+AB43+AF43+AJ43+AR43</f>
        <v>11</v>
      </c>
      <c r="K43" s="202">
        <f>P43+T43+V43+Z43+AD43+AH43+AL43+AN43+AP43+AT43+AV43</f>
        <v>21</v>
      </c>
      <c r="L43" s="393"/>
      <c r="M43" s="44"/>
      <c r="N43" s="41">
        <f>IF(M43,LOOKUP(M43,{1;2;3;4;5;6;7;8;9;10;11;12;13;14;15;16;17;18;19;20;21},{30;25;21;18;16;15;14;13;12;11;10;9;8;7;6;5;4;3;2;1;0}),0)</f>
        <v>0</v>
      </c>
      <c r="O43" s="44"/>
      <c r="P43" s="43">
        <f>IF(O43,LOOKUP(O43,{1;2;3;4;5;6;7;8;9;10;11;12;13;14;15;16;17;18;19;20;21},{30;25;21;18;16;15;14;13;12;11;10;9;8;7;6;5;4;3;2;1;0}),0)</f>
        <v>0</v>
      </c>
      <c r="Q43" s="44"/>
      <c r="R43" s="41">
        <f>IF(Q43,LOOKUP(Q43,{1;2;3;4;5;6;7;8;9;10;11;12;13;14;15;16;17;18;19;20;21},{30;25;21;18;16;15;14;13;12;11;10;9;8;7;6;5;4;3;2;1;0}),0)</f>
        <v>0</v>
      </c>
      <c r="S43" s="44">
        <v>15</v>
      </c>
      <c r="T43" s="43">
        <f>IF(S43,LOOKUP(S43,{1;2;3;4;5;6;7;8;9;10;11;12;13;14;15;16;17;18;19;20;21},{30;25;21;18;16;15;14;13;12;11;10;9;8;7;6;5;4;3;2;1;0}),0)</f>
        <v>6</v>
      </c>
      <c r="U43" s="44"/>
      <c r="V43" s="45">
        <f>IF(U43,LOOKUP(U43,{1;2;3;4;5;6;7;8;9;10;11;12;13;14;15;16;17;18;19;20;21},{60;50;42;36;32;30;28;26;24;22;20;18;16;14;12;10;8;6;4;2;0}),0)</f>
        <v>0</v>
      </c>
      <c r="W43" s="44"/>
      <c r="X43" s="41">
        <f>IF(W43,LOOKUP(W43,{1;2;3;4;5;6;7;8;9;10;11;12;13;14;15;16;17;18;19;20;21},{60;50;42;36;32;30;28;26;24;22;20;18;16;14;12;10;8;6;4;2;0}),0)</f>
        <v>0</v>
      </c>
      <c r="Y43" s="44"/>
      <c r="Z43" s="45">
        <f>IF(Y43,LOOKUP(Y43,{1;2;3;4;5;6;7;8;9;10;11;12;13;14;15;16;17;18;19;20;21},{60;50;42;36;32;30;28;26;24;22;20;18;16;14;12;10;8;6;4;2;0}),0)</f>
        <v>0</v>
      </c>
      <c r="AA43" s="44"/>
      <c r="AB43" s="41">
        <f>IF(AA43,LOOKUP(AA43,{1;2;3;4;5;6;7;8;9;10;11;12;13;14;15;16;17;18;19;20;21},{60;50;42;36;32;30;28;26;24;22;20;18;16;14;12;10;8;6;4;2;0}),0)</f>
        <v>0</v>
      </c>
      <c r="AC43" s="44"/>
      <c r="AD43" s="106">
        <f>IF(AC43,LOOKUP(AC43,{1;2;3;4;5;6;7;8;9;10;11;12;13;14;15;16;17;18;19;20;21},{30;25;21;18;16;15;14;13;12;11;10;9;8;7;6;5;4;3;2;1;0}),0)</f>
        <v>0</v>
      </c>
      <c r="AE43" s="44">
        <v>17</v>
      </c>
      <c r="AF43" s="488">
        <f>IF(AE43,LOOKUP(AE43,{1;2;3;4;5;6;7;8;9;10;11;12;13;14;15;16;17;18;19;20;21},{30;25;21;18;16;15;14;13;12;11;10;9;8;7;6;5;4;3;2;1;0}),0)</f>
        <v>4</v>
      </c>
      <c r="AG43" s="44">
        <v>13</v>
      </c>
      <c r="AH43" s="106">
        <f>IF(AG43,LOOKUP(AG43,{1;2;3;4;5;6;7;8;9;10;11;12;13;14;15;16;17;18;19;20;21},{30;25;21;18;16;15;14;13;12;11;10;9;8;7;6;5;4;3;2;1;0}),0)</f>
        <v>8</v>
      </c>
      <c r="AI43" s="44">
        <v>14</v>
      </c>
      <c r="AJ43" s="41">
        <f>IF(AI43,LOOKUP(AI43,{1;2;3;4;5;6;7;8;9;10;11;12;13;14;15;16;17;18;19;20;21},{30;25;21;18;16;15;14;13;12;11;10;9;8;7;6;5;4;3;2;1;0}),0)</f>
        <v>7</v>
      </c>
      <c r="AK43" s="44">
        <v>14</v>
      </c>
      <c r="AL43" s="43">
        <f>IF(AK43,LOOKUP(AK43,{1;2;3;4;5;6;7;8;9;10;11;12;13;14;15;16;17;18;19;20;21},{30;25;21;18;16;15;14;13;12;11;10;9;8;7;6;5;4;3;2;1;0}),0)</f>
        <v>7</v>
      </c>
      <c r="AM43" s="44"/>
      <c r="AN43" s="43">
        <f>IF(AM43,LOOKUP(AM43,{1;2;3;4;5;6;7;8;9;10;11;12;13;14;15;16;17;18;19;20;21},{30;25;21;18;16;15;14;13;12;11;10;9;8;7;6;5;4;3;2;1;0}),0)</f>
        <v>0</v>
      </c>
      <c r="AO43" s="44"/>
      <c r="AP43" s="43">
        <f>IF(AO43,LOOKUP(AO43,{1;2;3;4;5;6;7;8;9;10;11;12;13;14;15;16;17;18;19;20;21},{30;25;21;18;16;15;14;13;12;11;10;9;8;7;6;5;4;3;2;1;0}),0)</f>
        <v>0</v>
      </c>
      <c r="AQ43" s="44"/>
      <c r="AR43" s="47">
        <f>IF(AQ43,LOOKUP(AQ43,{1;2;3;4;5;6;7;8;9;10;11;12;13;14;15;16;17;18;19;20;21},{60;50;42;36;32;30;28;26;24;22;20;18;16;14;12;10;8;6;4;2;0}),0)</f>
        <v>0</v>
      </c>
      <c r="AS43" s="44"/>
      <c r="AT43" s="45">
        <f>IF(AS43,LOOKUP(AS43,{1;2;3;4;5;6;7;8;9;10;11;12;13;14;15;16;17;18;19;20;21},{60;50;42;36;32;30;28;26;24;22;20;18;16;14;12;10;8;6;4;2;0}),0)</f>
        <v>0</v>
      </c>
      <c r="AU43" s="44"/>
      <c r="AV43" s="45">
        <f>IF(AU43,LOOKUP(AU43,{1;2;3;4;5;6;7;8;9;10;11;12;13;14;15;16;17;18;19;20;21},{60;50;42;36;32;30;28;26;24;22;20;18;16;14;12;10;8;6;4;2;0}),0)</f>
        <v>0</v>
      </c>
      <c r="AW43" s="225"/>
      <c r="AX43" s="219">
        <f>V43+X43+Z43+AB43+AR43+AT43+AV43</f>
        <v>0</v>
      </c>
      <c r="AY43" s="437"/>
      <c r="AZ43" s="255">
        <f>RANK(BA43,$BA$6:$BA$258)</f>
        <v>31</v>
      </c>
      <c r="BA43" s="256">
        <f>(N43+P43+R43+T43+V43+X43+Z43+AB43+AD43+AF43+AH43+AJ43+AL43+AN43)- SMALL((N43,P43,R43,T43,V43,X43,Z43,AB43,AD43,AF43,AH43,AJ43,AL43,AN43),1)- SMALL((N43,P43,R43,T43,V43,X43,Z43,AB43,AD43,AF43,AH43,AJ43,AL43,AN43),2)- SMALL((N43,P43,R43,T43,V43,X43,Z43,AB43,AD43,AF43,AH43,AJ43,AL43,AN43),3)</f>
        <v>32</v>
      </c>
      <c r="BB43" s="393"/>
    </row>
    <row r="44" spans="1:54" s="54" customFormat="1" ht="16" customHeight="1" x14ac:dyDescent="0.2">
      <c r="A44" s="190">
        <f>RANK(I44,$I$6:$I$988)</f>
        <v>38</v>
      </c>
      <c r="B44" s="187">
        <v>3535485</v>
      </c>
      <c r="C44" s="181" t="s">
        <v>304</v>
      </c>
      <c r="D44" s="181" t="s">
        <v>305</v>
      </c>
      <c r="E44" s="178" t="str">
        <f>C44&amp;D44</f>
        <v>HeatherMOONEY</v>
      </c>
      <c r="F44" s="172">
        <v>2017</v>
      </c>
      <c r="G44" s="193">
        <v>1994</v>
      </c>
      <c r="H44" s="207" t="str">
        <f>IF(ISBLANK(G44),"",IF(G44&gt;1995.9,"U23","SR"))</f>
        <v>SR</v>
      </c>
      <c r="I44" s="198">
        <f>N44+P44+R44+T44+V44+X44+Z44+AB44+AD44+AF44+AH44+AJ44+AL44+AN44+AP44+AR44+AT44+AV44</f>
        <v>32</v>
      </c>
      <c r="J44" s="201">
        <f>N44+R44+X44+AB44+AF44+AJ44+AR44</f>
        <v>24</v>
      </c>
      <c r="K44" s="202">
        <f>P44+T44+V44+Z44+AD44+AH44+AL44+AN44+AP44+AT44+AV44</f>
        <v>8</v>
      </c>
      <c r="L44" s="161"/>
      <c r="M44" s="44">
        <v>15</v>
      </c>
      <c r="N44" s="41">
        <f>IF(M44,LOOKUP(M44,{1;2;3;4;5;6;7;8;9;10;11;12;13;14;15;16;17;18;19;20;21},{30;25;21;18;16;15;14;13;12;11;10;9;8;7;6;5;4;3;2;1;0}),0)</f>
        <v>6</v>
      </c>
      <c r="O44" s="44"/>
      <c r="P44" s="43">
        <f>IF(O44,LOOKUP(O44,{1;2;3;4;5;6;7;8;9;10;11;12;13;14;15;16;17;18;19;20;21},{30;25;21;18;16;15;14;13;12;11;10;9;8;7;6;5;4;3;2;1;0}),0)</f>
        <v>0</v>
      </c>
      <c r="Q44" s="44"/>
      <c r="R44" s="41">
        <f>IF(Q44,LOOKUP(Q44,{1;2;3;4;5;6;7;8;9;10;11;12;13;14;15;16;17;18;19;20;21},{30;25;21;18;16;15;14;13;12;11;10;9;8;7;6;5;4;3;2;1;0}),0)</f>
        <v>0</v>
      </c>
      <c r="S44" s="44"/>
      <c r="T44" s="43">
        <f>IF(S44,LOOKUP(S44,{1;2;3;4;5;6;7;8;9;10;11;12;13;14;15;16;17;18;19;20;21},{30;25;21;18;16;15;14;13;12;11;10;9;8;7;6;5;4;3;2;1;0}),0)</f>
        <v>0</v>
      </c>
      <c r="U44" s="44"/>
      <c r="V44" s="45">
        <f>IF(U44,LOOKUP(U44,{1;2;3;4;5;6;7;8;9;10;11;12;13;14;15;16;17;18;19;20;21},{60;50;42;36;32;30;28;26;24;22;20;18;16;14;12;10;8;6;4;2;0}),0)</f>
        <v>0</v>
      </c>
      <c r="W44" s="44">
        <v>19</v>
      </c>
      <c r="X44" s="41">
        <f>IF(W44,LOOKUP(W44,{1;2;3;4;5;6;7;8;9;10;11;12;13;14;15;16;17;18;19;20;21},{60;50;42;36;32;30;28;26;24;22;20;18;16;14;12;10;8;6;4;2;0}),0)</f>
        <v>4</v>
      </c>
      <c r="Y44" s="44"/>
      <c r="Z44" s="45">
        <f>IF(Y44,LOOKUP(Y44,{1;2;3;4;5;6;7;8;9;10;11;12;13;14;15;16;17;18;19;20;21},{60;50;42;36;32;30;28;26;24;22;20;18;16;14;12;10;8;6;4;2;0}),0)</f>
        <v>0</v>
      </c>
      <c r="AA44" s="44"/>
      <c r="AB44" s="41">
        <f>IF(AA44,LOOKUP(AA44,{1;2;3;4;5;6;7;8;9;10;11;12;13;14;15;16;17;18;19;20;21},{60;50;42;36;32;30;28;26;24;22;20;18;16;14;12;10;8;6;4;2;0}),0)</f>
        <v>0</v>
      </c>
      <c r="AC44" s="44"/>
      <c r="AD44" s="106">
        <f>IF(AC44,LOOKUP(AC44,{1;2;3;4;5;6;7;8;9;10;11;12;13;14;15;16;17;18;19;20;21},{30;25;21;18;16;15;14;13;12;11;10;9;8;7;6;5;4;3;2;1;0}),0)</f>
        <v>0</v>
      </c>
      <c r="AE44" s="44">
        <v>15</v>
      </c>
      <c r="AF44" s="488">
        <f>IF(AE44,LOOKUP(AE44,{1;2;3;4;5;6;7;8;9;10;11;12;13;14;15;16;17;18;19;20;21},{30;25;21;18;16;15;14;13;12;11;10;9;8;7;6;5;4;3;2;1;0}),0)</f>
        <v>6</v>
      </c>
      <c r="AG44" s="44">
        <v>14</v>
      </c>
      <c r="AH44" s="106">
        <f>IF(AG44,LOOKUP(AG44,{1;2;3;4;5;6;7;8;9;10;11;12;13;14;15;16;17;18;19;20;21},{30;25;21;18;16;15;14;13;12;11;10;9;8;7;6;5;4;3;2;1;0}),0)</f>
        <v>7</v>
      </c>
      <c r="AI44" s="44">
        <v>13</v>
      </c>
      <c r="AJ44" s="41">
        <f>IF(AI44,LOOKUP(AI44,{1;2;3;4;5;6;7;8;9;10;11;12;13;14;15;16;17;18;19;20;21},{30;25;21;18;16;15;14;13;12;11;10;9;8;7;6;5;4;3;2;1;0}),0)</f>
        <v>8</v>
      </c>
      <c r="AK44" s="44">
        <v>20</v>
      </c>
      <c r="AL44" s="43">
        <f>IF(AK44,LOOKUP(AK44,{1;2;3;4;5;6;7;8;9;10;11;12;13;14;15;16;17;18;19;20;21},{30;25;21;18;16;15;14;13;12;11;10;9;8;7;6;5;4;3;2;1;0}),0)</f>
        <v>1</v>
      </c>
      <c r="AM44" s="44"/>
      <c r="AN44" s="43">
        <f>IF(AM44,LOOKUP(AM44,{1;2;3;4;5;6;7;8;9;10;11;12;13;14;15;16;17;18;19;20;21},{30;25;21;18;16;15;14;13;12;11;10;9;8;7;6;5;4;3;2;1;0}),0)</f>
        <v>0</v>
      </c>
      <c r="AO44" s="44"/>
      <c r="AP44" s="43">
        <f>IF(AO44,LOOKUP(AO44,{1;2;3;4;5;6;7;8;9;10;11;12;13;14;15;16;17;18;19;20;21},{30;25;21;18;16;15;14;13;12;11;10;9;8;7;6;5;4;3;2;1;0}),0)</f>
        <v>0</v>
      </c>
      <c r="AQ44" s="44"/>
      <c r="AR44" s="47">
        <f>IF(AQ44,LOOKUP(AQ44,{1;2;3;4;5;6;7;8;9;10;11;12;13;14;15;16;17;18;19;20;21},{60;50;42;36;32;30;28;26;24;22;20;18;16;14;12;10;8;6;4;2;0}),0)</f>
        <v>0</v>
      </c>
      <c r="AS44" s="44"/>
      <c r="AT44" s="45">
        <f>IF(AS44,LOOKUP(AS44,{1;2;3;4;5;6;7;8;9;10;11;12;13;14;15;16;17;18;19;20;21},{60;50;42;36;32;30;28;26;24;22;20;18;16;14;12;10;8;6;4;2;0}),0)</f>
        <v>0</v>
      </c>
      <c r="AU44" s="44"/>
      <c r="AV44" s="45">
        <f>IF(AU44,LOOKUP(AU44,{1;2;3;4;5;6;7;8;9;10;11;12;13;14;15;16;17;18;19;20;21},{60;50;42;36;32;30;28;26;24;22;20;18;16;14;12;10;8;6;4;2;0}),0)</f>
        <v>0</v>
      </c>
      <c r="AW44" s="225"/>
      <c r="AX44" s="219">
        <f>V44+X44+Z44+AB44+AR44+AT44+AV44</f>
        <v>4</v>
      </c>
      <c r="AY44" s="259"/>
      <c r="AZ44" s="255">
        <f>RANK(BA44,$BA$6:$BA$258)</f>
        <v>31</v>
      </c>
      <c r="BA44" s="256">
        <f>(N44+P44+R44+T44+V44+X44+Z44+AB44+AD44+AF44+AH44+AJ44+AL44+AN44)- SMALL((N44,P44,R44,T44,V44,X44,Z44,AB44,AD44,AF44,AH44,AJ44,AL44,AN44),1)- SMALL((N44,P44,R44,T44,V44,X44,Z44,AB44,AD44,AF44,AH44,AJ44,AL44,AN44),2)- SMALL((N44,P44,R44,T44,V44,X44,Z44,AB44,AD44,AF44,AH44,AJ44,AL44,AN44),3)</f>
        <v>32</v>
      </c>
      <c r="BB44" s="161"/>
    </row>
    <row r="45" spans="1:54" s="54" customFormat="1" ht="16" customHeight="1" x14ac:dyDescent="0.2">
      <c r="A45" s="190">
        <f>RANK(I45,$I$6:$I$988)</f>
        <v>40</v>
      </c>
      <c r="B45" s="187">
        <v>3105236</v>
      </c>
      <c r="C45" s="181" t="s">
        <v>298</v>
      </c>
      <c r="D45" s="181" t="s">
        <v>453</v>
      </c>
      <c r="E45" s="178" t="str">
        <f>C45&amp;D45</f>
        <v>AnnikaRICHARDSON</v>
      </c>
      <c r="F45" s="172">
        <v>2017</v>
      </c>
      <c r="G45" s="193">
        <v>1998</v>
      </c>
      <c r="H45" s="207" t="str">
        <f>IF(ISBLANK(G45),"",IF(G45&gt;1995.9,"U23","SR"))</f>
        <v>U23</v>
      </c>
      <c r="I45" s="198">
        <f>N45+P45+R45+T45+V45+X45+Z45+AB45+AD45+AF45+AH45+AJ45+AL45+AN45+AP45+AR45+AT45+AV45</f>
        <v>29</v>
      </c>
      <c r="J45" s="201">
        <f>N45+R45+X45+AB45+AF45+AJ45+AR45</f>
        <v>8</v>
      </c>
      <c r="K45" s="202">
        <f>P45+T45+V45+Z45+AD45+AH45+AL45+AN45+AP45+AT45+AV45</f>
        <v>21</v>
      </c>
      <c r="L45" s="161"/>
      <c r="M45" s="44"/>
      <c r="N45" s="41">
        <f>IF(M45,LOOKUP(M45,{1;2;3;4;5;6;7;8;9;10;11;12;13;14;15;16;17;18;19;20;21},{30;25;21;18;16;15;14;13;12;11;10;9;8;7;6;5;4;3;2;1;0}),0)</f>
        <v>0</v>
      </c>
      <c r="O45" s="44"/>
      <c r="P45" s="43">
        <f>IF(O45,LOOKUP(O45,{1;2;3;4;5;6;7;8;9;10;11;12;13;14;15;16;17;18;19;20;21},{30;25;21;18;16;15;14;13;12;11;10;9;8;7;6;5;4;3;2;1;0}),0)</f>
        <v>0</v>
      </c>
      <c r="Q45" s="44">
        <v>19</v>
      </c>
      <c r="R45" s="41">
        <f>IF(Q45,LOOKUP(Q45,{1;2;3;4;5;6;7;8;9;10;11;12;13;14;15;16;17;18;19;20;21},{30;25;21;18;16;15;14;13;12;11;10;9;8;7;6;5;4;3;2;1;0}),0)</f>
        <v>2</v>
      </c>
      <c r="S45" s="44"/>
      <c r="T45" s="43">
        <f>IF(S45,LOOKUP(S45,{1;2;3;4;5;6;7;8;9;10;11;12;13;14;15;16;17;18;19;20;21},{30;25;21;18;16;15;14;13;12;11;10;9;8;7;6;5;4;3;2;1;0}),0)</f>
        <v>0</v>
      </c>
      <c r="U45" s="44"/>
      <c r="V45" s="45">
        <f>IF(U45,LOOKUP(U45,{1;2;3;4;5;6;7;8;9;10;11;12;13;14;15;16;17;18;19;20;21},{60;50;42;36;32;30;28;26;24;22;20;18;16;14;12;10;8;6;4;2;0}),0)</f>
        <v>0</v>
      </c>
      <c r="W45" s="44"/>
      <c r="X45" s="41">
        <f>IF(W45,LOOKUP(W45,{1;2;3;4;5;6;7;8;9;10;11;12;13;14;15;16;17;18;19;20;21},{60;50;42;36;32;30;28;26;24;22;20;18;16;14;12;10;8;6;4;2;0}),0)</f>
        <v>0</v>
      </c>
      <c r="Y45" s="44"/>
      <c r="Z45" s="45">
        <f>IF(Y45,LOOKUP(Y45,{1;2;3;4;5;6;7;8;9;10;11;12;13;14;15;16;17;18;19;20;21},{60;50;42;36;32;30;28;26;24;22;20;18;16;14;12;10;8;6;4;2;0}),0)</f>
        <v>0</v>
      </c>
      <c r="AA45" s="44"/>
      <c r="AB45" s="41">
        <f>IF(AA45,LOOKUP(AA45,{1;2;3;4;5;6;7;8;9;10;11;12;13;14;15;16;17;18;19;20;21},{60;50;42;36;32;30;28;26;24;22;20;18;16;14;12;10;8;6;4;2;0}),0)</f>
        <v>0</v>
      </c>
      <c r="AC45" s="44">
        <v>19</v>
      </c>
      <c r="AD45" s="106">
        <f>IF(AC45,LOOKUP(AC45,{1;2;3;4;5;6;7;8;9;10;11;12;13;14;15;16;17;18;19;20;21},{30;25;21;18;16;15;14;13;12;11;10;9;8;7;6;5;4;3;2;1;0}),0)</f>
        <v>2</v>
      </c>
      <c r="AE45" s="44"/>
      <c r="AF45" s="488">
        <f>IF(AE45,LOOKUP(AE45,{1;2;3;4;5;6;7;8;9;10;11;12;13;14;15;16;17;18;19;20;21},{30;25;21;18;16;15;14;13;12;11;10;9;8;7;6;5;4;3;2;1;0}),0)</f>
        <v>0</v>
      </c>
      <c r="AG45" s="44">
        <v>12</v>
      </c>
      <c r="AH45" s="106">
        <f>IF(AG45,LOOKUP(AG45,{1;2;3;4;5;6;7;8;9;10;11;12;13;14;15;16;17;18;19;20;21},{30;25;21;18;16;15;14;13;12;11;10;9;8;7;6;5;4;3;2;1;0}),0)</f>
        <v>9</v>
      </c>
      <c r="AI45" s="44"/>
      <c r="AJ45" s="41">
        <f>IF(AI45,LOOKUP(AI45,{1;2;3;4;5;6;7;8;9;10;11;12;13;14;15;16;17;18;19;20;21},{30;25;21;18;16;15;14;13;12;11;10;9;8;7;6;5;4;3;2;1;0}),0)</f>
        <v>0</v>
      </c>
      <c r="AK45" s="44"/>
      <c r="AL45" s="43">
        <f>IF(AK45,LOOKUP(AK45,{1;2;3;4;5;6;7;8;9;10;11;12;13;14;15;16;17;18;19;20;21},{30;25;21;18;16;15;14;13;12;11;10;9;8;7;6;5;4;3;2;1;0}),0)</f>
        <v>0</v>
      </c>
      <c r="AM45" s="44"/>
      <c r="AN45" s="43">
        <f>IF(AM45,LOOKUP(AM45,{1;2;3;4;5;6;7;8;9;10;11;12;13;14;15;16;17;18;19;20;21},{30;25;21;18;16;15;14;13;12;11;10;9;8;7;6;5;4;3;2;1;0}),0)</f>
        <v>0</v>
      </c>
      <c r="AO45" s="44"/>
      <c r="AP45" s="43">
        <f>IF(AO45,LOOKUP(AO45,{1;2;3;4;5;6;7;8;9;10;11;12;13;14;15;16;17;18;19;20;21},{30;25;21;18;16;15;14;13;12;11;10;9;8;7;6;5;4;3;2;1;0}),0)</f>
        <v>0</v>
      </c>
      <c r="AQ45" s="44">
        <v>18</v>
      </c>
      <c r="AR45" s="47">
        <f>IF(AQ45,LOOKUP(AQ45,{1;2;3;4;5;6;7;8;9;10;11;12;13;14;15;16;17;18;19;20;21},{60;50;42;36;32;30;28;26;24;22;20;18;16;14;12;10;8;6;4;2;0}),0)</f>
        <v>6</v>
      </c>
      <c r="AS45" s="44">
        <v>19</v>
      </c>
      <c r="AT45" s="45">
        <f>IF(AS45,LOOKUP(AS45,{1;2;3;4;5;6;7;8;9;10;11;12;13;14;15;16;17;18;19;20;21},{60;50;42;36;32;30;28;26;24;22;20;18;16;14;12;10;8;6;4;2;0}),0)</f>
        <v>4</v>
      </c>
      <c r="AU45" s="44">
        <v>18</v>
      </c>
      <c r="AV45" s="45">
        <f>IF(AU45,LOOKUP(AU45,{1;2;3;4;5;6;7;8;9;10;11;12;13;14;15;16;17;18;19;20;21},{60;50;42;36;32;30;28;26;24;22;20;18;16;14;12;10;8;6;4;2;0}),0)</f>
        <v>6</v>
      </c>
      <c r="AW45" s="225"/>
      <c r="AX45" s="219">
        <f>V45+X45+Z45+AB45+AR45+AT45+AV45</f>
        <v>16</v>
      </c>
      <c r="AY45" s="259"/>
      <c r="AZ45" s="255">
        <f>RANK(BA45,$BA$6:$BA$258)</f>
        <v>48</v>
      </c>
      <c r="BA45" s="256">
        <f>(N45+P45+R45+T45+V45+X45+Z45+AB45+AD45+AF45+AH45+AJ45+AL45+AN45)- SMALL((N45,P45,R45,T45,V45,X45,Z45,AB45,AD45,AF45,AH45,AJ45,AL45,AN45),1)- SMALL((N45,P45,R45,T45,V45,X45,Z45,AB45,AD45,AF45,AH45,AJ45,AL45,AN45),2)- SMALL((N45,P45,R45,T45,V45,X45,Z45,AB45,AD45,AF45,AH45,AJ45,AL45,AN45),3)</f>
        <v>13</v>
      </c>
      <c r="BB45" s="161"/>
    </row>
    <row r="46" spans="1:54" s="54" customFormat="1" ht="16" customHeight="1" x14ac:dyDescent="0.2">
      <c r="A46" s="190">
        <f>RANK(I46,$I$6:$I$988)</f>
        <v>41</v>
      </c>
      <c r="B46" s="187">
        <v>3205261</v>
      </c>
      <c r="C46" s="181" t="s">
        <v>323</v>
      </c>
      <c r="D46" s="181" t="s">
        <v>324</v>
      </c>
      <c r="E46" s="178" t="str">
        <f>C46&amp;D46</f>
        <v>AnjaGruber</v>
      </c>
      <c r="F46" s="174"/>
      <c r="G46" s="193">
        <v>1991</v>
      </c>
      <c r="H46" s="207" t="str">
        <f>IF(ISBLANK(G46),"",IF(G46&gt;1995.9,"U23","SR"))</f>
        <v>SR</v>
      </c>
      <c r="I46" s="198">
        <f>N46+P46+R46+T46+V46+X46+Z46+AB46+AD46+AF46+AH46+AJ46+AL46+AN46+AP46+AR46+AT46+AV46</f>
        <v>25</v>
      </c>
      <c r="J46" s="201">
        <f>N46+R46+X46+AB46+AF46+AJ46+AR46</f>
        <v>0</v>
      </c>
      <c r="K46" s="202">
        <f>P46+T46+V46+Z46+AD46+AH46+AL46+AN46+AP46+AT46+AV46</f>
        <v>25</v>
      </c>
      <c r="L46" s="161"/>
      <c r="M46" s="44"/>
      <c r="N46" s="41">
        <f>IF(M46,LOOKUP(M46,{1;2;3;4;5;6;7;8;9;10;11;12;13;14;15;16;17;18;19;20;21},{30;25;21;18;16;15;14;13;12;11;10;9;8;7;6;5;4;3;2;1;0}),0)</f>
        <v>0</v>
      </c>
      <c r="O46" s="44"/>
      <c r="P46" s="43">
        <f>IF(O46,LOOKUP(O46,{1;2;3;4;5;6;7;8;9;10;11;12;13;14;15;16;17;18;19;20;21},{30;25;21;18;16;15;14;13;12;11;10;9;8;7;6;5;4;3;2;1;0}),0)</f>
        <v>0</v>
      </c>
      <c r="Q46" s="44"/>
      <c r="R46" s="41">
        <f>IF(Q46,LOOKUP(Q46,{1;2;3;4;5;6;7;8;9;10;11;12;13;14;15;16;17;18;19;20;21},{30;25;21;18;16;15;14;13;12;11;10;9;8;7;6;5;4;3;2;1;0}),0)</f>
        <v>0</v>
      </c>
      <c r="S46" s="44"/>
      <c r="T46" s="43">
        <f>IF(S46,LOOKUP(S46,{1;2;3;4;5;6;7;8;9;10;11;12;13;14;15;16;17;18;19;20;21},{30;25;21;18;16;15;14;13;12;11;10;9;8;7;6;5;4;3;2;1;0}),0)</f>
        <v>0</v>
      </c>
      <c r="U46" s="44"/>
      <c r="V46" s="45">
        <f>IF(U46,LOOKUP(U46,{1;2;3;4;5;6;7;8;9;10;11;12;13;14;15;16;17;18;19;20;21},{60;50;42;36;32;30;28;26;24;22;20;18;16;14;12;10;8;6;4;2;0}),0)</f>
        <v>0</v>
      </c>
      <c r="W46" s="44"/>
      <c r="X46" s="41">
        <f>IF(W46,LOOKUP(W46,{1;2;3;4;5;6;7;8;9;10;11;12;13;14;15;16;17;18;19;20;21},{60;50;42;36;32;30;28;26;24;22;20;18;16;14;12;10;8;6;4;2;0}),0)</f>
        <v>0</v>
      </c>
      <c r="Y46" s="44"/>
      <c r="Z46" s="45">
        <f>IF(Y46,LOOKUP(Y46,{1;2;3;4;5;6;7;8;9;10;11;12;13;14;15;16;17;18;19;20;21},{60;50;42;36;32;30;28;26;24;22;20;18;16;14;12;10;8;6;4;2;0}),0)</f>
        <v>0</v>
      </c>
      <c r="AA46" s="44"/>
      <c r="AB46" s="41">
        <f>IF(AA46,LOOKUP(AA46,{1;2;3;4;5;6;7;8;9;10;11;12;13;14;15;16;17;18;19;20;21},{60;50;42;36;32;30;28;26;24;22;20;18;16;14;12;10;8;6;4;2;0}),0)</f>
        <v>0</v>
      </c>
      <c r="AC46" s="44"/>
      <c r="AD46" s="106">
        <f>IF(AC46,LOOKUP(AC46,{1;2;3;4;5;6;7;8;9;10;11;12;13;14;15;16;17;18;19;20;21},{30;25;21;18;16;15;14;13;12;11;10;9;8;7;6;5;4;3;2;1;0}),0)</f>
        <v>0</v>
      </c>
      <c r="AE46" s="44"/>
      <c r="AF46" s="488">
        <f>IF(AE46,LOOKUP(AE46,{1;2;3;4;5;6;7;8;9;10;11;12;13;14;15;16;17;18;19;20;21},{30;25;21;18;16;15;14;13;12;11;10;9;8;7;6;5;4;3;2;1;0}),0)</f>
        <v>0</v>
      </c>
      <c r="AG46" s="44"/>
      <c r="AH46" s="106">
        <f>IF(AG46,LOOKUP(AG46,{1;2;3;4;5;6;7;8;9;10;11;12;13;14;15;16;17;18;19;20;21},{30;25;21;18;16;15;14;13;12;11;10;9;8;7;6;5;4;3;2;1;0}),0)</f>
        <v>0</v>
      </c>
      <c r="AI46" s="44"/>
      <c r="AJ46" s="41">
        <f>IF(AI46,LOOKUP(AI46,{1;2;3;4;5;6;7;8;9;10;11;12;13;14;15;16;17;18;19;20;21},{30;25;21;18;16;15;14;13;12;11;10;9;8;7;6;5;4;3;2;1;0}),0)</f>
        <v>0</v>
      </c>
      <c r="AK46" s="44"/>
      <c r="AL46" s="43">
        <f>IF(AK46,LOOKUP(AK46,{1;2;3;4;5;6;7;8;9;10;11;12;13;14;15;16;17;18;19;20;21},{30;25;21;18;16;15;14;13;12;11;10;9;8;7;6;5;4;3;2;1;0}),0)</f>
        <v>0</v>
      </c>
      <c r="AM46" s="44"/>
      <c r="AN46" s="43">
        <f>IF(AM46,LOOKUP(AM46,{1;2;3;4;5;6;7;8;9;10;11;12;13;14;15;16;17;18;19;20;21},{30;25;21;18;16;15;14;13;12;11;10;9;8;7;6;5;4;3;2;1;0}),0)</f>
        <v>0</v>
      </c>
      <c r="AO46" s="44">
        <v>2</v>
      </c>
      <c r="AP46" s="43">
        <f>IF(AO46,LOOKUP(AO46,{1;2;3;4;5;6;7;8;9;10;11;12;13;14;15;16;17;18;19;20;21},{30;25;21;18;16;15;14;13;12;11;10;9;8;7;6;5;4;3;2;1;0}),0)</f>
        <v>25</v>
      </c>
      <c r="AQ46" s="44"/>
      <c r="AR46" s="47">
        <f>IF(AQ46,LOOKUP(AQ46,{1;2;3;4;5;6;7;8;9;10;11;12;13;14;15;16;17;18;19;20;21},{60;50;42;36;32;30;28;26;24;22;20;18;16;14;12;10;8;6;4;2;0}),0)</f>
        <v>0</v>
      </c>
      <c r="AS46" s="44"/>
      <c r="AT46" s="45">
        <f>IF(AS46,LOOKUP(AS46,{1;2;3;4;5;6;7;8;9;10;11;12;13;14;15;16;17;18;19;20;21},{60;50;42;36;32;30;28;26;24;22;20;18;16;14;12;10;8;6;4;2;0}),0)</f>
        <v>0</v>
      </c>
      <c r="AU46" s="44"/>
      <c r="AV46" s="45">
        <f>IF(AU46,LOOKUP(AU46,{1;2;3;4;5;6;7;8;9;10;11;12;13;14;15;16;17;18;19;20;21},{60;50;42;36;32;30;28;26;24;22;20;18;16;14;12;10;8;6;4;2;0}),0)</f>
        <v>0</v>
      </c>
      <c r="AW46" s="225"/>
      <c r="AX46" s="219">
        <f>V46+X46+Z46+AB46+AR46+AT46+AV46</f>
        <v>0</v>
      </c>
      <c r="AY46" s="259"/>
      <c r="AZ46" s="255">
        <f>RANK(BA46,$BA$6:$BA$258)</f>
        <v>57</v>
      </c>
      <c r="BA46" s="256">
        <f>(N46+P46+R46+T46+V46+X46+Z46+AB46+AD46+AF46+AH46+AJ46+AL46+AN46)- SMALL((N46,P46,R46,T46,V46,X46,Z46,AB46,AD46,AF46,AH46,AJ46,AL46,AN46),1)- SMALL((N46,P46,R46,T46,V46,X46,Z46,AB46,AD46,AF46,AH46,AJ46,AL46,AN46),2)- SMALL((N46,P46,R46,T46,V46,X46,Z46,AB46,AD46,AF46,AH46,AJ46,AL46,AN46),3)</f>
        <v>0</v>
      </c>
      <c r="BB46" s="161"/>
    </row>
    <row r="47" spans="1:54" s="54" customFormat="1" ht="16" customHeight="1" x14ac:dyDescent="0.2">
      <c r="A47" s="190">
        <f>RANK(I47,$I$6:$I$988)</f>
        <v>41</v>
      </c>
      <c r="B47" s="187">
        <v>3426270</v>
      </c>
      <c r="C47" s="181" t="s">
        <v>300</v>
      </c>
      <c r="D47" s="181" t="s">
        <v>301</v>
      </c>
      <c r="E47" s="178" t="str">
        <f>C47&amp;D47</f>
        <v>GuroJORDHEIM</v>
      </c>
      <c r="F47" s="172">
        <v>2017</v>
      </c>
      <c r="G47" s="193">
        <v>1996</v>
      </c>
      <c r="H47" s="207" t="str">
        <f>IF(ISBLANK(G47),"",IF(G47&gt;1995.9,"U23","SR"))</f>
        <v>U23</v>
      </c>
      <c r="I47" s="198">
        <f>N47+P47+R47+T47+V47+X47+Z47+AB47+AD47+AF47+AH47+AJ47+AL47+AN47+AP47+AR47+AT47+AV47</f>
        <v>25</v>
      </c>
      <c r="J47" s="201">
        <f>N47+R47+X47+AB47+AF47+AJ47+AR47</f>
        <v>0</v>
      </c>
      <c r="K47" s="202">
        <f>P47+T47+V47+Z47+AD47+AH47+AL47+AN47+AP47+AT47+AV47</f>
        <v>25</v>
      </c>
      <c r="L47" s="161"/>
      <c r="M47" s="46"/>
      <c r="N47" s="41">
        <f>IF(M47,LOOKUP(M47,{1;2;3;4;5;6;7;8;9;10;11;12;13;14;15;16;17;18;19;20;21},{30;25;21;18;16;15;14;13;12;11;10;9;8;7;6;5;4;3;2;1;0}),0)</f>
        <v>0</v>
      </c>
      <c r="O47" s="46">
        <v>2</v>
      </c>
      <c r="P47" s="43">
        <f>IF(O47,LOOKUP(O47,{1;2;3;4;5;6;7;8;9;10;11;12;13;14;15;16;17;18;19;20;21},{30;25;21;18;16;15;14;13;12;11;10;9;8;7;6;5;4;3;2;1;0}),0)</f>
        <v>25</v>
      </c>
      <c r="Q47" s="46"/>
      <c r="R47" s="41">
        <f>IF(Q47,LOOKUP(Q47,{1;2;3;4;5;6;7;8;9;10;11;12;13;14;15;16;17;18;19;20;21},{30;25;21;18;16;15;14;13;12;11;10;9;8;7;6;5;4;3;2;1;0}),0)</f>
        <v>0</v>
      </c>
      <c r="S47" s="46"/>
      <c r="T47" s="43">
        <f>IF(S47,LOOKUP(S47,{1;2;3;4;5;6;7;8;9;10;11;12;13;14;15;16;17;18;19;20;21},{30;25;21;18;16;15;14;13;12;11;10;9;8;7;6;5;4;3;2;1;0}),0)</f>
        <v>0</v>
      </c>
      <c r="U47" s="46"/>
      <c r="V47" s="45">
        <f>IF(U47,LOOKUP(U47,{1;2;3;4;5;6;7;8;9;10;11;12;13;14;15;16;17;18;19;20;21},{60;50;42;36;32;30;28;26;24;22;20;18;16;14;12;10;8;6;4;2;0}),0)</f>
        <v>0</v>
      </c>
      <c r="W47" s="46"/>
      <c r="X47" s="41">
        <f>IF(W47,LOOKUP(W47,{1;2;3;4;5;6;7;8;9;10;11;12;13;14;15;16;17;18;19;20;21},{60;50;42;36;32;30;28;26;24;22;20;18;16;14;12;10;8;6;4;2;0}),0)</f>
        <v>0</v>
      </c>
      <c r="Y47" s="46"/>
      <c r="Z47" s="45">
        <f>IF(Y47,LOOKUP(Y47,{1;2;3;4;5;6;7;8;9;10;11;12;13;14;15;16;17;18;19;20;21},{60;50;42;36;32;30;28;26;24;22;20;18;16;14;12;10;8;6;4;2;0}),0)</f>
        <v>0</v>
      </c>
      <c r="AA47" s="46"/>
      <c r="AB47" s="41">
        <f>IF(AA47,LOOKUP(AA47,{1;2;3;4;5;6;7;8;9;10;11;12;13;14;15;16;17;18;19;20;21},{60;50;42;36;32;30;28;26;24;22;20;18;16;14;12;10;8;6;4;2;0}),0)</f>
        <v>0</v>
      </c>
      <c r="AC47" s="46"/>
      <c r="AD47" s="106">
        <f>IF(AC47,LOOKUP(AC47,{1;2;3;4;5;6;7;8;9;10;11;12;13;14;15;16;17;18;19;20;21},{30;25;21;18;16;15;14;13;12;11;10;9;8;7;6;5;4;3;2;1;0}),0)</f>
        <v>0</v>
      </c>
      <c r="AE47" s="46"/>
      <c r="AF47" s="488">
        <f>IF(AE47,LOOKUP(AE47,{1;2;3;4;5;6;7;8;9;10;11;12;13;14;15;16;17;18;19;20;21},{30;25;21;18;16;15;14;13;12;11;10;9;8;7;6;5;4;3;2;1;0}),0)</f>
        <v>0</v>
      </c>
      <c r="AG47" s="46"/>
      <c r="AH47" s="106">
        <f>IF(AG47,LOOKUP(AG47,{1;2;3;4;5;6;7;8;9;10;11;12;13;14;15;16;17;18;19;20;21},{30;25;21;18;16;15;14;13;12;11;10;9;8;7;6;5;4;3;2;1;0}),0)</f>
        <v>0</v>
      </c>
      <c r="AI47" s="46"/>
      <c r="AJ47" s="41">
        <f>IF(AI47,LOOKUP(AI47,{1;2;3;4;5;6;7;8;9;10;11;12;13;14;15;16;17;18;19;20;21},{30;25;21;18;16;15;14;13;12;11;10;9;8;7;6;5;4;3;2;1;0}),0)</f>
        <v>0</v>
      </c>
      <c r="AK47" s="46"/>
      <c r="AL47" s="43">
        <f>IF(AK47,LOOKUP(AK47,{1;2;3;4;5;6;7;8;9;10;11;12;13;14;15;16;17;18;19;20;21},{30;25;21;18;16;15;14;13;12;11;10;9;8;7;6;5;4;3;2;1;0}),0)</f>
        <v>0</v>
      </c>
      <c r="AM47" s="46"/>
      <c r="AN47" s="43">
        <f>IF(AM47,LOOKUP(AM47,{1;2;3;4;5;6;7;8;9;10;11;12;13;14;15;16;17;18;19;20;21},{30;25;21;18;16;15;14;13;12;11;10;9;8;7;6;5;4;3;2;1;0}),0)</f>
        <v>0</v>
      </c>
      <c r="AO47" s="46"/>
      <c r="AP47" s="43">
        <f>IF(AO47,LOOKUP(AO47,{1;2;3;4;5;6;7;8;9;10;11;12;13;14;15;16;17;18;19;20;21},{30;25;21;18;16;15;14;13;12;11;10;9;8;7;6;5;4;3;2;1;0}),0)</f>
        <v>0</v>
      </c>
      <c r="AQ47" s="46"/>
      <c r="AR47" s="47">
        <f>IF(AQ47,LOOKUP(AQ47,{1;2;3;4;5;6;7;8;9;10;11;12;13;14;15;16;17;18;19;20;21},{60;50;42;36;32;30;28;26;24;22;20;18;16;14;12;10;8;6;4;2;0}),0)</f>
        <v>0</v>
      </c>
      <c r="AS47" s="46"/>
      <c r="AT47" s="45">
        <f>IF(AS47,LOOKUP(AS47,{1;2;3;4;5;6;7;8;9;10;11;12;13;14;15;16;17;18;19;20;21},{60;50;42;36;32;30;28;26;24;22;20;18;16;14;12;10;8;6;4;2;0}),0)</f>
        <v>0</v>
      </c>
      <c r="AU47" s="46"/>
      <c r="AV47" s="45">
        <f>IF(AU47,LOOKUP(AU47,{1;2;3;4;5;6;7;8;9;10;11;12;13;14;15;16;17;18;19;20;21},{60;50;42;36;32;30;28;26;24;22;20;18;16;14;12;10;8;6;4;2;0}),0)</f>
        <v>0</v>
      </c>
      <c r="AW47" s="225"/>
      <c r="AX47" s="219">
        <f>V47+X47+Z47+AB47+AR47+AT47+AV47</f>
        <v>0</v>
      </c>
      <c r="AY47" s="259"/>
      <c r="AZ47" s="255">
        <f>RANK(BA47,$BA$6:$BA$258)</f>
        <v>33</v>
      </c>
      <c r="BA47" s="256">
        <f>(N47+P47+R47+T47+V47+X47+Z47+AB47+AD47+AF47+AH47+AJ47+AL47+AN47)- SMALL((N47,P47,R47,T47,V47,X47,Z47,AB47,AD47,AF47,AH47,AJ47,AL47,AN47),1)- SMALL((N47,P47,R47,T47,V47,X47,Z47,AB47,AD47,AF47,AH47,AJ47,AL47,AN47),2)- SMALL((N47,P47,R47,T47,V47,X47,Z47,AB47,AD47,AF47,AH47,AJ47,AL47,AN47),3)</f>
        <v>25</v>
      </c>
      <c r="BB47" s="161"/>
    </row>
    <row r="48" spans="1:54" s="54" customFormat="1" ht="16" customHeight="1" x14ac:dyDescent="0.2">
      <c r="A48" s="190">
        <f>RANK(I48,$I$6:$I$988)</f>
        <v>41</v>
      </c>
      <c r="B48" s="187">
        <v>3535703</v>
      </c>
      <c r="C48" s="181" t="s">
        <v>325</v>
      </c>
      <c r="D48" s="181" t="s">
        <v>326</v>
      </c>
      <c r="E48" s="178" t="str">
        <f>C48&amp;D48</f>
        <v>NovieMCCABE</v>
      </c>
      <c r="F48" s="172">
        <v>2017</v>
      </c>
      <c r="G48" s="193">
        <v>2001</v>
      </c>
      <c r="H48" s="207" t="str">
        <f>IF(ISBLANK(G48),"",IF(G48&gt;1995.9,"U23","SR"))</f>
        <v>U23</v>
      </c>
      <c r="I48" s="198">
        <f>N48+P48+R48+T48+V48+X48+Z48+AB48+AD48+AF48+AH48+AJ48+AL48+AN48+AP48+AR48+AT48+AV48</f>
        <v>25</v>
      </c>
      <c r="J48" s="201">
        <f>N48+R48+X48+AB48+AF48+AJ48+AR48</f>
        <v>0</v>
      </c>
      <c r="K48" s="202">
        <f>P48+T48+V48+Z48+AD48+AH48+AL48+AN48+AP48+AT48+AV48</f>
        <v>25</v>
      </c>
      <c r="L48" s="161"/>
      <c r="M48" s="44"/>
      <c r="N48" s="41">
        <f>IF(M48,LOOKUP(M48,{1;2;3;4;5;6;7;8;9;10;11;12;13;14;15;16;17;18;19;20;21},{30;25;21;18;16;15;14;13;12;11;10;9;8;7;6;5;4;3;2;1;0}),0)</f>
        <v>0</v>
      </c>
      <c r="O48" s="44"/>
      <c r="P48" s="43">
        <f>IF(O48,LOOKUP(O48,{1;2;3;4;5;6;7;8;9;10;11;12;13;14;15;16;17;18;19;20;21},{30;25;21;18;16;15;14;13;12;11;10;9;8;7;6;5;4;3;2;1;0}),0)</f>
        <v>0</v>
      </c>
      <c r="Q48" s="44"/>
      <c r="R48" s="41">
        <f>IF(Q48,LOOKUP(Q48,{1;2;3;4;5;6;7;8;9;10;11;12;13;14;15;16;17;18;19;20;21},{30;25;21;18;16;15;14;13;12;11;10;9;8;7;6;5;4;3;2;1;0}),0)</f>
        <v>0</v>
      </c>
      <c r="S48" s="44">
        <v>12</v>
      </c>
      <c r="T48" s="43">
        <f>IF(S48,LOOKUP(S48,{1;2;3;4;5;6;7;8;9;10;11;12;13;14;15;16;17;18;19;20;21},{30;25;21;18;16;15;14;13;12;11;10;9;8;7;6;5;4;3;2;1;0}),0)</f>
        <v>9</v>
      </c>
      <c r="U48" s="44">
        <v>13</v>
      </c>
      <c r="V48" s="45">
        <f>IF(U48,LOOKUP(U48,{1;2;3;4;5;6;7;8;9;10;11;12;13;14;15;16;17;18;19;20;21},{60;50;42;36;32;30;28;26;24;22;20;18;16;14;12;10;8;6;4;2;0}),0)</f>
        <v>16</v>
      </c>
      <c r="W48" s="44"/>
      <c r="X48" s="41">
        <f>IF(W48,LOOKUP(W48,{1;2;3;4;5;6;7;8;9;10;11;12;13;14;15;16;17;18;19;20;21},{60;50;42;36;32;30;28;26;24;22;20;18;16;14;12;10;8;6;4;2;0}),0)</f>
        <v>0</v>
      </c>
      <c r="Y48" s="44"/>
      <c r="Z48" s="45">
        <f>IF(Y48,LOOKUP(Y48,{1;2;3;4;5;6;7;8;9;10;11;12;13;14;15;16;17;18;19;20;21},{60;50;42;36;32;30;28;26;24;22;20;18;16;14;12;10;8;6;4;2;0}),0)</f>
        <v>0</v>
      </c>
      <c r="AA48" s="44"/>
      <c r="AB48" s="41">
        <f>IF(AA48,LOOKUP(AA48,{1;2;3;4;5;6;7;8;9;10;11;12;13;14;15;16;17;18;19;20;21},{60;50;42;36;32;30;28;26;24;22;20;18;16;14;12;10;8;6;4;2;0}),0)</f>
        <v>0</v>
      </c>
      <c r="AC48" s="44"/>
      <c r="AD48" s="106">
        <f>IF(AC48,LOOKUP(AC48,{1;2;3;4;5;6;7;8;9;10;11;12;13;14;15;16;17;18;19;20;21},{30;25;21;18;16;15;14;13;12;11;10;9;8;7;6;5;4;3;2;1;0}),0)</f>
        <v>0</v>
      </c>
      <c r="AE48" s="44"/>
      <c r="AF48" s="488">
        <f>IF(AE48,LOOKUP(AE48,{1;2;3;4;5;6;7;8;9;10;11;12;13;14;15;16;17;18;19;20;21},{30;25;21;18;16;15;14;13;12;11;10;9;8;7;6;5;4;3;2;1;0}),0)</f>
        <v>0</v>
      </c>
      <c r="AG48" s="44"/>
      <c r="AH48" s="106">
        <f>IF(AG48,LOOKUP(AG48,{1;2;3;4;5;6;7;8;9;10;11;12;13;14;15;16;17;18;19;20;21},{30;25;21;18;16;15;14;13;12;11;10;9;8;7;6;5;4;3;2;1;0}),0)</f>
        <v>0</v>
      </c>
      <c r="AI48" s="44"/>
      <c r="AJ48" s="41">
        <f>IF(AI48,LOOKUP(AI48,{1;2;3;4;5;6;7;8;9;10;11;12;13;14;15;16;17;18;19;20;21},{30;25;21;18;16;15;14;13;12;11;10;9;8;7;6;5;4;3;2;1;0}),0)</f>
        <v>0</v>
      </c>
      <c r="AK48" s="44"/>
      <c r="AL48" s="43">
        <f>IF(AK48,LOOKUP(AK48,{1;2;3;4;5;6;7;8;9;10;11;12;13;14;15;16;17;18;19;20;21},{30;25;21;18;16;15;14;13;12;11;10;9;8;7;6;5;4;3;2;1;0}),0)</f>
        <v>0</v>
      </c>
      <c r="AM48" s="44"/>
      <c r="AN48" s="43">
        <f>IF(AM48,LOOKUP(AM48,{1;2;3;4;5;6;7;8;9;10;11;12;13;14;15;16;17;18;19;20;21},{30;25;21;18;16;15;14;13;12;11;10;9;8;7;6;5;4;3;2;1;0}),0)</f>
        <v>0</v>
      </c>
      <c r="AO48" s="44"/>
      <c r="AP48" s="43">
        <f>IF(AO48,LOOKUP(AO48,{1;2;3;4;5;6;7;8;9;10;11;12;13;14;15;16;17;18;19;20;21},{30;25;21;18;16;15;14;13;12;11;10;9;8;7;6;5;4;3;2;1;0}),0)</f>
        <v>0</v>
      </c>
      <c r="AQ48" s="44"/>
      <c r="AR48" s="47">
        <f>IF(AQ48,LOOKUP(AQ48,{1;2;3;4;5;6;7;8;9;10;11;12;13;14;15;16;17;18;19;20;21},{60;50;42;36;32;30;28;26;24;22;20;18;16;14;12;10;8;6;4;2;0}),0)</f>
        <v>0</v>
      </c>
      <c r="AS48" s="44"/>
      <c r="AT48" s="45">
        <f>IF(AS48,LOOKUP(AS48,{1;2;3;4;5;6;7;8;9;10;11;12;13;14;15;16;17;18;19;20;21},{60;50;42;36;32;30;28;26;24;22;20;18;16;14;12;10;8;6;4;2;0}),0)</f>
        <v>0</v>
      </c>
      <c r="AU48" s="44"/>
      <c r="AV48" s="45">
        <f>IF(AU48,LOOKUP(AU48,{1;2;3;4;5;6;7;8;9;10;11;12;13;14;15;16;17;18;19;20;21},{60;50;42;36;32;30;28;26;24;22;20;18;16;14;12;10;8;6;4;2;0}),0)</f>
        <v>0</v>
      </c>
      <c r="AW48" s="225"/>
      <c r="AX48" s="219">
        <f>V48+X48+Z48+AB48+AR48+AT48+AV48</f>
        <v>16</v>
      </c>
      <c r="AY48" s="259"/>
      <c r="AZ48" s="255">
        <f>RANK(BA48,$BA$6:$BA$258)</f>
        <v>33</v>
      </c>
      <c r="BA48" s="256">
        <f>(N48+P48+R48+T48+V48+X48+Z48+AB48+AD48+AF48+AH48+AJ48+AL48+AN48)- SMALL((N48,P48,R48,T48,V48,X48,Z48,AB48,AD48,AF48,AH48,AJ48,AL48,AN48),1)- SMALL((N48,P48,R48,T48,V48,X48,Z48,AB48,AD48,AF48,AH48,AJ48,AL48,AN48),2)- SMALL((N48,P48,R48,T48,V48,X48,Z48,AB48,AD48,AF48,AH48,AJ48,AL48,AN48),3)</f>
        <v>25</v>
      </c>
      <c r="BB48" s="161"/>
    </row>
    <row r="49" spans="1:54" s="54" customFormat="1" ht="16" customHeight="1" x14ac:dyDescent="0.2">
      <c r="A49" s="190">
        <f>RANK(I49,$I$6:$I$988)</f>
        <v>44</v>
      </c>
      <c r="B49" s="187">
        <v>3105174</v>
      </c>
      <c r="C49" s="181" t="s">
        <v>309</v>
      </c>
      <c r="D49" s="182" t="s">
        <v>550</v>
      </c>
      <c r="E49" s="178" t="str">
        <f>C49&amp;D49</f>
        <v>MiaSERRATORE</v>
      </c>
      <c r="F49" s="174"/>
      <c r="G49" s="193">
        <v>1996</v>
      </c>
      <c r="H49" s="207" t="str">
        <f>IF(ISBLANK(G49),"",IF(G49&gt;1995.9,"U23","SR"))</f>
        <v>U23</v>
      </c>
      <c r="I49" s="198">
        <f>N49+P49+R49+T49+V49+X49+Z49+AB49+AD49+AF49+AH49+AJ49+AL49+AN49+AP49+AR49+AT49+AV49</f>
        <v>24</v>
      </c>
      <c r="J49" s="201">
        <f>N49+R49+X49+AB49+AF49+AJ49+AR49</f>
        <v>11</v>
      </c>
      <c r="K49" s="202">
        <f>P49+T49+V49+Z49+AD49+AH49+AL49+AN49+AP49+AT49+AV49</f>
        <v>13</v>
      </c>
      <c r="L49" s="161"/>
      <c r="M49" s="44"/>
      <c r="N49" s="41">
        <f>IF(M49,LOOKUP(M49,{1;2;3;4;5;6;7;8;9;10;11;12;13;14;15;16;17;18;19;20;21},{30;25;21;18;16;15;14;13;12;11;10;9;8;7;6;5;4;3;2;1;0}),0)</f>
        <v>0</v>
      </c>
      <c r="O49" s="44"/>
      <c r="P49" s="43">
        <f>IF(O49,LOOKUP(O49,{1;2;3;4;5;6;7;8;9;10;11;12;13;14;15;16;17;18;19;20;21},{30;25;21;18;16;15;14;13;12;11;10;9;8;7;6;5;4;3;2;1;0}),0)</f>
        <v>0</v>
      </c>
      <c r="Q49" s="44"/>
      <c r="R49" s="41">
        <f>IF(Q49,LOOKUP(Q49,{1;2;3;4;5;6;7;8;9;10;11;12;13;14;15;16;17;18;19;20;21},{30;25;21;18;16;15;14;13;12;11;10;9;8;7;6;5;4;3;2;1;0}),0)</f>
        <v>0</v>
      </c>
      <c r="S49" s="44"/>
      <c r="T49" s="43">
        <f>IF(S49,LOOKUP(S49,{1;2;3;4;5;6;7;8;9;10;11;12;13;14;15;16;17;18;19;20;21},{30;25;21;18;16;15;14;13;12;11;10;9;8;7;6;5;4;3;2;1;0}),0)</f>
        <v>0</v>
      </c>
      <c r="U49" s="44"/>
      <c r="V49" s="45">
        <f>IF(U49,LOOKUP(U49,{1;2;3;4;5;6;7;8;9;10;11;12;13;14;15;16;17;18;19;20;21},{60;50;42;36;32;30;28;26;24;22;20;18;16;14;12;10;8;6;4;2;0}),0)</f>
        <v>0</v>
      </c>
      <c r="W49" s="44"/>
      <c r="X49" s="41">
        <f>IF(W49,LOOKUP(W49,{1;2;3;4;5;6;7;8;9;10;11;12;13;14;15;16;17;18;19;20;21},{60;50;42;36;32;30;28;26;24;22;20;18;16;14;12;10;8;6;4;2;0}),0)</f>
        <v>0</v>
      </c>
      <c r="Y49" s="44"/>
      <c r="Z49" s="45">
        <f>IF(Y49,LOOKUP(Y49,{1;2;3;4;5;6;7;8;9;10;11;12;13;14;15;16;17;18;19;20;21},{60;50;42;36;32;30;28;26;24;22;20;18;16;14;12;10;8;6;4;2;0}),0)</f>
        <v>0</v>
      </c>
      <c r="AA49" s="44"/>
      <c r="AB49" s="41">
        <f>IF(AA49,LOOKUP(AA49,{1;2;3;4;5;6;7;8;9;10;11;12;13;14;15;16;17;18;19;20;21},{60;50;42;36;32;30;28;26;24;22;20;18;16;14;12;10;8;6;4;2;0}),0)</f>
        <v>0</v>
      </c>
      <c r="AC49" s="44"/>
      <c r="AD49" s="106">
        <f>IF(AC49,LOOKUP(AC49,{1;2;3;4;5;6;7;8;9;10;11;12;13;14;15;16;17;18;19;20;21},{30;25;21;18;16;15;14;13;12;11;10;9;8;7;6;5;4;3;2;1;0}),0)</f>
        <v>0</v>
      </c>
      <c r="AE49" s="44"/>
      <c r="AF49" s="488">
        <f>IF(AE49,LOOKUP(AE49,{1;2;3;4;5;6;7;8;9;10;11;12;13;14;15;16;17;18;19;20;21},{30;25;21;18;16;15;14;13;12;11;10;9;8;7;6;5;4;3;2;1;0}),0)</f>
        <v>0</v>
      </c>
      <c r="AG49" s="44"/>
      <c r="AH49" s="106">
        <f>IF(AG49,LOOKUP(AG49,{1;2;3;4;5;6;7;8;9;10;11;12;13;14;15;16;17;18;19;20;21},{30;25;21;18;16;15;14;13;12;11;10;9;8;7;6;5;4;3;2;1;0}),0)</f>
        <v>0</v>
      </c>
      <c r="AI49" s="44">
        <v>10</v>
      </c>
      <c r="AJ49" s="41">
        <f>IF(AI49,LOOKUP(AI49,{1;2;3;4;5;6;7;8;9;10;11;12;13;14;15;16;17;18;19;20;21},{30;25;21;18;16;15;14;13;12;11;10;9;8;7;6;5;4;3;2;1;0}),0)</f>
        <v>11</v>
      </c>
      <c r="AK49" s="44">
        <v>15</v>
      </c>
      <c r="AL49" s="43">
        <f>IF(AK49,LOOKUP(AK49,{1;2;3;4;5;6;7;8;9;10;11;12;13;14;15;16;17;18;19;20;21},{30;25;21;18;16;15;14;13;12;11;10;9;8;7;6;5;4;3;2;1;0}),0)</f>
        <v>6</v>
      </c>
      <c r="AM49" s="44">
        <v>14</v>
      </c>
      <c r="AN49" s="43">
        <f>IF(AM49,LOOKUP(AM49,{1;2;3;4;5;6;7;8;9;10;11;12;13;14;15;16;17;18;19;20;21},{30;25;21;18;16;15;14;13;12;11;10;9;8;7;6;5;4;3;2;1;0}),0)</f>
        <v>7</v>
      </c>
      <c r="AO49" s="44"/>
      <c r="AP49" s="43">
        <f>IF(AO49,LOOKUP(AO49,{1;2;3;4;5;6;7;8;9;10;11;12;13;14;15;16;17;18;19;20;21},{30;25;21;18;16;15;14;13;12;11;10;9;8;7;6;5;4;3;2;1;0}),0)</f>
        <v>0</v>
      </c>
      <c r="AQ49" s="44"/>
      <c r="AR49" s="47">
        <f>IF(AQ49,LOOKUP(AQ49,{1;2;3;4;5;6;7;8;9;10;11;12;13;14;15;16;17;18;19;20;21},{60;50;42;36;32;30;28;26;24;22;20;18;16;14;12;10;8;6;4;2;0}),0)</f>
        <v>0</v>
      </c>
      <c r="AS49" s="44"/>
      <c r="AT49" s="45">
        <f>IF(AS49,LOOKUP(AS49,{1;2;3;4;5;6;7;8;9;10;11;12;13;14;15;16;17;18;19;20;21},{60;50;42;36;32;30;28;26;24;22;20;18;16;14;12;10;8;6;4;2;0}),0)</f>
        <v>0</v>
      </c>
      <c r="AU49" s="44"/>
      <c r="AV49" s="45">
        <f>IF(AU49,LOOKUP(AU49,{1;2;3;4;5;6;7;8;9;10;11;12;13;14;15;16;17;18;19;20;21},{60;50;42;36;32;30;28;26;24;22;20;18;16;14;12;10;8;6;4;2;0}),0)</f>
        <v>0</v>
      </c>
      <c r="AW49" s="225"/>
      <c r="AX49" s="219">
        <f>V49+X49+Z49+AB49+AR49+AT49+AV49</f>
        <v>0</v>
      </c>
      <c r="AY49" s="260"/>
      <c r="AZ49" s="255">
        <f>RANK(BA49,$BA$6:$BA$258)</f>
        <v>35</v>
      </c>
      <c r="BA49" s="256">
        <f>(N49+P49+R49+T49+V49+X49+Z49+AB49+AD49+AF49+AH49+AJ49+AL49+AN49)- SMALL((N49,P49,R49,T49,V49,X49,Z49,AB49,AD49,AF49,AH49,AJ49,AL49,AN49),1)- SMALL((N49,P49,R49,T49,V49,X49,Z49,AB49,AD49,AF49,AH49,AJ49,AL49,AN49),2)- SMALL((N49,P49,R49,T49,V49,X49,Z49,AB49,AD49,AF49,AH49,AJ49,AL49,AN49),3)</f>
        <v>24</v>
      </c>
      <c r="BB49" s="261"/>
    </row>
    <row r="50" spans="1:54" s="54" customFormat="1" ht="16" customHeight="1" x14ac:dyDescent="0.2">
      <c r="A50" s="190">
        <f>RANK(I50,$I$6:$I$988)</f>
        <v>45</v>
      </c>
      <c r="B50" s="187">
        <v>3535770</v>
      </c>
      <c r="C50" s="181" t="s">
        <v>650</v>
      </c>
      <c r="D50" s="181" t="s">
        <v>651</v>
      </c>
      <c r="E50" s="178" t="str">
        <f>C50&amp;D50</f>
        <v>KendallKRAMER</v>
      </c>
      <c r="F50" s="172"/>
      <c r="G50" s="193">
        <v>2002</v>
      </c>
      <c r="H50" s="207" t="str">
        <f>IF(ISBLANK(G50),"",IF(G50&gt;1995.9,"U23","SR"))</f>
        <v>U23</v>
      </c>
      <c r="I50" s="198">
        <f>N50+P50+R50+T50+V50+X50+Z50+AB50+AD50+AF50+AH50+AJ50+AL50+AN50+AP50+AR50+AT50+AV50</f>
        <v>22</v>
      </c>
      <c r="J50" s="201">
        <f>N50+R50+X50+AB50+AF50+AJ50+AR50</f>
        <v>0</v>
      </c>
      <c r="K50" s="202">
        <f>P50+T50+V50+Z50+AD50+AH50+AL50+AN50+AP50+AT50+AV50</f>
        <v>22</v>
      </c>
      <c r="L50" s="161"/>
      <c r="M50" s="44"/>
      <c r="N50" s="41">
        <f>IF(M50,LOOKUP(M50,{1;2;3;4;5;6;7;8;9;10;11;12;13;14;15;16;17;18;19;20;21},{30;25;21;18;16;15;14;13;12;11;10;9;8;7;6;5;4;3;2;1;0}),0)</f>
        <v>0</v>
      </c>
      <c r="O50" s="44"/>
      <c r="P50" s="43">
        <f>IF(O50,LOOKUP(O50,{1;2;3;4;5;6;7;8;9;10;11;12;13;14;15;16;17;18;19;20;21},{30;25;21;18;16;15;14;13;12;11;10;9;8;7;6;5;4;3;2;1;0}),0)</f>
        <v>0</v>
      </c>
      <c r="Q50" s="44"/>
      <c r="R50" s="41">
        <f>IF(Q50,LOOKUP(Q50,{1;2;3;4;5;6;7;8;9;10;11;12;13;14;15;16;17;18;19;20;21},{30;25;21;18;16;15;14;13;12;11;10;9;8;7;6;5;4;3;2;1;0}),0)</f>
        <v>0</v>
      </c>
      <c r="S50" s="44"/>
      <c r="T50" s="43">
        <f>IF(S50,LOOKUP(S50,{1;2;3;4;5;6;7;8;9;10;11;12;13;14;15;16;17;18;19;20;21},{30;25;21;18;16;15;14;13;12;11;10;9;8;7;6;5;4;3;2;1;0}),0)</f>
        <v>0</v>
      </c>
      <c r="U50" s="44">
        <v>10</v>
      </c>
      <c r="V50" s="45">
        <f>IF(U50,LOOKUP(U50,{1;2;3;4;5;6;7;8;9;10;11;12;13;14;15;16;17;18;19;20;21},{60;50;42;36;32;30;28;26;24;22;20;18;16;14;12;10;8;6;4;2;0}),0)</f>
        <v>22</v>
      </c>
      <c r="W50" s="44"/>
      <c r="X50" s="41">
        <f>IF(W50,LOOKUP(W50,{1;2;3;4;5;6;7;8;9;10;11;12;13;14;15;16;17;18;19;20;21},{60;50;42;36;32;30;28;26;24;22;20;18;16;14;12;10;8;6;4;2;0}),0)</f>
        <v>0</v>
      </c>
      <c r="Y50" s="44"/>
      <c r="Z50" s="45">
        <f>IF(Y50,LOOKUP(Y50,{1;2;3;4;5;6;7;8;9;10;11;12;13;14;15;16;17;18;19;20;21},{60;50;42;36;32;30;28;26;24;22;20;18;16;14;12;10;8;6;4;2;0}),0)</f>
        <v>0</v>
      </c>
      <c r="AA50" s="44"/>
      <c r="AB50" s="41">
        <f>IF(AA50,LOOKUP(AA50,{1;2;3;4;5;6;7;8;9;10;11;12;13;14;15;16;17;18;19;20;21},{60;50;42;36;32;30;28;26;24;22;20;18;16;14;12;10;8;6;4;2;0}),0)</f>
        <v>0</v>
      </c>
      <c r="AC50" s="44"/>
      <c r="AD50" s="106">
        <f>IF(AC50,LOOKUP(AC50,{1;2;3;4;5;6;7;8;9;10;11;12;13;14;15;16;17;18;19;20;21},{30;25;21;18;16;15;14;13;12;11;10;9;8;7;6;5;4;3;2;1;0}),0)</f>
        <v>0</v>
      </c>
      <c r="AE50" s="44"/>
      <c r="AF50" s="488">
        <f>IF(AE50,LOOKUP(AE50,{1;2;3;4;5;6;7;8;9;10;11;12;13;14;15;16;17;18;19;20;21},{30;25;21;18;16;15;14;13;12;11;10;9;8;7;6;5;4;3;2;1;0}),0)</f>
        <v>0</v>
      </c>
      <c r="AG50" s="44"/>
      <c r="AH50" s="106">
        <f>IF(AG50,LOOKUP(AG50,{1;2;3;4;5;6;7;8;9;10;11;12;13;14;15;16;17;18;19;20;21},{30;25;21;18;16;15;14;13;12;11;10;9;8;7;6;5;4;3;2;1;0}),0)</f>
        <v>0</v>
      </c>
      <c r="AI50" s="44"/>
      <c r="AJ50" s="41">
        <f>IF(AI50,LOOKUP(AI50,{1;2;3;4;5;6;7;8;9;10;11;12;13;14;15;16;17;18;19;20;21},{30;25;21;18;16;15;14;13;12;11;10;9;8;7;6;5;4;3;2;1;0}),0)</f>
        <v>0</v>
      </c>
      <c r="AK50" s="44"/>
      <c r="AL50" s="43">
        <f>IF(AK50,LOOKUP(AK50,{1;2;3;4;5;6;7;8;9;10;11;12;13;14;15;16;17;18;19;20;21},{30;25;21;18;16;15;14;13;12;11;10;9;8;7;6;5;4;3;2;1;0}),0)</f>
        <v>0</v>
      </c>
      <c r="AM50" s="44"/>
      <c r="AN50" s="43">
        <f>IF(AM50,LOOKUP(AM50,{1;2;3;4;5;6;7;8;9;10;11;12;13;14;15;16;17;18;19;20;21},{30;25;21;18;16;15;14;13;12;11;10;9;8;7;6;5;4;3;2;1;0}),0)</f>
        <v>0</v>
      </c>
      <c r="AO50" s="44"/>
      <c r="AP50" s="43">
        <f>IF(AO50,LOOKUP(AO50,{1;2;3;4;5;6;7;8;9;10;11;12;13;14;15;16;17;18;19;20;21},{30;25;21;18;16;15;14;13;12;11;10;9;8;7;6;5;4;3;2;1;0}),0)</f>
        <v>0</v>
      </c>
      <c r="AQ50" s="44"/>
      <c r="AR50" s="47">
        <f>IF(AQ50,LOOKUP(AQ50,{1;2;3;4;5;6;7;8;9;10;11;12;13;14;15;16;17;18;19;20;21},{60;50;42;36;32;30;28;26;24;22;20;18;16;14;12;10;8;6;4;2;0}),0)</f>
        <v>0</v>
      </c>
      <c r="AS50" s="44"/>
      <c r="AT50" s="45">
        <f>IF(AS50,LOOKUP(AS50,{1;2;3;4;5;6;7;8;9;10;11;12;13;14;15;16;17;18;19;20;21},{60;50;42;36;32;30;28;26;24;22;20;18;16;14;12;10;8;6;4;2;0}),0)</f>
        <v>0</v>
      </c>
      <c r="AU50" s="44"/>
      <c r="AV50" s="45">
        <f>IF(AU50,LOOKUP(AU50,{1;2;3;4;5;6;7;8;9;10;11;12;13;14;15;16;17;18;19;20;21},{60;50;42;36;32;30;28;26;24;22;20;18;16;14;12;10;8;6;4;2;0}),0)</f>
        <v>0</v>
      </c>
      <c r="AW50" s="225"/>
      <c r="AX50" s="219">
        <f>V50+X50+Z50+AB50+AR50+AT50+AV50</f>
        <v>22</v>
      </c>
      <c r="AY50" s="259"/>
      <c r="AZ50" s="255"/>
      <c r="BA50" s="256"/>
      <c r="BB50" s="161"/>
    </row>
    <row r="51" spans="1:54" s="54" customFormat="1" ht="16" customHeight="1" x14ac:dyDescent="0.2">
      <c r="A51" s="190">
        <f>RANK(I51,$I$6:$I$988)</f>
        <v>45</v>
      </c>
      <c r="B51" s="187">
        <v>3426063</v>
      </c>
      <c r="C51" s="181" t="s">
        <v>277</v>
      </c>
      <c r="D51" s="181" t="s">
        <v>278</v>
      </c>
      <c r="E51" s="178" t="str">
        <f>C51&amp;D51</f>
        <v>ChristinaROLANDSEN</v>
      </c>
      <c r="F51" s="172">
        <v>2017</v>
      </c>
      <c r="G51" s="193">
        <v>1995</v>
      </c>
      <c r="H51" s="207" t="str">
        <f>IF(ISBLANK(G51),"",IF(G51&gt;1995.9,"U23","SR"))</f>
        <v>SR</v>
      </c>
      <c r="I51" s="198">
        <f>N51+P51+R51+T51+V51+X51+Z51+AB51+AD51+AF51+AH51+AJ51+AL51+AN51+AP51+AR51+AT51+AV51</f>
        <v>22</v>
      </c>
      <c r="J51" s="201">
        <f>N51+R51+X51+AB51+AF51+AJ51+AR51</f>
        <v>0</v>
      </c>
      <c r="K51" s="202">
        <f>P51+T51+V51+Z51+AD51+AH51+AL51+AN51+AP51+AT51+AV51</f>
        <v>22</v>
      </c>
      <c r="L51" s="161"/>
      <c r="M51" s="44"/>
      <c r="N51" s="41">
        <f>IF(M51,LOOKUP(M51,{1;2;3;4;5;6;7;8;9;10;11;12;13;14;15;16;17;18;19;20;21},{30;25;21;18;16;15;14;13;12;11;10;9;8;7;6;5;4;3;2;1;0}),0)</f>
        <v>0</v>
      </c>
      <c r="O51" s="44">
        <v>17</v>
      </c>
      <c r="P51" s="43">
        <f>IF(O51,LOOKUP(O51,{1;2;3;4;5;6;7;8;9;10;11;12;13;14;15;16;17;18;19;20;21},{30;25;21;18;16;15;14;13;12;11;10;9;8;7;6;5;4;3;2;1;0}),0)</f>
        <v>4</v>
      </c>
      <c r="Q51" s="44"/>
      <c r="R51" s="41">
        <f>IF(Q51,LOOKUP(Q51,{1;2;3;4;5;6;7;8;9;10;11;12;13;14;15;16;17;18;19;20;21},{30;25;21;18;16;15;14;13;12;11;10;9;8;7;6;5;4;3;2;1;0}),0)</f>
        <v>0</v>
      </c>
      <c r="S51" s="44"/>
      <c r="T51" s="43">
        <f>IF(S51,LOOKUP(S51,{1;2;3;4;5;6;7;8;9;10;11;12;13;14;15;16;17;18;19;20;21},{30;25;21;18;16;15;14;13;12;11;10;9;8;7;6;5;4;3;2;1;0}),0)</f>
        <v>0</v>
      </c>
      <c r="U51" s="44">
        <v>18</v>
      </c>
      <c r="V51" s="45">
        <f>IF(U51,LOOKUP(U51,{1;2;3;4;5;6;7;8;9;10;11;12;13;14;15;16;17;18;19;20;21},{60;50;42;36;32;30;28;26;24;22;20;18;16;14;12;10;8;6;4;2;0}),0)</f>
        <v>6</v>
      </c>
      <c r="W51" s="44"/>
      <c r="X51" s="41">
        <f>IF(W51,LOOKUP(W51,{1;2;3;4;5;6;7;8;9;10;11;12;13;14;15;16;17;18;19;20;21},{60;50;42;36;32;30;28;26;24;22;20;18;16;14;12;10;8;6;4;2;0}),0)</f>
        <v>0</v>
      </c>
      <c r="Y51" s="44">
        <v>15</v>
      </c>
      <c r="Z51" s="45">
        <f>IF(Y51,LOOKUP(Y51,{1;2;3;4;5;6;7;8;9;10;11;12;13;14;15;16;17;18;19;20;21},{60;50;42;36;32;30;28;26;24;22;20;18;16;14;12;10;8;6;4;2;0}),0)</f>
        <v>12</v>
      </c>
      <c r="AA51" s="44"/>
      <c r="AB51" s="41">
        <f>IF(AA51,LOOKUP(AA51,{1;2;3;4;5;6;7;8;9;10;11;12;13;14;15;16;17;18;19;20;21},{60;50;42;36;32;30;28;26;24;22;20;18;16;14;12;10;8;6;4;2;0}),0)</f>
        <v>0</v>
      </c>
      <c r="AC51" s="44"/>
      <c r="AD51" s="106">
        <f>IF(AC51,LOOKUP(AC51,{1;2;3;4;5;6;7;8;9;10;11;12;13;14;15;16;17;18;19;20;21},{30;25;21;18;16;15;14;13;12;11;10;9;8;7;6;5;4;3;2;1;0}),0)</f>
        <v>0</v>
      </c>
      <c r="AE51" s="44"/>
      <c r="AF51" s="488">
        <f>IF(AE51,LOOKUP(AE51,{1;2;3;4;5;6;7;8;9;10;11;12;13;14;15;16;17;18;19;20;21},{30;25;21;18;16;15;14;13;12;11;10;9;8;7;6;5;4;3;2;1;0}),0)</f>
        <v>0</v>
      </c>
      <c r="AG51" s="44"/>
      <c r="AH51" s="106">
        <f>IF(AG51,LOOKUP(AG51,{1;2;3;4;5;6;7;8;9;10;11;12;13;14;15;16;17;18;19;20;21},{30;25;21;18;16;15;14;13;12;11;10;9;8;7;6;5;4;3;2;1;0}),0)</f>
        <v>0</v>
      </c>
      <c r="AI51" s="44"/>
      <c r="AJ51" s="41">
        <f>IF(AI51,LOOKUP(AI51,{1;2;3;4;5;6;7;8;9;10;11;12;13;14;15;16;17;18;19;20;21},{30;25;21;18;16;15;14;13;12;11;10;9;8;7;6;5;4;3;2;1;0}),0)</f>
        <v>0</v>
      </c>
      <c r="AK51" s="44"/>
      <c r="AL51" s="43">
        <f>IF(AK51,LOOKUP(AK51,{1;2;3;4;5;6;7;8;9;10;11;12;13;14;15;16;17;18;19;20;21},{30;25;21;18;16;15;14;13;12;11;10;9;8;7;6;5;4;3;2;1;0}),0)</f>
        <v>0</v>
      </c>
      <c r="AM51" s="44"/>
      <c r="AN51" s="43">
        <f>IF(AM51,LOOKUP(AM51,{1;2;3;4;5;6;7;8;9;10;11;12;13;14;15;16;17;18;19;20;21},{30;25;21;18;16;15;14;13;12;11;10;9;8;7;6;5;4;3;2;1;0}),0)</f>
        <v>0</v>
      </c>
      <c r="AO51" s="44"/>
      <c r="AP51" s="43">
        <f>IF(AO51,LOOKUP(AO51,{1;2;3;4;5;6;7;8;9;10;11;12;13;14;15;16;17;18;19;20;21},{30;25;21;18;16;15;14;13;12;11;10;9;8;7;6;5;4;3;2;1;0}),0)</f>
        <v>0</v>
      </c>
      <c r="AQ51" s="44"/>
      <c r="AR51" s="47">
        <f>IF(AQ51,LOOKUP(AQ51,{1;2;3;4;5;6;7;8;9;10;11;12;13;14;15;16;17;18;19;20;21},{60;50;42;36;32;30;28;26;24;22;20;18;16;14;12;10;8;6;4;2;0}),0)</f>
        <v>0</v>
      </c>
      <c r="AS51" s="44"/>
      <c r="AT51" s="45">
        <f>IF(AS51,LOOKUP(AS51,{1;2;3;4;5;6;7;8;9;10;11;12;13;14;15;16;17;18;19;20;21},{60;50;42;36;32;30;28;26;24;22;20;18;16;14;12;10;8;6;4;2;0}),0)</f>
        <v>0</v>
      </c>
      <c r="AU51" s="44"/>
      <c r="AV51" s="45">
        <f>IF(AU51,LOOKUP(AU51,{1;2;3;4;5;6;7;8;9;10;11;12;13;14;15;16;17;18;19;20;21},{60;50;42;36;32;30;28;26;24;22;20;18;16;14;12;10;8;6;4;2;0}),0)</f>
        <v>0</v>
      </c>
      <c r="AW51" s="225"/>
      <c r="AX51" s="219">
        <f>V51+X51+Z51+AB51+AR51+AT51+AV51</f>
        <v>18</v>
      </c>
      <c r="AY51" s="259"/>
      <c r="AZ51" s="255">
        <f>RANK(BA51,$BA$6:$BA$258)</f>
        <v>36</v>
      </c>
      <c r="BA51" s="256">
        <f>(N51+P51+R51+T51+V51+X51+Z51+AB51+AD51+AF51+AH51+AJ51+AL51+AN51)- SMALL((N51,P51,R51,T51,V51,X51,Z51,AB51,AD51,AF51,AH51,AJ51,AL51,AN51),1)- SMALL((N51,P51,R51,T51,V51,X51,Z51,AB51,AD51,AF51,AH51,AJ51,AL51,AN51),2)- SMALL((N51,P51,R51,T51,V51,X51,Z51,AB51,AD51,AF51,AH51,AJ51,AL51,AN51),3)</f>
        <v>22</v>
      </c>
      <c r="BB51" s="161"/>
    </row>
    <row r="52" spans="1:54" s="54" customFormat="1" ht="16" customHeight="1" x14ac:dyDescent="0.2">
      <c r="A52" s="190">
        <f>RANK(I52,$I$6:$I$988)</f>
        <v>47</v>
      </c>
      <c r="B52" s="187">
        <v>3535705</v>
      </c>
      <c r="C52" s="184" t="s">
        <v>337</v>
      </c>
      <c r="D52" s="181" t="s">
        <v>338</v>
      </c>
      <c r="E52" s="178" t="str">
        <f>C52&amp;D52</f>
        <v>TarynHUNT-SMITH</v>
      </c>
      <c r="F52" s="172">
        <v>2017</v>
      </c>
      <c r="G52" s="193">
        <v>1996</v>
      </c>
      <c r="H52" s="207" t="str">
        <f>IF(ISBLANK(G52),"",IF(G52&gt;1995.9,"U23","SR"))</f>
        <v>U23</v>
      </c>
      <c r="I52" s="198">
        <f>N52+P52+R52+T52+V52+X52+Z52+AB52+AD52+AF52+AH52+AJ52+AL52+AN52+AP52+AR52+AT52+AV52</f>
        <v>21</v>
      </c>
      <c r="J52" s="201">
        <f>N52+R52+X52+AB52+AF52+AJ52+AR52</f>
        <v>13</v>
      </c>
      <c r="K52" s="202">
        <f>P52+T52+V52+Z52+AD52+AH52+AL52+AN52+AP52+AT52+AV52</f>
        <v>8</v>
      </c>
      <c r="L52" s="161"/>
      <c r="M52" s="44"/>
      <c r="N52" s="41">
        <f>IF(M52,LOOKUP(M52,{1;2;3;4;5;6;7;8;9;10;11;12;13;14;15;16;17;18;19;20;21},{30;25;21;18;16;15;14;13;12;11;10;9;8;7;6;5;4;3;2;1;0}),0)</f>
        <v>0</v>
      </c>
      <c r="O52" s="44"/>
      <c r="P52" s="43">
        <f>IF(O52,LOOKUP(O52,{1;2;3;4;5;6;7;8;9;10;11;12;13;14;15;16;17;18;19;20;21},{30;25;21;18;16;15;14;13;12;11;10;9;8;7;6;5;4;3;2;1;0}),0)</f>
        <v>0</v>
      </c>
      <c r="Q52" s="44"/>
      <c r="R52" s="41">
        <f>IF(Q52,LOOKUP(Q52,{1;2;3;4;5;6;7;8;9;10;11;12;13;14;15;16;17;18;19;20;21},{30;25;21;18;16;15;14;13;12;11;10;9;8;7;6;5;4;3;2;1;0}),0)</f>
        <v>0</v>
      </c>
      <c r="S52" s="44"/>
      <c r="T52" s="43">
        <f>IF(S52,LOOKUP(S52,{1;2;3;4;5;6;7;8;9;10;11;12;13;14;15;16;17;18;19;20;21},{30;25;21;18;16;15;14;13;12;11;10;9;8;7;6;5;4;3;2;1;0}),0)</f>
        <v>0</v>
      </c>
      <c r="U52" s="44"/>
      <c r="V52" s="45">
        <f>IF(U52,LOOKUP(U52,{1;2;3;4;5;6;7;8;9;10;11;12;13;14;15;16;17;18;19;20;21},{60;50;42;36;32;30;28;26;24;22;20;18;16;14;12;10;8;6;4;2;0}),0)</f>
        <v>0</v>
      </c>
      <c r="W52" s="44"/>
      <c r="X52" s="41">
        <f>IF(W52,LOOKUP(W52,{1;2;3;4;5;6;7;8;9;10;11;12;13;14;15;16;17;18;19;20;21},{60;50;42;36;32;30;28;26;24;22;20;18;16;14;12;10;8;6;4;2;0}),0)</f>
        <v>0</v>
      </c>
      <c r="Y52" s="44"/>
      <c r="Z52" s="45">
        <f>IF(Y52,LOOKUP(Y52,{1;2;3;4;5;6;7;8;9;10;11;12;13;14;15;16;17;18;19;20;21},{60;50;42;36;32;30;28;26;24;22;20;18;16;14;12;10;8;6;4;2;0}),0)</f>
        <v>0</v>
      </c>
      <c r="AA52" s="44"/>
      <c r="AB52" s="41">
        <f>IF(AA52,LOOKUP(AA52,{1;2;3;4;5;6;7;8;9;10;11;12;13;14;15;16;17;18;19;20;21},{60;50;42;36;32;30;28;26;24;22;20;18;16;14;12;10;8;6;4;2;0}),0)</f>
        <v>0</v>
      </c>
      <c r="AC52" s="44">
        <v>13</v>
      </c>
      <c r="AD52" s="106">
        <f>IF(AC52,LOOKUP(AC52,{1;2;3;4;5;6;7;8;9;10;11;12;13;14;15;16;17;18;19;20;21},{30;25;21;18;16;15;14;13;12;11;10;9;8;7;6;5;4;3;2;1;0}),0)</f>
        <v>8</v>
      </c>
      <c r="AE52" s="44">
        <v>8</v>
      </c>
      <c r="AF52" s="488">
        <f>IF(AE52,LOOKUP(AE52,{1;2;3;4;5;6;7;8;9;10;11;12;13;14;15;16;17;18;19;20;21},{30;25;21;18;16;15;14;13;12;11;10;9;8;7;6;5;4;3;2;1;0}),0)</f>
        <v>13</v>
      </c>
      <c r="AG52" s="44"/>
      <c r="AH52" s="106">
        <f>IF(AG52,LOOKUP(AG52,{1;2;3;4;5;6;7;8;9;10;11;12;13;14;15;16;17;18;19;20;21},{30;25;21;18;16;15;14;13;12;11;10;9;8;7;6;5;4;3;2;1;0}),0)</f>
        <v>0</v>
      </c>
      <c r="AI52" s="44"/>
      <c r="AJ52" s="41">
        <f>IF(AI52,LOOKUP(AI52,{1;2;3;4;5;6;7;8;9;10;11;12;13;14;15;16;17;18;19;20;21},{30;25;21;18;16;15;14;13;12;11;10;9;8;7;6;5;4;3;2;1;0}),0)</f>
        <v>0</v>
      </c>
      <c r="AK52" s="44"/>
      <c r="AL52" s="43">
        <f>IF(AK52,LOOKUP(AK52,{1;2;3;4;5;6;7;8;9;10;11;12;13;14;15;16;17;18;19;20;21},{30;25;21;18;16;15;14;13;12;11;10;9;8;7;6;5;4;3;2;1;0}),0)</f>
        <v>0</v>
      </c>
      <c r="AM52" s="44"/>
      <c r="AN52" s="43">
        <f>IF(AM52,LOOKUP(AM52,{1;2;3;4;5;6;7;8;9;10;11;12;13;14;15;16;17;18;19;20;21},{30;25;21;18;16;15;14;13;12;11;10;9;8;7;6;5;4;3;2;1;0}),0)</f>
        <v>0</v>
      </c>
      <c r="AO52" s="44"/>
      <c r="AP52" s="43">
        <f>IF(AO52,LOOKUP(AO52,{1;2;3;4;5;6;7;8;9;10;11;12;13;14;15;16;17;18;19;20;21},{30;25;21;18;16;15;14;13;12;11;10;9;8;7;6;5;4;3;2;1;0}),0)</f>
        <v>0</v>
      </c>
      <c r="AQ52" s="44"/>
      <c r="AR52" s="47">
        <f>IF(AQ52,LOOKUP(AQ52,{1;2;3;4;5;6;7;8;9;10;11;12;13;14;15;16;17;18;19;20;21},{60;50;42;36;32;30;28;26;24;22;20;18;16;14;12;10;8;6;4;2;0}),0)</f>
        <v>0</v>
      </c>
      <c r="AS52" s="44"/>
      <c r="AT52" s="45">
        <f>IF(AS52,LOOKUP(AS52,{1;2;3;4;5;6;7;8;9;10;11;12;13;14;15;16;17;18;19;20;21},{60;50;42;36;32;30;28;26;24;22;20;18;16;14;12;10;8;6;4;2;0}),0)</f>
        <v>0</v>
      </c>
      <c r="AU52" s="44"/>
      <c r="AV52" s="45">
        <f>IF(AU52,LOOKUP(AU52,{1;2;3;4;5;6;7;8;9;10;11;12;13;14;15;16;17;18;19;20;21},{60;50;42;36;32;30;28;26;24;22;20;18;16;14;12;10;8;6;4;2;0}),0)</f>
        <v>0</v>
      </c>
      <c r="AW52" s="225"/>
      <c r="AX52" s="219">
        <f>V52+X52+Z52+AB52+AR52+AT52+AV52</f>
        <v>0</v>
      </c>
      <c r="AY52" s="259"/>
      <c r="AZ52" s="255">
        <f>RANK(BA52,$BA$6:$BA$258)</f>
        <v>37</v>
      </c>
      <c r="BA52" s="256">
        <f>(N52+P52+R52+T52+V52+X52+Z52+AB52+AD52+AF52+AH52+AJ52+AL52+AN52)- SMALL((N52,P52,R52,T52,V52,X52,Z52,AB52,AD52,AF52,AH52,AJ52,AL52,AN52),1)- SMALL((N52,P52,R52,T52,V52,X52,Z52,AB52,AD52,AF52,AH52,AJ52,AL52,AN52),2)- SMALL((N52,P52,R52,T52,V52,X52,Z52,AB52,AD52,AF52,AH52,AJ52,AL52,AN52),3)</f>
        <v>21</v>
      </c>
      <c r="BB52" s="161"/>
    </row>
    <row r="53" spans="1:54" s="54" customFormat="1" ht="16" customHeight="1" x14ac:dyDescent="0.2">
      <c r="A53" s="190">
        <f>RANK(I53,$I$6:$I$988)</f>
        <v>47</v>
      </c>
      <c r="B53" s="187">
        <v>3426179</v>
      </c>
      <c r="C53" s="181" t="s">
        <v>290</v>
      </c>
      <c r="D53" s="181" t="s">
        <v>291</v>
      </c>
      <c r="E53" s="178" t="str">
        <f>C53&amp;D53</f>
        <v>Anne SiriLERVIK</v>
      </c>
      <c r="F53" s="172">
        <v>2017</v>
      </c>
      <c r="G53" s="193">
        <v>1996</v>
      </c>
      <c r="H53" s="207" t="str">
        <f>IF(ISBLANK(G53),"",IF(G53&gt;1995.9,"U23","SR"))</f>
        <v>U23</v>
      </c>
      <c r="I53" s="198">
        <f>N53+P53+R53+T53+V53+X53+Z53+AB53+AD53+AF53+AH53+AJ53+AL53+AN53+AP53+AR53+AT53+AV53</f>
        <v>21</v>
      </c>
      <c r="J53" s="201">
        <f>N53+R53+X53+AB53+AF53+AJ53+AR53</f>
        <v>0</v>
      </c>
      <c r="K53" s="202">
        <f>P53+T53+V53+Z53+AD53+AH53+AL53+AN53+AP53+AT53+AV53</f>
        <v>21</v>
      </c>
      <c r="L53" s="161"/>
      <c r="M53" s="46"/>
      <c r="N53" s="41">
        <f>IF(M53,LOOKUP(M53,{1;2;3;4;5;6;7;8;9;10;11;12;13;14;15;16;17;18;19;20;21},{30;25;21;18;16;15;14;13;12;11;10;9;8;7;6;5;4;3;2;1;0}),0)</f>
        <v>0</v>
      </c>
      <c r="O53" s="46">
        <v>14</v>
      </c>
      <c r="P53" s="43">
        <f>IF(O53,LOOKUP(O53,{1;2;3;4;5;6;7;8;9;10;11;12;13;14;15;16;17;18;19;20;21},{30;25;21;18;16;15;14;13;12;11;10;9;8;7;6;5;4;3;2;1;0}),0)</f>
        <v>7</v>
      </c>
      <c r="Q53" s="46"/>
      <c r="R53" s="41">
        <f>IF(Q53,LOOKUP(Q53,{1;2;3;4;5;6;7;8;9;10;11;12;13;14;15;16;17;18;19;20;21},{30;25;21;18;16;15;14;13;12;11;10;9;8;7;6;5;4;3;2;1;0}),0)</f>
        <v>0</v>
      </c>
      <c r="S53" s="46"/>
      <c r="T53" s="43">
        <f>IF(S53,LOOKUP(S53,{1;2;3;4;5;6;7;8;9;10;11;12;13;14;15;16;17;18;19;20;21},{30;25;21;18;16;15;14;13;12;11;10;9;8;7;6;5;4;3;2;1;0}),0)</f>
        <v>0</v>
      </c>
      <c r="U53" s="46"/>
      <c r="V53" s="45">
        <f>IF(U53,LOOKUP(U53,{1;2;3;4;5;6;7;8;9;10;11;12;13;14;15;16;17;18;19;20;21},{60;50;42;36;32;30;28;26;24;22;20;18;16;14;12;10;8;6;4;2;0}),0)</f>
        <v>0</v>
      </c>
      <c r="W53" s="46"/>
      <c r="X53" s="41">
        <f>IF(W53,LOOKUP(W53,{1;2;3;4;5;6;7;8;9;10;11;12;13;14;15;16;17;18;19;20;21},{60;50;42;36;32;30;28;26;24;22;20;18;16;14;12;10;8;6;4;2;0}),0)</f>
        <v>0</v>
      </c>
      <c r="Y53" s="46">
        <v>14</v>
      </c>
      <c r="Z53" s="45">
        <f>IF(Y53,LOOKUP(Y53,{1;2;3;4;5;6;7;8;9;10;11;12;13;14;15;16;17;18;19;20;21},{60;50;42;36;32;30;28;26;24;22;20;18;16;14;12;10;8;6;4;2;0}),0)</f>
        <v>14</v>
      </c>
      <c r="AA53" s="46"/>
      <c r="AB53" s="41">
        <f>IF(AA53,LOOKUP(AA53,{1;2;3;4;5;6;7;8;9;10;11;12;13;14;15;16;17;18;19;20;21},{60;50;42;36;32;30;28;26;24;22;20;18;16;14;12;10;8;6;4;2;0}),0)</f>
        <v>0</v>
      </c>
      <c r="AC53" s="46"/>
      <c r="AD53" s="106">
        <f>IF(AC53,LOOKUP(AC53,{1;2;3;4;5;6;7;8;9;10;11;12;13;14;15;16;17;18;19;20;21},{30;25;21;18;16;15;14;13;12;11;10;9;8;7;6;5;4;3;2;1;0}),0)</f>
        <v>0</v>
      </c>
      <c r="AE53" s="46"/>
      <c r="AF53" s="488">
        <f>IF(AE53,LOOKUP(AE53,{1;2;3;4;5;6;7;8;9;10;11;12;13;14;15;16;17;18;19;20;21},{30;25;21;18;16;15;14;13;12;11;10;9;8;7;6;5;4;3;2;1;0}),0)</f>
        <v>0</v>
      </c>
      <c r="AG53" s="46"/>
      <c r="AH53" s="106">
        <f>IF(AG53,LOOKUP(AG53,{1;2;3;4;5;6;7;8;9;10;11;12;13;14;15;16;17;18;19;20;21},{30;25;21;18;16;15;14;13;12;11;10;9;8;7;6;5;4;3;2;1;0}),0)</f>
        <v>0</v>
      </c>
      <c r="AI53" s="46"/>
      <c r="AJ53" s="41">
        <f>IF(AI53,LOOKUP(AI53,{1;2;3;4;5;6;7;8;9;10;11;12;13;14;15;16;17;18;19;20;21},{30;25;21;18;16;15;14;13;12;11;10;9;8;7;6;5;4;3;2;1;0}),0)</f>
        <v>0</v>
      </c>
      <c r="AK53" s="46"/>
      <c r="AL53" s="43">
        <f>IF(AK53,LOOKUP(AK53,{1;2;3;4;5;6;7;8;9;10;11;12;13;14;15;16;17;18;19;20;21},{30;25;21;18;16;15;14;13;12;11;10;9;8;7;6;5;4;3;2;1;0}),0)</f>
        <v>0</v>
      </c>
      <c r="AM53" s="46"/>
      <c r="AN53" s="43">
        <f>IF(AM53,LOOKUP(AM53,{1;2;3;4;5;6;7;8;9;10;11;12;13;14;15;16;17;18;19;20;21},{30;25;21;18;16;15;14;13;12;11;10;9;8;7;6;5;4;3;2;1;0}),0)</f>
        <v>0</v>
      </c>
      <c r="AO53" s="46"/>
      <c r="AP53" s="43">
        <f>IF(AO53,LOOKUP(AO53,{1;2;3;4;5;6;7;8;9;10;11;12;13;14;15;16;17;18;19;20;21},{30;25;21;18;16;15;14;13;12;11;10;9;8;7;6;5;4;3;2;1;0}),0)</f>
        <v>0</v>
      </c>
      <c r="AQ53" s="46"/>
      <c r="AR53" s="47">
        <f>IF(AQ53,LOOKUP(AQ53,{1;2;3;4;5;6;7;8;9;10;11;12;13;14;15;16;17;18;19;20;21},{60;50;42;36;32;30;28;26;24;22;20;18;16;14;12;10;8;6;4;2;0}),0)</f>
        <v>0</v>
      </c>
      <c r="AS53" s="46"/>
      <c r="AT53" s="45">
        <f>IF(AS53,LOOKUP(AS53,{1;2;3;4;5;6;7;8;9;10;11;12;13;14;15;16;17;18;19;20;21},{60;50;42;36;32;30;28;26;24;22;20;18;16;14;12;10;8;6;4;2;0}),0)</f>
        <v>0</v>
      </c>
      <c r="AU53" s="46"/>
      <c r="AV53" s="45">
        <f>IF(AU53,LOOKUP(AU53,{1;2;3;4;5;6;7;8;9;10;11;12;13;14;15;16;17;18;19;20;21},{60;50;42;36;32;30;28;26;24;22;20;18;16;14;12;10;8;6;4;2;0}),0)</f>
        <v>0</v>
      </c>
      <c r="AW53" s="225"/>
      <c r="AX53" s="219">
        <f>V53+X53+Z53+AB53+AR53+AT53+AV53</f>
        <v>14</v>
      </c>
      <c r="AY53" s="259"/>
      <c r="AZ53" s="255">
        <f>RANK(BA53,$BA$6:$BA$258)</f>
        <v>37</v>
      </c>
      <c r="BA53" s="256">
        <f>(N53+P53+R53+T53+V53+X53+Z53+AB53+AD53+AF53+AH53+AJ53+AL53+AN53)- SMALL((N53,P53,R53,T53,V53,X53,Z53,AB53,AD53,AF53,AH53,AJ53,AL53,AN53),1)- SMALL((N53,P53,R53,T53,V53,X53,Z53,AB53,AD53,AF53,AH53,AJ53,AL53,AN53),2)- SMALL((N53,P53,R53,T53,V53,X53,Z53,AB53,AD53,AF53,AH53,AJ53,AL53,AN53),3)</f>
        <v>21</v>
      </c>
      <c r="BB53" s="161"/>
    </row>
    <row r="54" spans="1:54" s="54" customFormat="1" ht="16" customHeight="1" x14ac:dyDescent="0.2">
      <c r="A54" s="190">
        <f>RANK(I54,$I$6:$I$988)</f>
        <v>47</v>
      </c>
      <c r="B54" s="187">
        <v>3205506</v>
      </c>
      <c r="C54" s="181" t="s">
        <v>420</v>
      </c>
      <c r="D54" s="181" t="s">
        <v>586</v>
      </c>
      <c r="E54" s="178" t="str">
        <f>C54&amp;D54</f>
        <v>JuliaRICHTER</v>
      </c>
      <c r="F54" s="172"/>
      <c r="G54" s="193">
        <v>1997</v>
      </c>
      <c r="H54" s="207" t="str">
        <f>IF(ISBLANK(G54),"",IF(G54&gt;1995.9,"U23","SR"))</f>
        <v>U23</v>
      </c>
      <c r="I54" s="198">
        <f>N54+P54+R54+T54+V54+X54+Z54+AB54+AD54+AF54+AH54+AJ54+AL54+AN54+AP54+AR54+AT54+AV54</f>
        <v>21</v>
      </c>
      <c r="J54" s="201">
        <f>N54+R54+X54+AB54+AF54+AJ54+AR54</f>
        <v>16</v>
      </c>
      <c r="K54" s="202">
        <f>P54+T54+V54+Z54+AD54+AH54+AL54+AN54+AP54+AT54+AV54</f>
        <v>5</v>
      </c>
      <c r="L54" s="161"/>
      <c r="M54" s="44">
        <v>5</v>
      </c>
      <c r="N54" s="41">
        <f>IF(M54,LOOKUP(M54,{1;2;3;4;5;6;7;8;9;10;11;12;13;14;15;16;17;18;19;20;21},{30;25;21;18;16;15;14;13;12;11;10;9;8;7;6;5;4;3;2;1;0}),0)</f>
        <v>16</v>
      </c>
      <c r="O54" s="44">
        <v>16</v>
      </c>
      <c r="P54" s="43">
        <f>IF(O54,LOOKUP(O54,{1;2;3;4;5;6;7;8;9;10;11;12;13;14;15;16;17;18;19;20;21},{30;25;21;18;16;15;14;13;12;11;10;9;8;7;6;5;4;3;2;1;0}),0)</f>
        <v>5</v>
      </c>
      <c r="Q54" s="44"/>
      <c r="R54" s="41">
        <f>IF(Q54,LOOKUP(Q54,{1;2;3;4;5;6;7;8;9;10;11;12;13;14;15;16;17;18;19;20;21},{30;25;21;18;16;15;14;13;12;11;10;9;8;7;6;5;4;3;2;1;0}),0)</f>
        <v>0</v>
      </c>
      <c r="S54" s="44"/>
      <c r="T54" s="43">
        <f>IF(S54,LOOKUP(S54,{1;2;3;4;5;6;7;8;9;10;11;12;13;14;15;16;17;18;19;20;21},{30;25;21;18;16;15;14;13;12;11;10;9;8;7;6;5;4;3;2;1;0}),0)</f>
        <v>0</v>
      </c>
      <c r="U54" s="44"/>
      <c r="V54" s="45">
        <f>IF(U54,LOOKUP(U54,{1;2;3;4;5;6;7;8;9;10;11;12;13;14;15;16;17;18;19;20;21},{60;50;42;36;32;30;28;26;24;22;20;18;16;14;12;10;8;6;4;2;0}),0)</f>
        <v>0</v>
      </c>
      <c r="W54" s="44"/>
      <c r="X54" s="41">
        <f>IF(W54,LOOKUP(W54,{1;2;3;4;5;6;7;8;9;10;11;12;13;14;15;16;17;18;19;20;21},{60;50;42;36;32;30;28;26;24;22;20;18;16;14;12;10;8;6;4;2;0}),0)</f>
        <v>0</v>
      </c>
      <c r="Y54" s="44"/>
      <c r="Z54" s="45">
        <f>IF(Y54,LOOKUP(Y54,{1;2;3;4;5;6;7;8;9;10;11;12;13;14;15;16;17;18;19;20;21},{60;50;42;36;32;30;28;26;24;22;20;18;16;14;12;10;8;6;4;2;0}),0)</f>
        <v>0</v>
      </c>
      <c r="AA54" s="44"/>
      <c r="AB54" s="41">
        <f>IF(AA54,LOOKUP(AA54,{1;2;3;4;5;6;7;8;9;10;11;12;13;14;15;16;17;18;19;20;21},{60;50;42;36;32;30;28;26;24;22;20;18;16;14;12;10;8;6;4;2;0}),0)</f>
        <v>0</v>
      </c>
      <c r="AC54" s="44"/>
      <c r="AD54" s="106">
        <f>IF(AC54,LOOKUP(AC54,{1;2;3;4;5;6;7;8;9;10;11;12;13;14;15;16;17;18;19;20;21},{30;25;21;18;16;15;14;13;12;11;10;9;8;7;6;5;4;3;2;1;0}),0)</f>
        <v>0</v>
      </c>
      <c r="AE54" s="44"/>
      <c r="AF54" s="488">
        <f>IF(AE54,LOOKUP(AE54,{1;2;3;4;5;6;7;8;9;10;11;12;13;14;15;16;17;18;19;20;21},{30;25;21;18;16;15;14;13;12;11;10;9;8;7;6;5;4;3;2;1;0}),0)</f>
        <v>0</v>
      </c>
      <c r="AG54" s="44"/>
      <c r="AH54" s="106">
        <f>IF(AG54,LOOKUP(AG54,{1;2;3;4;5;6;7;8;9;10;11;12;13;14;15;16;17;18;19;20;21},{30;25;21;18;16;15;14;13;12;11;10;9;8;7;6;5;4;3;2;1;0}),0)</f>
        <v>0</v>
      </c>
      <c r="AI54" s="44"/>
      <c r="AJ54" s="41">
        <f>IF(AI54,LOOKUP(AI54,{1;2;3;4;5;6;7;8;9;10;11;12;13;14;15;16;17;18;19;20;21},{30;25;21;18;16;15;14;13;12;11;10;9;8;7;6;5;4;3;2;1;0}),0)</f>
        <v>0</v>
      </c>
      <c r="AK54" s="44"/>
      <c r="AL54" s="43">
        <f>IF(AK54,LOOKUP(AK54,{1;2;3;4;5;6;7;8;9;10;11;12;13;14;15;16;17;18;19;20;21},{30;25;21;18;16;15;14;13;12;11;10;9;8;7;6;5;4;3;2;1;0}),0)</f>
        <v>0</v>
      </c>
      <c r="AM54" s="44"/>
      <c r="AN54" s="43">
        <f>IF(AM54,LOOKUP(AM54,{1;2;3;4;5;6;7;8;9;10;11;12;13;14;15;16;17;18;19;20;21},{30;25;21;18;16;15;14;13;12;11;10;9;8;7;6;5;4;3;2;1;0}),0)</f>
        <v>0</v>
      </c>
      <c r="AO54" s="44"/>
      <c r="AP54" s="43">
        <f>IF(AO54,LOOKUP(AO54,{1;2;3;4;5;6;7;8;9;10;11;12;13;14;15;16;17;18;19;20;21},{30;25;21;18;16;15;14;13;12;11;10;9;8;7;6;5;4;3;2;1;0}),0)</f>
        <v>0</v>
      </c>
      <c r="AQ54" s="44"/>
      <c r="AR54" s="47">
        <f>IF(AQ54,LOOKUP(AQ54,{1;2;3;4;5;6;7;8;9;10;11;12;13;14;15;16;17;18;19;20;21},{60;50;42;36;32;30;28;26;24;22;20;18;16;14;12;10;8;6;4;2;0}),0)</f>
        <v>0</v>
      </c>
      <c r="AS54" s="44"/>
      <c r="AT54" s="45">
        <f>IF(AS54,LOOKUP(AS54,{1;2;3;4;5;6;7;8;9;10;11;12;13;14;15;16;17;18;19;20;21},{60;50;42;36;32;30;28;26;24;22;20;18;16;14;12;10;8;6;4;2;0}),0)</f>
        <v>0</v>
      </c>
      <c r="AU54" s="44"/>
      <c r="AV54" s="45">
        <f>IF(AU54,LOOKUP(AU54,{1;2;3;4;5;6;7;8;9;10;11;12;13;14;15;16;17;18;19;20;21},{60;50;42;36;32;30;28;26;24;22;20;18;16;14;12;10;8;6;4;2;0}),0)</f>
        <v>0</v>
      </c>
      <c r="AW54" s="225"/>
      <c r="AX54" s="219">
        <f>V54+X54+Z54+AB54+AR54+AT54+AV54</f>
        <v>0</v>
      </c>
      <c r="AY54" s="259"/>
      <c r="AZ54" s="255"/>
      <c r="BA54" s="256"/>
      <c r="BB54" s="161"/>
    </row>
    <row r="55" spans="1:54" s="54" customFormat="1" ht="16" customHeight="1" x14ac:dyDescent="0.2">
      <c r="A55" s="190">
        <f>RANK(I55,$I$6:$I$988)</f>
        <v>50</v>
      </c>
      <c r="B55" s="187">
        <v>3505880</v>
      </c>
      <c r="C55" s="181" t="s">
        <v>260</v>
      </c>
      <c r="D55" s="181" t="s">
        <v>261</v>
      </c>
      <c r="E55" s="178" t="str">
        <f>C55&amp;D55</f>
        <v>HeddaBAANGMAN</v>
      </c>
      <c r="F55" s="172">
        <v>2017</v>
      </c>
      <c r="G55" s="193">
        <v>1995</v>
      </c>
      <c r="H55" s="207" t="str">
        <f>IF(ISBLANK(G55),"",IF(G55&gt;1995.9,"U23","SR"))</f>
        <v>SR</v>
      </c>
      <c r="I55" s="198">
        <f>N55+P55+R55+T55+V55+X55+Z55+AB55+AD55+AF55+AH55+AJ55+AL55+AN55+AP55+AR55+AT55+AV55</f>
        <v>20</v>
      </c>
      <c r="J55" s="201">
        <f>N55+R55+X55+AB55+AF55+AJ55+AR55</f>
        <v>11</v>
      </c>
      <c r="K55" s="202">
        <f>P55+T55+V55+Z55+AD55+AH55+AL55+AN55+AP55+AT55+AV55</f>
        <v>9</v>
      </c>
      <c r="L55" s="161"/>
      <c r="M55" s="46">
        <v>10</v>
      </c>
      <c r="N55" s="41">
        <f>IF(M55,LOOKUP(M55,{1;2;3;4;5;6;7;8;9;10;11;12;13;14;15;16;17;18;19;20;21},{30;25;21;18;16;15;14;13;12;11;10;9;8;7;6;5;4;3;2;1;0}),0)</f>
        <v>11</v>
      </c>
      <c r="O55" s="46">
        <v>12</v>
      </c>
      <c r="P55" s="43">
        <f>IF(O55,LOOKUP(O55,{1;2;3;4;5;6;7;8;9;10;11;12;13;14;15;16;17;18;19;20;21},{30;25;21;18;16;15;14;13;12;11;10;9;8;7;6;5;4;3;2;1;0}),0)</f>
        <v>9</v>
      </c>
      <c r="Q55" s="46"/>
      <c r="R55" s="41">
        <f>IF(Q55,LOOKUP(Q55,{1;2;3;4;5;6;7;8;9;10;11;12;13;14;15;16;17;18;19;20;21},{30;25;21;18;16;15;14;13;12;11;10;9;8;7;6;5;4;3;2;1;0}),0)</f>
        <v>0</v>
      </c>
      <c r="S55" s="46"/>
      <c r="T55" s="43">
        <f>IF(S55,LOOKUP(S55,{1;2;3;4;5;6;7;8;9;10;11;12;13;14;15;16;17;18;19;20;21},{30;25;21;18;16;15;14;13;12;11;10;9;8;7;6;5;4;3;2;1;0}),0)</f>
        <v>0</v>
      </c>
      <c r="U55" s="46"/>
      <c r="V55" s="45">
        <f>IF(U55,LOOKUP(U55,{1;2;3;4;5;6;7;8;9;10;11;12;13;14;15;16;17;18;19;20;21},{60;50;42;36;32;30;28;26;24;22;20;18;16;14;12;10;8;6;4;2;0}),0)</f>
        <v>0</v>
      </c>
      <c r="W55" s="46"/>
      <c r="X55" s="41">
        <f>IF(W55,LOOKUP(W55,{1;2;3;4;5;6;7;8;9;10;11;12;13;14;15;16;17;18;19;20;21},{60;50;42;36;32;30;28;26;24;22;20;18;16;14;12;10;8;6;4;2;0}),0)</f>
        <v>0</v>
      </c>
      <c r="Y55" s="46"/>
      <c r="Z55" s="45">
        <f>IF(Y55,LOOKUP(Y55,{1;2;3;4;5;6;7;8;9;10;11;12;13;14;15;16;17;18;19;20;21},{60;50;42;36;32;30;28;26;24;22;20;18;16;14;12;10;8;6;4;2;0}),0)</f>
        <v>0</v>
      </c>
      <c r="AA55" s="46"/>
      <c r="AB55" s="41">
        <f>IF(AA55,LOOKUP(AA55,{1;2;3;4;5;6;7;8;9;10;11;12;13;14;15;16;17;18;19;20;21},{60;50;42;36;32;30;28;26;24;22;20;18;16;14;12;10;8;6;4;2;0}),0)</f>
        <v>0</v>
      </c>
      <c r="AC55" s="46"/>
      <c r="AD55" s="106">
        <f>IF(AC55,LOOKUP(AC55,{1;2;3;4;5;6;7;8;9;10;11;12;13;14;15;16;17;18;19;20;21},{30;25;21;18;16;15;14;13;12;11;10;9;8;7;6;5;4;3;2;1;0}),0)</f>
        <v>0</v>
      </c>
      <c r="AE55" s="46"/>
      <c r="AF55" s="488">
        <f>IF(AE55,LOOKUP(AE55,{1;2;3;4;5;6;7;8;9;10;11;12;13;14;15;16;17;18;19;20;21},{30;25;21;18;16;15;14;13;12;11;10;9;8;7;6;5;4;3;2;1;0}),0)</f>
        <v>0</v>
      </c>
      <c r="AG55" s="46"/>
      <c r="AH55" s="106">
        <f>IF(AG55,LOOKUP(AG55,{1;2;3;4;5;6;7;8;9;10;11;12;13;14;15;16;17;18;19;20;21},{30;25;21;18;16;15;14;13;12;11;10;9;8;7;6;5;4;3;2;1;0}),0)</f>
        <v>0</v>
      </c>
      <c r="AI55" s="46"/>
      <c r="AJ55" s="41">
        <f>IF(AI55,LOOKUP(AI55,{1;2;3;4;5;6;7;8;9;10;11;12;13;14;15;16;17;18;19;20;21},{30;25;21;18;16;15;14;13;12;11;10;9;8;7;6;5;4;3;2;1;0}),0)</f>
        <v>0</v>
      </c>
      <c r="AK55" s="46"/>
      <c r="AL55" s="43">
        <f>IF(AK55,LOOKUP(AK55,{1;2;3;4;5;6;7;8;9;10;11;12;13;14;15;16;17;18;19;20;21},{30;25;21;18;16;15;14;13;12;11;10;9;8;7;6;5;4;3;2;1;0}),0)</f>
        <v>0</v>
      </c>
      <c r="AM55" s="46"/>
      <c r="AN55" s="43">
        <f>IF(AM55,LOOKUP(AM55,{1;2;3;4;5;6;7;8;9;10;11;12;13;14;15;16;17;18;19;20;21},{30;25;21;18;16;15;14;13;12;11;10;9;8;7;6;5;4;3;2;1;0}),0)</f>
        <v>0</v>
      </c>
      <c r="AO55" s="46"/>
      <c r="AP55" s="43">
        <f>IF(AO55,LOOKUP(AO55,{1;2;3;4;5;6;7;8;9;10;11;12;13;14;15;16;17;18;19;20;21},{30;25;21;18;16;15;14;13;12;11;10;9;8;7;6;5;4;3;2;1;0}),0)</f>
        <v>0</v>
      </c>
      <c r="AQ55" s="46"/>
      <c r="AR55" s="47">
        <f>IF(AQ55,LOOKUP(AQ55,{1;2;3;4;5;6;7;8;9;10;11;12;13;14;15;16;17;18;19;20;21},{60;50;42;36;32;30;28;26;24;22;20;18;16;14;12;10;8;6;4;2;0}),0)</f>
        <v>0</v>
      </c>
      <c r="AS55" s="46"/>
      <c r="AT55" s="45">
        <f>IF(AS55,LOOKUP(AS55,{1;2;3;4;5;6;7;8;9;10;11;12;13;14;15;16;17;18;19;20;21},{60;50;42;36;32;30;28;26;24;22;20;18;16;14;12;10;8;6;4;2;0}),0)</f>
        <v>0</v>
      </c>
      <c r="AU55" s="46"/>
      <c r="AV55" s="45">
        <f>IF(AU55,LOOKUP(AU55,{1;2;3;4;5;6;7;8;9;10;11;12;13;14;15;16;17;18;19;20;21},{60;50;42;36;32;30;28;26;24;22;20;18;16;14;12;10;8;6;4;2;0}),0)</f>
        <v>0</v>
      </c>
      <c r="AW55" s="225"/>
      <c r="AX55" s="219">
        <f>V55+X55+Z55+AB55+AR55+AT55+AV55</f>
        <v>0</v>
      </c>
      <c r="AY55" s="259"/>
      <c r="AZ55" s="255">
        <f>RANK(BA55,$BA$6:$BA$258)</f>
        <v>39</v>
      </c>
      <c r="BA55" s="256">
        <f>(N55+P55+R55+T55+V55+X55+Z55+AB55+AD55+AF55+AH55+AJ55+AL55+AN55)- SMALL((N55,P55,R55,T55,V55,X55,Z55,AB55,AD55,AF55,AH55,AJ55,AL55,AN55),1)- SMALL((N55,P55,R55,T55,V55,X55,Z55,AB55,AD55,AF55,AH55,AJ55,AL55,AN55),2)- SMALL((N55,P55,R55,T55,V55,X55,Z55,AB55,AD55,AF55,AH55,AJ55,AL55,AN55),3)</f>
        <v>20</v>
      </c>
      <c r="BB55" s="161"/>
    </row>
    <row r="56" spans="1:54" s="54" customFormat="1" ht="16" customHeight="1" x14ac:dyDescent="0.2">
      <c r="A56" s="190">
        <f>RANK(I56,$I$6:$I$988)</f>
        <v>51</v>
      </c>
      <c r="B56" s="187">
        <v>3535637</v>
      </c>
      <c r="C56" s="181" t="s">
        <v>391</v>
      </c>
      <c r="D56" s="181" t="s">
        <v>392</v>
      </c>
      <c r="E56" s="178" t="str">
        <f>C56&amp;D56</f>
        <v>CarolineBRISBOIS</v>
      </c>
      <c r="F56" s="172">
        <v>2017</v>
      </c>
      <c r="G56" s="193">
        <v>1996</v>
      </c>
      <c r="H56" s="207" t="str">
        <f>IF(ISBLANK(G56),"",IF(G56&gt;1995.9,"U23","SR"))</f>
        <v>U23</v>
      </c>
      <c r="I56" s="198">
        <f>N56+P56+R56+T56+V56+X56+Z56+AB56+AD56+AF56+AH56+AJ56+AL56+AN56+AP56+AR56+AT56+AV56</f>
        <v>16</v>
      </c>
      <c r="J56" s="201">
        <f>N56+R56+X56+AB56+AF56+AJ56+AR56</f>
        <v>0</v>
      </c>
      <c r="K56" s="202">
        <f>P56+T56+V56+Z56+AD56+AH56+AL56+AN56+AP56+AT56+AV56</f>
        <v>16</v>
      </c>
      <c r="L56" s="161"/>
      <c r="M56" s="44"/>
      <c r="N56" s="41">
        <f>IF(M56,LOOKUP(M56,{1;2;3;4;5;6;7;8;9;10;11;12;13;14;15;16;17;18;19;20;21},{30;25;21;18;16;15;14;13;12;11;10;9;8;7;6;5;4;3;2;1;0}),0)</f>
        <v>0</v>
      </c>
      <c r="O56" s="44"/>
      <c r="P56" s="43">
        <f>IF(O56,LOOKUP(O56,{1;2;3;4;5;6;7;8;9;10;11;12;13;14;15;16;17;18;19;20;21},{30;25;21;18;16;15;14;13;12;11;10;9;8;7;6;5;4;3;2;1;0}),0)</f>
        <v>0</v>
      </c>
      <c r="Q56" s="44"/>
      <c r="R56" s="41">
        <f>IF(Q56,LOOKUP(Q56,{1;2;3;4;5;6;7;8;9;10;11;12;13;14;15;16;17;18;19;20;21},{30;25;21;18;16;15;14;13;12;11;10;9;8;7;6;5;4;3;2;1;0}),0)</f>
        <v>0</v>
      </c>
      <c r="S56" s="44"/>
      <c r="T56" s="43">
        <f>IF(S56,LOOKUP(S56,{1;2;3;4;5;6;7;8;9;10;11;12;13;14;15;16;17;18;19;20;21},{30;25;21;18;16;15;14;13;12;11;10;9;8;7;6;5;4;3;2;1;0}),0)</f>
        <v>0</v>
      </c>
      <c r="U56" s="44"/>
      <c r="V56" s="45">
        <f>IF(U56,LOOKUP(U56,{1;2;3;4;5;6;7;8;9;10;11;12;13;14;15;16;17;18;19;20;21},{60;50;42;36;32;30;28;26;24;22;20;18;16;14;12;10;8;6;4;2;0}),0)</f>
        <v>0</v>
      </c>
      <c r="W56" s="44"/>
      <c r="X56" s="41">
        <f>IF(W56,LOOKUP(W56,{1;2;3;4;5;6;7;8;9;10;11;12;13;14;15;16;17;18;19;20;21},{60;50;42;36;32;30;28;26;24;22;20;18;16;14;12;10;8;6;4;2;0}),0)</f>
        <v>0</v>
      </c>
      <c r="Y56" s="44"/>
      <c r="Z56" s="45">
        <f>IF(Y56,LOOKUP(Y56,{1;2;3;4;5;6;7;8;9;10;11;12;13;14;15;16;17;18;19;20;21},{60;50;42;36;32;30;28;26;24;22;20;18;16;14;12;10;8;6;4;2;0}),0)</f>
        <v>0</v>
      </c>
      <c r="AA56" s="44"/>
      <c r="AB56" s="41">
        <f>IF(AA56,LOOKUP(AA56,{1;2;3;4;5;6;7;8;9;10;11;12;13;14;15;16;17;18;19;20;21},{60;50;42;36;32;30;28;26;24;22;20;18;16;14;12;10;8;6;4;2;0}),0)</f>
        <v>0</v>
      </c>
      <c r="AC56" s="44"/>
      <c r="AD56" s="106">
        <f>IF(AC56,LOOKUP(AC56,{1;2;3;4;5;6;7;8;9;10;11;12;13;14;15;16;17;18;19;20;21},{30;25;21;18;16;15;14;13;12;11;10;9;8;7;6;5;4;3;2;1;0}),0)</f>
        <v>0</v>
      </c>
      <c r="AE56" s="44"/>
      <c r="AF56" s="488">
        <f>IF(AE56,LOOKUP(AE56,{1;2;3;4;5;6;7;8;9;10;11;12;13;14;15;16;17;18;19;20;21},{30;25;21;18;16;15;14;13;12;11;10;9;8;7;6;5;4;3;2;1;0}),0)</f>
        <v>0</v>
      </c>
      <c r="AG56" s="44"/>
      <c r="AH56" s="106">
        <f>IF(AG56,LOOKUP(AG56,{1;2;3;4;5;6;7;8;9;10;11;12;13;14;15;16;17;18;19;20;21},{30;25;21;18;16;15;14;13;12;11;10;9;8;7;6;5;4;3;2;1;0}),0)</f>
        <v>0</v>
      </c>
      <c r="AI56" s="44"/>
      <c r="AJ56" s="41">
        <f>IF(AI56,LOOKUP(AI56,{1;2;3;4;5;6;7;8;9;10;11;12;13;14;15;16;17;18;19;20;21},{30;25;21;18;16;15;14;13;12;11;10;9;8;7;6;5;4;3;2;1;0}),0)</f>
        <v>0</v>
      </c>
      <c r="AK56" s="44"/>
      <c r="AL56" s="43">
        <f>IF(AK56,LOOKUP(AK56,{1;2;3;4;5;6;7;8;9;10;11;12;13;14;15;16;17;18;19;20;21},{30;25;21;18;16;15;14;13;12;11;10;9;8;7;6;5;4;3;2;1;0}),0)</f>
        <v>0</v>
      </c>
      <c r="AM56" s="44"/>
      <c r="AN56" s="43">
        <f>IF(AM56,LOOKUP(AM56,{1;2;3;4;5;6;7;8;9;10;11;12;13;14;15;16;17;18;19;20;21},{30;25;21;18;16;15;14;13;12;11;10;9;8;7;6;5;4;3;2;1;0}),0)</f>
        <v>0</v>
      </c>
      <c r="AO56" s="44">
        <v>5</v>
      </c>
      <c r="AP56" s="43">
        <f>IF(AO56,LOOKUP(AO56,{1;2;3;4;5;6;7;8;9;10;11;12;13;14;15;16;17;18;19;20;21},{30;25;21;18;16;15;14;13;12;11;10;9;8;7;6;5;4;3;2;1;0}),0)</f>
        <v>16</v>
      </c>
      <c r="AQ56" s="44"/>
      <c r="AR56" s="47">
        <f>IF(AQ56,LOOKUP(AQ56,{1;2;3;4;5;6;7;8;9;10;11;12;13;14;15;16;17;18;19;20;21},{60;50;42;36;32;30;28;26;24;22;20;18;16;14;12;10;8;6;4;2;0}),0)</f>
        <v>0</v>
      </c>
      <c r="AS56" s="44"/>
      <c r="AT56" s="45">
        <f>IF(AS56,LOOKUP(AS56,{1;2;3;4;5;6;7;8;9;10;11;12;13;14;15;16;17;18;19;20;21},{60;50;42;36;32;30;28;26;24;22;20;18;16;14;12;10;8;6;4;2;0}),0)</f>
        <v>0</v>
      </c>
      <c r="AU56" s="44"/>
      <c r="AV56" s="45">
        <f>IF(AU56,LOOKUP(AU56,{1;2;3;4;5;6;7;8;9;10;11;12;13;14;15;16;17;18;19;20;21},{60;50;42;36;32;30;28;26;24;22;20;18;16;14;12;10;8;6;4;2;0}),0)</f>
        <v>0</v>
      </c>
      <c r="AW56" s="225"/>
      <c r="AX56" s="219">
        <f>V56+X56+Z56+AB56+AR56+AT56+AV56</f>
        <v>0</v>
      </c>
      <c r="AY56" s="259"/>
      <c r="AZ56" s="255">
        <f>RANK(BA56,$BA$6:$BA$258)</f>
        <v>57</v>
      </c>
      <c r="BA56" s="256">
        <f>(N56+P56+R56+T56+V56+X56+Z56+AB56+AD56+AF56+AH56+AJ56+AL56+AN56)- SMALL((N56,P56,R56,T56,V56,X56,Z56,AB56,AD56,AF56,AH56,AJ56,AL56,AN56),1)- SMALL((N56,P56,R56,T56,V56,X56,Z56,AB56,AD56,AF56,AH56,AJ56,AL56,AN56),2)- SMALL((N56,P56,R56,T56,V56,X56,Z56,AB56,AD56,AF56,AH56,AJ56,AL56,AN56),3)</f>
        <v>0</v>
      </c>
      <c r="BB56" s="161"/>
    </row>
    <row r="57" spans="1:54" s="264" customFormat="1" ht="16" customHeight="1" x14ac:dyDescent="0.2">
      <c r="A57" s="190">
        <f>RANK(I57,$I$6:$I$988)</f>
        <v>51</v>
      </c>
      <c r="B57" s="187">
        <v>3535654</v>
      </c>
      <c r="C57" s="184" t="s">
        <v>331</v>
      </c>
      <c r="D57" s="181" t="s">
        <v>350</v>
      </c>
      <c r="E57" s="178" t="str">
        <f>C57&amp;D57</f>
        <v>AbigailDRACH</v>
      </c>
      <c r="F57" s="172">
        <v>2017</v>
      </c>
      <c r="G57" s="193">
        <v>1997</v>
      </c>
      <c r="H57" s="207" t="str">
        <f>IF(ISBLANK(G57),"",IF(G57&gt;1995.9,"U23","SR"))</f>
        <v>U23</v>
      </c>
      <c r="I57" s="198">
        <f>N57+P57+R57+T57+V57+X57+Z57+AB57+AD57+AF57+AH57+AJ57+AL57+AN57+AP57+AR57+AT57+AV57</f>
        <v>16</v>
      </c>
      <c r="J57" s="201">
        <f>N57+R57+X57+AB57+AF57+AJ57+AR57</f>
        <v>0</v>
      </c>
      <c r="K57" s="202">
        <f>P57+T57+V57+Z57+AD57+AH57+AL57+AN57+AP57+AT57+AV57</f>
        <v>16</v>
      </c>
      <c r="L57" s="393"/>
      <c r="M57" s="44"/>
      <c r="N57" s="41">
        <f>IF(M57,LOOKUP(M57,{1;2;3;4;5;6;7;8;9;10;11;12;13;14;15;16;17;18;19;20;21},{30;25;21;18;16;15;14;13;12;11;10;9;8;7;6;5;4;3;2;1;0}),0)</f>
        <v>0</v>
      </c>
      <c r="O57" s="44"/>
      <c r="P57" s="43">
        <f>IF(O57,LOOKUP(O57,{1;2;3;4;5;6;7;8;9;10;11;12;13;14;15;16;17;18;19;20;21},{30;25;21;18;16;15;14;13;12;11;10;9;8;7;6;5;4;3;2;1;0}),0)</f>
        <v>0</v>
      </c>
      <c r="Q57" s="44"/>
      <c r="R57" s="41">
        <f>IF(Q57,LOOKUP(Q57,{1;2;3;4;5;6;7;8;9;10;11;12;13;14;15;16;17;18;19;20;21},{30;25;21;18;16;15;14;13;12;11;10;9;8;7;6;5;4;3;2;1;0}),0)</f>
        <v>0</v>
      </c>
      <c r="S57" s="44"/>
      <c r="T57" s="43">
        <f>IF(S57,LOOKUP(S57,{1;2;3;4;5;6;7;8;9;10;11;12;13;14;15;16;17;18;19;20;21},{30;25;21;18;16;15;14;13;12;11;10;9;8;7;6;5;4;3;2;1;0}),0)</f>
        <v>0</v>
      </c>
      <c r="U57" s="44"/>
      <c r="V57" s="45">
        <f>IF(U57,LOOKUP(U57,{1;2;3;4;5;6;7;8;9;10;11;12;13;14;15;16;17;18;19;20;21},{60;50;42;36;32;30;28;26;24;22;20;18;16;14;12;10;8;6;4;2;0}),0)</f>
        <v>0</v>
      </c>
      <c r="W57" s="44"/>
      <c r="X57" s="41">
        <f>IF(W57,LOOKUP(W57,{1;2;3;4;5;6;7;8;9;10;11;12;13;14;15;16;17;18;19;20;21},{60;50;42;36;32;30;28;26;24;22;20;18;16;14;12;10;8;6;4;2;0}),0)</f>
        <v>0</v>
      </c>
      <c r="Y57" s="44"/>
      <c r="Z57" s="45">
        <f>IF(Y57,LOOKUP(Y57,{1;2;3;4;5;6;7;8;9;10;11;12;13;14;15;16;17;18;19;20;21},{60;50;42;36;32;30;28;26;24;22;20;18;16;14;12;10;8;6;4;2;0}),0)</f>
        <v>0</v>
      </c>
      <c r="AA57" s="44"/>
      <c r="AB57" s="41">
        <f>IF(AA57,LOOKUP(AA57,{1;2;3;4;5;6;7;8;9;10;11;12;13;14;15;16;17;18;19;20;21},{60;50;42;36;32;30;28;26;24;22;20;18;16;14;12;10;8;6;4;2;0}),0)</f>
        <v>0</v>
      </c>
      <c r="AC57" s="44">
        <v>5</v>
      </c>
      <c r="AD57" s="106">
        <f>IF(AC57,LOOKUP(AC57,{1;2;3;4;5;6;7;8;9;10;11;12;13;14;15;16;17;18;19;20;21},{30;25;21;18;16;15;14;13;12;11;10;9;8;7;6;5;4;3;2;1;0}),0)</f>
        <v>16</v>
      </c>
      <c r="AE57" s="44"/>
      <c r="AF57" s="488">
        <f>IF(AE57,LOOKUP(AE57,{1;2;3;4;5;6;7;8;9;10;11;12;13;14;15;16;17;18;19;20;21},{30;25;21;18;16;15;14;13;12;11;10;9;8;7;6;5;4;3;2;1;0}),0)</f>
        <v>0</v>
      </c>
      <c r="AG57" s="44"/>
      <c r="AH57" s="106">
        <f>IF(AG57,LOOKUP(AG57,{1;2;3;4;5;6;7;8;9;10;11;12;13;14;15;16;17;18;19;20;21},{30;25;21;18;16;15;14;13;12;11;10;9;8;7;6;5;4;3;2;1;0}),0)</f>
        <v>0</v>
      </c>
      <c r="AI57" s="44"/>
      <c r="AJ57" s="41">
        <f>IF(AI57,LOOKUP(AI57,{1;2;3;4;5;6;7;8;9;10;11;12;13;14;15;16;17;18;19;20;21},{30;25;21;18;16;15;14;13;12;11;10;9;8;7;6;5;4;3;2;1;0}),0)</f>
        <v>0</v>
      </c>
      <c r="AK57" s="44"/>
      <c r="AL57" s="43">
        <f>IF(AK57,LOOKUP(AK57,{1;2;3;4;5;6;7;8;9;10;11;12;13;14;15;16;17;18;19;20;21},{30;25;21;18;16;15;14;13;12;11;10;9;8;7;6;5;4;3;2;1;0}),0)</f>
        <v>0</v>
      </c>
      <c r="AM57" s="44"/>
      <c r="AN57" s="43">
        <f>IF(AM57,LOOKUP(AM57,{1;2;3;4;5;6;7;8;9;10;11;12;13;14;15;16;17;18;19;20;21},{30;25;21;18;16;15;14;13;12;11;10;9;8;7;6;5;4;3;2;1;0}),0)</f>
        <v>0</v>
      </c>
      <c r="AO57" s="44"/>
      <c r="AP57" s="43">
        <f>IF(AO57,LOOKUP(AO57,{1;2;3;4;5;6;7;8;9;10;11;12;13;14;15;16;17;18;19;20;21},{30;25;21;18;16;15;14;13;12;11;10;9;8;7;6;5;4;3;2;1;0}),0)</f>
        <v>0</v>
      </c>
      <c r="AQ57" s="44"/>
      <c r="AR57" s="47">
        <f>IF(AQ57,LOOKUP(AQ57,{1;2;3;4;5;6;7;8;9;10;11;12;13;14;15;16;17;18;19;20;21},{60;50;42;36;32;30;28;26;24;22;20;18;16;14;12;10;8;6;4;2;0}),0)</f>
        <v>0</v>
      </c>
      <c r="AS57" s="44"/>
      <c r="AT57" s="45">
        <f>IF(AS57,LOOKUP(AS57,{1;2;3;4;5;6;7;8;9;10;11;12;13;14;15;16;17;18;19;20;21},{60;50;42;36;32;30;28;26;24;22;20;18;16;14;12;10;8;6;4;2;0}),0)</f>
        <v>0</v>
      </c>
      <c r="AU57" s="44"/>
      <c r="AV57" s="45">
        <f>IF(AU57,LOOKUP(AU57,{1;2;3;4;5;6;7;8;9;10;11;12;13;14;15;16;17;18;19;20;21},{60;50;42;36;32;30;28;26;24;22;20;18;16;14;12;10;8;6;4;2;0}),0)</f>
        <v>0</v>
      </c>
      <c r="AW57" s="225"/>
      <c r="AX57" s="219">
        <f>V57+X57+Z57+AB57+AR57+AT57+AV57</f>
        <v>0</v>
      </c>
      <c r="AY57" s="437"/>
      <c r="AZ57" s="255">
        <f>RANK(BA57,$BA$6:$BA$258)</f>
        <v>41</v>
      </c>
      <c r="BA57" s="256">
        <f>(N57+P57+R57+T57+V57+X57+Z57+AB57+AD57+AF57+AH57+AJ57+AL57+AN57)- SMALL((N57,P57,R57,T57,V57,X57,Z57,AB57,AD57,AF57,AH57,AJ57,AL57,AN57),1)- SMALL((N57,P57,R57,T57,V57,X57,Z57,AB57,AD57,AF57,AH57,AJ57,AL57,AN57),2)- SMALL((N57,P57,R57,T57,V57,X57,Z57,AB57,AD57,AF57,AH57,AJ57,AL57,AN57),3)</f>
        <v>16</v>
      </c>
      <c r="BB57" s="393"/>
    </row>
    <row r="58" spans="1:54" s="54" customFormat="1" ht="16" customHeight="1" x14ac:dyDescent="0.2">
      <c r="A58" s="190">
        <f>RANK(I58,$I$6:$I$988)</f>
        <v>51</v>
      </c>
      <c r="B58" s="187">
        <v>3535680</v>
      </c>
      <c r="C58" s="181" t="s">
        <v>365</v>
      </c>
      <c r="D58" s="182" t="s">
        <v>554</v>
      </c>
      <c r="E58" s="178" t="str">
        <f>C58&amp;D58</f>
        <v>AmandaKAUTZER</v>
      </c>
      <c r="F58" s="174"/>
      <c r="G58" s="193">
        <v>1998</v>
      </c>
      <c r="H58" s="207" t="str">
        <f>IF(ISBLANK(G58),"",IF(G58&gt;1995.9,"U23","SR"))</f>
        <v>U23</v>
      </c>
      <c r="I58" s="198">
        <f>N58+P58+R58+T58+V58+X58+Z58+AB58+AD58+AF58+AH58+AJ58+AL58+AN58+AP58+AR58+AT58+AV58</f>
        <v>16</v>
      </c>
      <c r="J58" s="201">
        <f>N58+R58+X58+AB58+AF58+AJ58+AR58</f>
        <v>2</v>
      </c>
      <c r="K58" s="202">
        <f>P58+T58+V58+Z58+AD58+AH58+AL58+AN58+AP58+AT58+AV58</f>
        <v>14</v>
      </c>
      <c r="L58" s="161"/>
      <c r="M58" s="44"/>
      <c r="N58" s="41">
        <f>IF(M58,LOOKUP(M58,{1;2;3;4;5;6;7;8;9;10;11;12;13;14;15;16;17;18;19;20;21},{30;25;21;18;16;15;14;13;12;11;10;9;8;7;6;5;4;3;2;1;0}),0)</f>
        <v>0</v>
      </c>
      <c r="O58" s="44"/>
      <c r="P58" s="43">
        <f>IF(O58,LOOKUP(O58,{1;2;3;4;5;6;7;8;9;10;11;12;13;14;15;16;17;18;19;20;21},{30;25;21;18;16;15;14;13;12;11;10;9;8;7;6;5;4;3;2;1;0}),0)</f>
        <v>0</v>
      </c>
      <c r="Q58" s="44"/>
      <c r="R58" s="41">
        <f>IF(Q58,LOOKUP(Q58,{1;2;3;4;5;6;7;8;9;10;11;12;13;14;15;16;17;18;19;20;21},{30;25;21;18;16;15;14;13;12;11;10;9;8;7;6;5;4;3;2;1;0}),0)</f>
        <v>0</v>
      </c>
      <c r="S58" s="44"/>
      <c r="T58" s="43">
        <f>IF(S58,LOOKUP(S58,{1;2;3;4;5;6;7;8;9;10;11;12;13;14;15;16;17;18;19;20;21},{30;25;21;18;16;15;14;13;12;11;10;9;8;7;6;5;4;3;2;1;0}),0)</f>
        <v>0</v>
      </c>
      <c r="U58" s="44"/>
      <c r="V58" s="45">
        <f>IF(U58,LOOKUP(U58,{1;2;3;4;5;6;7;8;9;10;11;12;13;14;15;16;17;18;19;20;21},{60;50;42;36;32;30;28;26;24;22;20;18;16;14;12;10;8;6;4;2;0}),0)</f>
        <v>0</v>
      </c>
      <c r="W58" s="44"/>
      <c r="X58" s="41">
        <f>IF(W58,LOOKUP(W58,{1;2;3;4;5;6;7;8;9;10;11;12;13;14;15;16;17;18;19;20;21},{60;50;42;36;32;30;28;26;24;22;20;18;16;14;12;10;8;6;4;2;0}),0)</f>
        <v>0</v>
      </c>
      <c r="Y58" s="44"/>
      <c r="Z58" s="45">
        <f>IF(Y58,LOOKUP(Y58,{1;2;3;4;5;6;7;8;9;10;11;12;13;14;15;16;17;18;19;20;21},{60;50;42;36;32;30;28;26;24;22;20;18;16;14;12;10;8;6;4;2;0}),0)</f>
        <v>0</v>
      </c>
      <c r="AA58" s="44">
        <v>20</v>
      </c>
      <c r="AB58" s="41">
        <f>IF(AA58,LOOKUP(AA58,{1;2;3;4;5;6;7;8;9;10;11;12;13;14;15;16;17;18;19;20;21},{60;50;42;36;32;30;28;26;24;22;20;18;16;14;12;10;8;6;4;2;0}),0)</f>
        <v>2</v>
      </c>
      <c r="AC58" s="44"/>
      <c r="AD58" s="106">
        <f>IF(AC58,LOOKUP(AC58,{1;2;3;4;5;6;7;8;9;10;11;12;13;14;15;16;17;18;19;20;21},{30;25;21;18;16;15;14;13;12;11;10;9;8;7;6;5;4;3;2;1;0}),0)</f>
        <v>0</v>
      </c>
      <c r="AE58" s="44"/>
      <c r="AF58" s="488">
        <f>IF(AE58,LOOKUP(AE58,{1;2;3;4;5;6;7;8;9;10;11;12;13;14;15;16;17;18;19;20;21},{30;25;21;18;16;15;14;13;12;11;10;9;8;7;6;5;4;3;2;1;0}),0)</f>
        <v>0</v>
      </c>
      <c r="AG58" s="44"/>
      <c r="AH58" s="106">
        <f>IF(AG58,LOOKUP(AG58,{1;2;3;4;5;6;7;8;9;10;11;12;13;14;15;16;17;18;19;20;21},{30;25;21;18;16;15;14;13;12;11;10;9;8;7;6;5;4;3;2;1;0}),0)</f>
        <v>0</v>
      </c>
      <c r="AI58" s="44"/>
      <c r="AJ58" s="41">
        <f>IF(AI58,LOOKUP(AI58,{1;2;3;4;5;6;7;8;9;10;11;12;13;14;15;16;17;18;19;20;21},{30;25;21;18;16;15;14;13;12;11;10;9;8;7;6;5;4;3;2;1;0}),0)</f>
        <v>0</v>
      </c>
      <c r="AK58" s="44">
        <v>13</v>
      </c>
      <c r="AL58" s="43">
        <f>IF(AK58,LOOKUP(AK58,{1;2;3;4;5;6;7;8;9;10;11;12;13;14;15;16;17;18;19;20;21},{30;25;21;18;16;15;14;13;12;11;10;9;8;7;6;5;4;3;2;1;0}),0)</f>
        <v>8</v>
      </c>
      <c r="AM58" s="44">
        <v>15</v>
      </c>
      <c r="AN58" s="43">
        <f>IF(AM58,LOOKUP(AM58,{1;2;3;4;5;6;7;8;9;10;11;12;13;14;15;16;17;18;19;20;21},{30;25;21;18;16;15;14;13;12;11;10;9;8;7;6;5;4;3;2;1;0}),0)</f>
        <v>6</v>
      </c>
      <c r="AO58" s="44"/>
      <c r="AP58" s="43">
        <f>IF(AO58,LOOKUP(AO58,{1;2;3;4;5;6;7;8;9;10;11;12;13;14;15;16;17;18;19;20;21},{30;25;21;18;16;15;14;13;12;11;10;9;8;7;6;5;4;3;2;1;0}),0)</f>
        <v>0</v>
      </c>
      <c r="AQ58" s="44"/>
      <c r="AR58" s="47">
        <f>IF(AQ58,LOOKUP(AQ58,{1;2;3;4;5;6;7;8;9;10;11;12;13;14;15;16;17;18;19;20;21},{60;50;42;36;32;30;28;26;24;22;20;18;16;14;12;10;8;6;4;2;0}),0)</f>
        <v>0</v>
      </c>
      <c r="AS58" s="44"/>
      <c r="AT58" s="45">
        <f>IF(AS58,LOOKUP(AS58,{1;2;3;4;5;6;7;8;9;10;11;12;13;14;15;16;17;18;19;20;21},{60;50;42;36;32;30;28;26;24;22;20;18;16;14;12;10;8;6;4;2;0}),0)</f>
        <v>0</v>
      </c>
      <c r="AU58" s="44"/>
      <c r="AV58" s="45">
        <f>IF(AU58,LOOKUP(AU58,{1;2;3;4;5;6;7;8;9;10;11;12;13;14;15;16;17;18;19;20;21},{60;50;42;36;32;30;28;26;24;22;20;18;16;14;12;10;8;6;4;2;0}),0)</f>
        <v>0</v>
      </c>
      <c r="AW58" s="225"/>
      <c r="AX58" s="219">
        <f>V58+X58+Z58+AB58+AR58+AT58+AV58</f>
        <v>2</v>
      </c>
      <c r="AY58" s="259"/>
      <c r="AZ58" s="255">
        <f>RANK(BA58,$BA$6:$BA$258)</f>
        <v>41</v>
      </c>
      <c r="BA58" s="256">
        <f>(N58+P58+R58+T58+V58+X58+Z58+AB58+AD58+AF58+AH58+AJ58+AL58+AN58)- SMALL((N58,P58,R58,T58,V58,X58,Z58,AB58,AD58,AF58,AH58,AJ58,AL58,AN58),1)- SMALL((N58,P58,R58,T58,V58,X58,Z58,AB58,AD58,AF58,AH58,AJ58,AL58,AN58),2)- SMALL((N58,P58,R58,T58,V58,X58,Z58,AB58,AD58,AF58,AH58,AJ58,AL58,AN58),3)</f>
        <v>16</v>
      </c>
      <c r="BB58" s="161"/>
    </row>
    <row r="59" spans="1:54" s="54" customFormat="1" ht="16" customHeight="1" x14ac:dyDescent="0.2">
      <c r="A59" s="190">
        <f>RANK(I59,$I$6:$I$988)</f>
        <v>51</v>
      </c>
      <c r="B59" s="187"/>
      <c r="C59" s="181" t="s">
        <v>298</v>
      </c>
      <c r="D59" s="181" t="s">
        <v>660</v>
      </c>
      <c r="E59" s="178" t="str">
        <f>C59&amp;D59</f>
        <v>AnnikaLANDIS</v>
      </c>
      <c r="F59" s="172"/>
      <c r="G59" s="193">
        <v>1998</v>
      </c>
      <c r="H59" s="207" t="str">
        <f>IF(ISBLANK(G59),"",IF(G59&gt;1995.9,"U23","SR"))</f>
        <v>U23</v>
      </c>
      <c r="I59" s="198">
        <f>N59+P59+R59+T59+V59+X59+Z59+AB59+AD59+AF59+AH59+AJ59+AL59+AN59+AP59+AR59+AT59+AV59</f>
        <v>16</v>
      </c>
      <c r="J59" s="201">
        <f>N59+R59+X59+AB59+AF59+AJ59+AR59</f>
        <v>0</v>
      </c>
      <c r="K59" s="202">
        <f>P59+T59+V59+Z59+AD59+AH59+AL59+AN59+AP59+AT59+AV59</f>
        <v>16</v>
      </c>
      <c r="L59" s="161"/>
      <c r="M59" s="44"/>
      <c r="N59" s="41">
        <f>IF(M59,LOOKUP(M59,{1;2;3;4;5;6;7;8;9;10;11;12;13;14;15;16;17;18;19;20;21},{30;25;21;18;16;15;14;13;12;11;10;9;8;7;6;5;4;3;2;1;0}),0)</f>
        <v>0</v>
      </c>
      <c r="O59" s="44"/>
      <c r="P59" s="43">
        <f>IF(O59,LOOKUP(O59,{1;2;3;4;5;6;7;8;9;10;11;12;13;14;15;16;17;18;19;20;21},{30;25;21;18;16;15;14;13;12;11;10;9;8;7;6;5;4;3;2;1;0}),0)</f>
        <v>0</v>
      </c>
      <c r="Q59" s="44"/>
      <c r="R59" s="41">
        <f>IF(Q59,LOOKUP(Q59,{1;2;3;4;5;6;7;8;9;10;11;12;13;14;15;16;17;18;19;20;21},{30;25;21;18;16;15;14;13;12;11;10;9;8;7;6;5;4;3;2;1;0}),0)</f>
        <v>0</v>
      </c>
      <c r="S59" s="44"/>
      <c r="T59" s="43">
        <f>IF(S59,LOOKUP(S59,{1;2;3;4;5;6;7;8;9;10;11;12;13;14;15;16;17;18;19;20;21},{30;25;21;18;16;15;14;13;12;11;10;9;8;7;6;5;4;3;2;1;0}),0)</f>
        <v>0</v>
      </c>
      <c r="U59" s="44"/>
      <c r="V59" s="45">
        <f>IF(U59,LOOKUP(U59,{1;2;3;4;5;6;7;8;9;10;11;12;13;14;15;16;17;18;19;20;21},{60;50;42;36;32;30;28;26;24;22;20;18;16;14;12;10;8;6;4;2;0}),0)</f>
        <v>0</v>
      </c>
      <c r="W59" s="44"/>
      <c r="X59" s="41">
        <f>IF(W59,LOOKUP(W59,{1;2;3;4;5;6;7;8;9;10;11;12;13;14;15;16;17;18;19;20;21},{60;50;42;36;32;30;28;26;24;22;20;18;16;14;12;10;8;6;4;2;0}),0)</f>
        <v>0</v>
      </c>
      <c r="Y59" s="44">
        <v>13</v>
      </c>
      <c r="Z59" s="45">
        <f>IF(Y59,LOOKUP(Y59,{1;2;3;4;5;6;7;8;9;10;11;12;13;14;15;16;17;18;19;20;21},{60;50;42;36;32;30;28;26;24;22;20;18;16;14;12;10;8;6;4;2;0}),0)</f>
        <v>16</v>
      </c>
      <c r="AA59" s="44"/>
      <c r="AB59" s="41">
        <f>IF(AA59,LOOKUP(AA59,{1;2;3;4;5;6;7;8;9;10;11;12;13;14;15;16;17;18;19;20;21},{60;50;42;36;32;30;28;26;24;22;20;18;16;14;12;10;8;6;4;2;0}),0)</f>
        <v>0</v>
      </c>
      <c r="AC59" s="44"/>
      <c r="AD59" s="106">
        <f>IF(AC59,LOOKUP(AC59,{1;2;3;4;5;6;7;8;9;10;11;12;13;14;15;16;17;18;19;20;21},{30;25;21;18;16;15;14;13;12;11;10;9;8;7;6;5;4;3;2;1;0}),0)</f>
        <v>0</v>
      </c>
      <c r="AE59" s="44"/>
      <c r="AF59" s="488">
        <f>IF(AE59,LOOKUP(AE59,{1;2;3;4;5;6;7;8;9;10;11;12;13;14;15;16;17;18;19;20;21},{30;25;21;18;16;15;14;13;12;11;10;9;8;7;6;5;4;3;2;1;0}),0)</f>
        <v>0</v>
      </c>
      <c r="AG59" s="44"/>
      <c r="AH59" s="106">
        <f>IF(AG59,LOOKUP(AG59,{1;2;3;4;5;6;7;8;9;10;11;12;13;14;15;16;17;18;19;20;21},{30;25;21;18;16;15;14;13;12;11;10;9;8;7;6;5;4;3;2;1;0}),0)</f>
        <v>0</v>
      </c>
      <c r="AI59" s="44"/>
      <c r="AJ59" s="41">
        <f>IF(AI59,LOOKUP(AI59,{1;2;3;4;5;6;7;8;9;10;11;12;13;14;15;16;17;18;19;20;21},{30;25;21;18;16;15;14;13;12;11;10;9;8;7;6;5;4;3;2;1;0}),0)</f>
        <v>0</v>
      </c>
      <c r="AK59" s="44"/>
      <c r="AL59" s="43">
        <f>IF(AK59,LOOKUP(AK59,{1;2;3;4;5;6;7;8;9;10;11;12;13;14;15;16;17;18;19;20;21},{30;25;21;18;16;15;14;13;12;11;10;9;8;7;6;5;4;3;2;1;0}),0)</f>
        <v>0</v>
      </c>
      <c r="AM59" s="44"/>
      <c r="AN59" s="43">
        <f>IF(AM59,LOOKUP(AM59,{1;2;3;4;5;6;7;8;9;10;11;12;13;14;15;16;17;18;19;20;21},{30;25;21;18;16;15;14;13;12;11;10;9;8;7;6;5;4;3;2;1;0}),0)</f>
        <v>0</v>
      </c>
      <c r="AO59" s="44"/>
      <c r="AP59" s="43">
        <f>IF(AO59,LOOKUP(AO59,{1;2;3;4;5;6;7;8;9;10;11;12;13;14;15;16;17;18;19;20;21},{30;25;21;18;16;15;14;13;12;11;10;9;8;7;6;5;4;3;2;1;0}),0)</f>
        <v>0</v>
      </c>
      <c r="AQ59" s="44"/>
      <c r="AR59" s="47">
        <f>IF(AQ59,LOOKUP(AQ59,{1;2;3;4;5;6;7;8;9;10;11;12;13;14;15;16;17;18;19;20;21},{60;50;42;36;32;30;28;26;24;22;20;18;16;14;12;10;8;6;4;2;0}),0)</f>
        <v>0</v>
      </c>
      <c r="AS59" s="44"/>
      <c r="AT59" s="45">
        <f>IF(AS59,LOOKUP(AS59,{1;2;3;4;5;6;7;8;9;10;11;12;13;14;15;16;17;18;19;20;21},{60;50;42;36;32;30;28;26;24;22;20;18;16;14;12;10;8;6;4;2;0}),0)</f>
        <v>0</v>
      </c>
      <c r="AU59" s="44"/>
      <c r="AV59" s="45">
        <f>IF(AU59,LOOKUP(AU59,{1;2;3;4;5;6;7;8;9;10;11;12;13;14;15;16;17;18;19;20;21},{60;50;42;36;32;30;28;26;24;22;20;18;16;14;12;10;8;6;4;2;0}),0)</f>
        <v>0</v>
      </c>
      <c r="AW59" s="225"/>
      <c r="AX59" s="219">
        <f>V59+X59+Z59+AB59+AR59+AT59+AV59</f>
        <v>16</v>
      </c>
      <c r="AY59" s="259"/>
      <c r="AZ59" s="255"/>
      <c r="BA59" s="256"/>
      <c r="BB59" s="161"/>
    </row>
    <row r="60" spans="1:54" s="54" customFormat="1" ht="16" customHeight="1" x14ac:dyDescent="0.2">
      <c r="A60" s="190">
        <f>RANK(I60,$I$6:$I$988)</f>
        <v>51</v>
      </c>
      <c r="B60" s="187">
        <v>3535791</v>
      </c>
      <c r="C60" s="181" t="s">
        <v>358</v>
      </c>
      <c r="D60" s="181" t="s">
        <v>359</v>
      </c>
      <c r="E60" s="178" t="str">
        <f>C60&amp;D60</f>
        <v>SydneyPALMER-LEGER</v>
      </c>
      <c r="F60" s="172">
        <v>2017</v>
      </c>
      <c r="G60" s="193">
        <v>2002</v>
      </c>
      <c r="H60" s="207" t="str">
        <f>IF(ISBLANK(G60),"",IF(G60&gt;1995.9,"U23","SR"))</f>
        <v>U23</v>
      </c>
      <c r="I60" s="198">
        <f>N60+P60+R60+T60+V60+X60+Z60+AB60+AD60+AF60+AH60+AJ60+AL60+AN60+AP60+AR60+AT60+AV60</f>
        <v>16</v>
      </c>
      <c r="J60" s="201">
        <f>N60+R60+X60+AB60+AF60+AJ60+AR60</f>
        <v>0</v>
      </c>
      <c r="K60" s="202">
        <f>P60+T60+V60+Z60+AD60+AH60+AL60+AN60+AP60+AT60+AV60</f>
        <v>16</v>
      </c>
      <c r="L60" s="161"/>
      <c r="M60" s="44"/>
      <c r="N60" s="41">
        <f>IF(M60,LOOKUP(M60,{1;2;3;4;5;6;7;8;9;10;11;12;13;14;15;16;17;18;19;20;21},{30;25;21;18;16;15;14;13;12;11;10;9;8;7;6;5;4;3;2;1;0}),0)</f>
        <v>0</v>
      </c>
      <c r="O60" s="44">
        <v>5</v>
      </c>
      <c r="P60" s="43">
        <f>IF(O60,LOOKUP(O60,{1;2;3;4;5;6;7;8;9;10;11;12;13;14;15;16;17;18;19;20;21},{30;25;21;18;16;15;14;13;12;11;10;9;8;7;6;5;4;3;2;1;0}),0)</f>
        <v>16</v>
      </c>
      <c r="Q60" s="44"/>
      <c r="R60" s="41">
        <f>IF(Q60,LOOKUP(Q60,{1;2;3;4;5;6;7;8;9;10;11;12;13;14;15;16;17;18;19;20;21},{30;25;21;18;16;15;14;13;12;11;10;9;8;7;6;5;4;3;2;1;0}),0)</f>
        <v>0</v>
      </c>
      <c r="S60" s="44"/>
      <c r="T60" s="43">
        <f>IF(S60,LOOKUP(S60,{1;2;3;4;5;6;7;8;9;10;11;12;13;14;15;16;17;18;19;20;21},{30;25;21;18;16;15;14;13;12;11;10;9;8;7;6;5;4;3;2;1;0}),0)</f>
        <v>0</v>
      </c>
      <c r="U60" s="44"/>
      <c r="V60" s="45">
        <f>IF(U60,LOOKUP(U60,{1;2;3;4;5;6;7;8;9;10;11;12;13;14;15;16;17;18;19;20;21},{60;50;42;36;32;30;28;26;24;22;20;18;16;14;12;10;8;6;4;2;0}),0)</f>
        <v>0</v>
      </c>
      <c r="W60" s="44"/>
      <c r="X60" s="41">
        <f>IF(W60,LOOKUP(W60,{1;2;3;4;5;6;7;8;9;10;11;12;13;14;15;16;17;18;19;20;21},{60;50;42;36;32;30;28;26;24;22;20;18;16;14;12;10;8;6;4;2;0}),0)</f>
        <v>0</v>
      </c>
      <c r="Y60" s="44"/>
      <c r="Z60" s="45">
        <f>IF(Y60,LOOKUP(Y60,{1;2;3;4;5;6;7;8;9;10;11;12;13;14;15;16;17;18;19;20;21},{60;50;42;36;32;30;28;26;24;22;20;18;16;14;12;10;8;6;4;2;0}),0)</f>
        <v>0</v>
      </c>
      <c r="AA60" s="44"/>
      <c r="AB60" s="41">
        <f>IF(AA60,LOOKUP(AA60,{1;2;3;4;5;6;7;8;9;10;11;12;13;14;15;16;17;18;19;20;21},{60;50;42;36;32;30;28;26;24;22;20;18;16;14;12;10;8;6;4;2;0}),0)</f>
        <v>0</v>
      </c>
      <c r="AC60" s="44"/>
      <c r="AD60" s="106">
        <f>IF(AC60,LOOKUP(AC60,{1;2;3;4;5;6;7;8;9;10;11;12;13;14;15;16;17;18;19;20;21},{30;25;21;18;16;15;14;13;12;11;10;9;8;7;6;5;4;3;2;1;0}),0)</f>
        <v>0</v>
      </c>
      <c r="AE60" s="44"/>
      <c r="AF60" s="488">
        <f>IF(AE60,LOOKUP(AE60,{1;2;3;4;5;6;7;8;9;10;11;12;13;14;15;16;17;18;19;20;21},{30;25;21;18;16;15;14;13;12;11;10;9;8;7;6;5;4;3;2;1;0}),0)</f>
        <v>0</v>
      </c>
      <c r="AG60" s="44"/>
      <c r="AH60" s="106">
        <f>IF(AG60,LOOKUP(AG60,{1;2;3;4;5;6;7;8;9;10;11;12;13;14;15;16;17;18;19;20;21},{30;25;21;18;16;15;14;13;12;11;10;9;8;7;6;5;4;3;2;1;0}),0)</f>
        <v>0</v>
      </c>
      <c r="AI60" s="44"/>
      <c r="AJ60" s="41">
        <f>IF(AI60,LOOKUP(AI60,{1;2;3;4;5;6;7;8;9;10;11;12;13;14;15;16;17;18;19;20;21},{30;25;21;18;16;15;14;13;12;11;10;9;8;7;6;5;4;3;2;1;0}),0)</f>
        <v>0</v>
      </c>
      <c r="AK60" s="44"/>
      <c r="AL60" s="43">
        <f>IF(AK60,LOOKUP(AK60,{1;2;3;4;5;6;7;8;9;10;11;12;13;14;15;16;17;18;19;20;21},{30;25;21;18;16;15;14;13;12;11;10;9;8;7;6;5;4;3;2;1;0}),0)</f>
        <v>0</v>
      </c>
      <c r="AM60" s="44"/>
      <c r="AN60" s="43">
        <f>IF(AM60,LOOKUP(AM60,{1;2;3;4;5;6;7;8;9;10;11;12;13;14;15;16;17;18;19;20;21},{30;25;21;18;16;15;14;13;12;11;10;9;8;7;6;5;4;3;2;1;0}),0)</f>
        <v>0</v>
      </c>
      <c r="AO60" s="44"/>
      <c r="AP60" s="43">
        <f>IF(AO60,LOOKUP(AO60,{1;2;3;4;5;6;7;8;9;10;11;12;13;14;15;16;17;18;19;20;21},{30;25;21;18;16;15;14;13;12;11;10;9;8;7;6;5;4;3;2;1;0}),0)</f>
        <v>0</v>
      </c>
      <c r="AQ60" s="44"/>
      <c r="AR60" s="47">
        <f>IF(AQ60,LOOKUP(AQ60,{1;2;3;4;5;6;7;8;9;10;11;12;13;14;15;16;17;18;19;20;21},{60;50;42;36;32;30;28;26;24;22;20;18;16;14;12;10;8;6;4;2;0}),0)</f>
        <v>0</v>
      </c>
      <c r="AS60" s="44"/>
      <c r="AT60" s="45">
        <f>IF(AS60,LOOKUP(AS60,{1;2;3;4;5;6;7;8;9;10;11;12;13;14;15;16;17;18;19;20;21},{60;50;42;36;32;30;28;26;24;22;20;18;16;14;12;10;8;6;4;2;0}),0)</f>
        <v>0</v>
      </c>
      <c r="AU60" s="44"/>
      <c r="AV60" s="45">
        <f>IF(AU60,LOOKUP(AU60,{1;2;3;4;5;6;7;8;9;10;11;12;13;14;15;16;17;18;19;20;21},{60;50;42;36;32;30;28;26;24;22;20;18;16;14;12;10;8;6;4;2;0}),0)</f>
        <v>0</v>
      </c>
      <c r="AW60" s="225"/>
      <c r="AX60" s="219">
        <f>V60+X60+Z60+AB60+AR60+AT60+AV60</f>
        <v>0</v>
      </c>
      <c r="AY60" s="259"/>
      <c r="AZ60" s="255">
        <f>RANK(BA60,$BA$6:$BA$258)</f>
        <v>41</v>
      </c>
      <c r="BA60" s="256">
        <f>(N60+P60+R60+T60+V60+X60+Z60+AB60+AD60+AF60+AH60+AJ60+AL60+AN60)- SMALL((N60,P60,R60,T60,V60,X60,Z60,AB60,AD60,AF60,AH60,AJ60,AL60,AN60),1)- SMALL((N60,P60,R60,T60,V60,X60,Z60,AB60,AD60,AF60,AH60,AJ60,AL60,AN60),2)- SMALL((N60,P60,R60,T60,V60,X60,Z60,AB60,AD60,AF60,AH60,AJ60,AL60,AN60),3)</f>
        <v>16</v>
      </c>
      <c r="BB60" s="161"/>
    </row>
    <row r="61" spans="1:54" s="54" customFormat="1" ht="16" customHeight="1" x14ac:dyDescent="0.2">
      <c r="A61" s="190">
        <f>RANK(I61,$I$6:$I$988)</f>
        <v>51</v>
      </c>
      <c r="B61" s="187">
        <v>3105305</v>
      </c>
      <c r="C61" s="181" t="s">
        <v>655</v>
      </c>
      <c r="D61" s="181" t="s">
        <v>656</v>
      </c>
      <c r="E61" s="178" t="str">
        <f>C61&amp;D61</f>
        <v>Anne MariePETITCLERC</v>
      </c>
      <c r="F61" s="172"/>
      <c r="G61" s="196">
        <v>2001</v>
      </c>
      <c r="H61" s="207" t="str">
        <f>IF(ISBLANK(G61),"",IF(G61&gt;1995.9,"U23","SR"))</f>
        <v>U23</v>
      </c>
      <c r="I61" s="198">
        <f>N61+P61+R61+T61+V61+X61+Z61+AB61+AD61+AF61+AH61+AJ61+AL61+AN61+AP61+AR61+AT61+AV61</f>
        <v>16</v>
      </c>
      <c r="J61" s="201">
        <f>N61+R61+X61+AB61+AF61+AJ61+AR61</f>
        <v>16</v>
      </c>
      <c r="K61" s="202">
        <f>P61+T61+V61+Z61+AD61+AH61+AL61+AN61+AP61+AT61+AV61</f>
        <v>0</v>
      </c>
      <c r="L61" s="161"/>
      <c r="M61" s="44"/>
      <c r="N61" s="41">
        <f>IF(M61,LOOKUP(M61,{1;2;3;4;5;6;7;8;9;10;11;12;13;14;15;16;17;18;19;20;21},{30;25;21;18;16;15;14;13;12;11;10;9;8;7;6;5;4;3;2;1;0}),0)</f>
        <v>0</v>
      </c>
      <c r="O61" s="44"/>
      <c r="P61" s="43">
        <f>IF(O61,LOOKUP(O61,{1;2;3;4;5;6;7;8;9;10;11;12;13;14;15;16;17;18;19;20;21},{30;25;21;18;16;15;14;13;12;11;10;9;8;7;6;5;4;3;2;1;0}),0)</f>
        <v>0</v>
      </c>
      <c r="Q61" s="44"/>
      <c r="R61" s="41">
        <f>IF(Q61,LOOKUP(Q61,{1;2;3;4;5;6;7;8;9;10;11;12;13;14;15;16;17;18;19;20;21},{30;25;21;18;16;15;14;13;12;11;10;9;8;7;6;5;4;3;2;1;0}),0)</f>
        <v>0</v>
      </c>
      <c r="S61" s="44"/>
      <c r="T61" s="43">
        <f>IF(S61,LOOKUP(S61,{1;2;3;4;5;6;7;8;9;10;11;12;13;14;15;16;17;18;19;20;21},{30;25;21;18;16;15;14;13;12;11;10;9;8;7;6;5;4;3;2;1;0}),0)</f>
        <v>0</v>
      </c>
      <c r="U61" s="44"/>
      <c r="V61" s="45">
        <f>IF(U61,LOOKUP(U61,{1;2;3;4;5;6;7;8;9;10;11;12;13;14;15;16;17;18;19;20;21},{60;50;42;36;32;30;28;26;24;22;20;18;16;14;12;10;8;6;4;2;0}),0)</f>
        <v>0</v>
      </c>
      <c r="W61" s="44">
        <v>13</v>
      </c>
      <c r="X61" s="41">
        <f>IF(W61,LOOKUP(W61,{1;2;3;4;5;6;7;8;9;10;11;12;13;14;15;16;17;18;19;20;21},{60;50;42;36;32;30;28;26;24;22;20;18;16;14;12;10;8;6;4;2;0}),0)</f>
        <v>16</v>
      </c>
      <c r="Y61" s="44"/>
      <c r="Z61" s="45">
        <f>IF(Y61,LOOKUP(Y61,{1;2;3;4;5;6;7;8;9;10;11;12;13;14;15;16;17;18;19;20;21},{60;50;42;36;32;30;28;26;24;22;20;18;16;14;12;10;8;6;4;2;0}),0)</f>
        <v>0</v>
      </c>
      <c r="AA61" s="44"/>
      <c r="AB61" s="41">
        <f>IF(AA61,LOOKUP(AA61,{1;2;3;4;5;6;7;8;9;10;11;12;13;14;15;16;17;18;19;20;21},{60;50;42;36;32;30;28;26;24;22;20;18;16;14;12;10;8;6;4;2;0}),0)</f>
        <v>0</v>
      </c>
      <c r="AC61" s="44"/>
      <c r="AD61" s="106">
        <f>IF(AC61,LOOKUP(AC61,{1;2;3;4;5;6;7;8;9;10;11;12;13;14;15;16;17;18;19;20;21},{30;25;21;18;16;15;14;13;12;11;10;9;8;7;6;5;4;3;2;1;0}),0)</f>
        <v>0</v>
      </c>
      <c r="AE61" s="44"/>
      <c r="AF61" s="488">
        <f>IF(AE61,LOOKUP(AE61,{1;2;3;4;5;6;7;8;9;10;11;12;13;14;15;16;17;18;19;20;21},{30;25;21;18;16;15;14;13;12;11;10;9;8;7;6;5;4;3;2;1;0}),0)</f>
        <v>0</v>
      </c>
      <c r="AG61" s="44"/>
      <c r="AH61" s="106">
        <f>IF(AG61,LOOKUP(AG61,{1;2;3;4;5;6;7;8;9;10;11;12;13;14;15;16;17;18;19;20;21},{30;25;21;18;16;15;14;13;12;11;10;9;8;7;6;5;4;3;2;1;0}),0)</f>
        <v>0</v>
      </c>
      <c r="AI61" s="44"/>
      <c r="AJ61" s="41">
        <f>IF(AI61,LOOKUP(AI61,{1;2;3;4;5;6;7;8;9;10;11;12;13;14;15;16;17;18;19;20;21},{30;25;21;18;16;15;14;13;12;11;10;9;8;7;6;5;4;3;2;1;0}),0)</f>
        <v>0</v>
      </c>
      <c r="AK61" s="44"/>
      <c r="AL61" s="43">
        <f>IF(AK61,LOOKUP(AK61,{1;2;3;4;5;6;7;8;9;10;11;12;13;14;15;16;17;18;19;20;21},{30;25;21;18;16;15;14;13;12;11;10;9;8;7;6;5;4;3;2;1;0}),0)</f>
        <v>0</v>
      </c>
      <c r="AM61" s="44"/>
      <c r="AN61" s="43">
        <f>IF(AM61,LOOKUP(AM61,{1;2;3;4;5;6;7;8;9;10;11;12;13;14;15;16;17;18;19;20;21},{30;25;21;18;16;15;14;13;12;11;10;9;8;7;6;5;4;3;2;1;0}),0)</f>
        <v>0</v>
      </c>
      <c r="AO61" s="44"/>
      <c r="AP61" s="43">
        <f>IF(AO61,LOOKUP(AO61,{1;2;3;4;5;6;7;8;9;10;11;12;13;14;15;16;17;18;19;20;21},{30;25;21;18;16;15;14;13;12;11;10;9;8;7;6;5;4;3;2;1;0}),0)</f>
        <v>0</v>
      </c>
      <c r="AQ61" s="44"/>
      <c r="AR61" s="47">
        <f>IF(AQ61,LOOKUP(AQ61,{1;2;3;4;5;6;7;8;9;10;11;12;13;14;15;16;17;18;19;20;21},{60;50;42;36;32;30;28;26;24;22;20;18;16;14;12;10;8;6;4;2;0}),0)</f>
        <v>0</v>
      </c>
      <c r="AS61" s="44"/>
      <c r="AT61" s="45">
        <f>IF(AS61,LOOKUP(AS61,{1;2;3;4;5;6;7;8;9;10;11;12;13;14;15;16;17;18;19;20;21},{60;50;42;36;32;30;28;26;24;22;20;18;16;14;12;10;8;6;4;2;0}),0)</f>
        <v>0</v>
      </c>
      <c r="AU61" s="44"/>
      <c r="AV61" s="45">
        <f>IF(AU61,LOOKUP(AU61,{1;2;3;4;5;6;7;8;9;10;11;12;13;14;15;16;17;18;19;20;21},{60;50;42;36;32;30;28;26;24;22;20;18;16;14;12;10;8;6;4;2;0}),0)</f>
        <v>0</v>
      </c>
      <c r="AW61" s="225"/>
      <c r="AX61" s="219">
        <f>V61+X61+Z61+AB61+AR61+AT61+AV61</f>
        <v>16</v>
      </c>
      <c r="AY61" s="259"/>
      <c r="AZ61" s="255"/>
      <c r="BA61" s="256"/>
      <c r="BB61" s="161"/>
    </row>
    <row r="62" spans="1:54" s="54" customFormat="1" ht="16" customHeight="1" x14ac:dyDescent="0.2">
      <c r="A62" s="190">
        <f>RANK(I62,$I$6:$I$988)</f>
        <v>57</v>
      </c>
      <c r="B62" s="187">
        <v>3105224</v>
      </c>
      <c r="C62" s="181" t="s">
        <v>321</v>
      </c>
      <c r="D62" s="181" t="s">
        <v>322</v>
      </c>
      <c r="E62" s="178" t="str">
        <f>C62&amp;D62</f>
        <v>KatieWEAVER</v>
      </c>
      <c r="F62" s="172">
        <v>2017</v>
      </c>
      <c r="G62" s="193">
        <v>1997</v>
      </c>
      <c r="H62" s="207" t="str">
        <f>IF(ISBLANK(G62),"",IF(G62&gt;1995.9,"U23","SR"))</f>
        <v>U23</v>
      </c>
      <c r="I62" s="198">
        <f>N62+P62+R62+T62+V62+X62+Z62+AB62+AD62+AF62+AH62+AJ62+AL62+AN62+AP62+AR62+AT62+AV62</f>
        <v>15</v>
      </c>
      <c r="J62" s="201">
        <f>N62+R62+X62+AB62+AF62+AJ62+AR62</f>
        <v>10</v>
      </c>
      <c r="K62" s="202">
        <f>P62+T62+V62+Z62+AD62+AH62+AL62+AN62+AP62+AT62+AV62</f>
        <v>5</v>
      </c>
      <c r="L62" s="161"/>
      <c r="M62" s="44"/>
      <c r="N62" s="41">
        <f>IF(M62,LOOKUP(M62,{1;2;3;4;5;6;7;8;9;10;11;12;13;14;15;16;17;18;19;20;21},{30;25;21;18;16;15;14;13;12;11;10;9;8;7;6;5;4;3;2;1;0}),0)</f>
        <v>0</v>
      </c>
      <c r="O62" s="44"/>
      <c r="P62" s="43">
        <f>IF(O62,LOOKUP(O62,{1;2;3;4;5;6;7;8;9;10;11;12;13;14;15;16;17;18;19;20;21},{30;25;21;18;16;15;14;13;12;11;10;9;8;7;6;5;4;3;2;1;0}),0)</f>
        <v>0</v>
      </c>
      <c r="Q62" s="44"/>
      <c r="R62" s="41">
        <f>IF(Q62,LOOKUP(Q62,{1;2;3;4;5;6;7;8;9;10;11;12;13;14;15;16;17;18;19;20;21},{30;25;21;18;16;15;14;13;12;11;10;9;8;7;6;5;4;3;2;1;0}),0)</f>
        <v>0</v>
      </c>
      <c r="S62" s="44"/>
      <c r="T62" s="43">
        <f>IF(S62,LOOKUP(S62,{1;2;3;4;5;6;7;8;9;10;11;12;13;14;15;16;17;18;19;20;21},{30;25;21;18;16;15;14;13;12;11;10;9;8;7;6;5;4;3;2;1;0}),0)</f>
        <v>0</v>
      </c>
      <c r="U62" s="44"/>
      <c r="V62" s="45">
        <f>IF(U62,LOOKUP(U62,{1;2;3;4;5;6;7;8;9;10;11;12;13;14;15;16;17;18;19;20;21},{60;50;42;36;32;30;28;26;24;22;20;18;16;14;12;10;8;6;4;2;0}),0)</f>
        <v>0</v>
      </c>
      <c r="W62" s="44"/>
      <c r="X62" s="41">
        <f>IF(W62,LOOKUP(W62,{1;2;3;4;5;6;7;8;9;10;11;12;13;14;15;16;17;18;19;20;21},{60;50;42;36;32;30;28;26;24;22;20;18;16;14;12;10;8;6;4;2;0}),0)</f>
        <v>0</v>
      </c>
      <c r="Y62" s="44"/>
      <c r="Z62" s="45">
        <f>IF(Y62,LOOKUP(Y62,{1;2;3;4;5;6;7;8;9;10;11;12;13;14;15;16;17;18;19;20;21},{60;50;42;36;32;30;28;26;24;22;20;18;16;14;12;10;8;6;4;2;0}),0)</f>
        <v>0</v>
      </c>
      <c r="AA62" s="44"/>
      <c r="AB62" s="41">
        <f>IF(AA62,LOOKUP(AA62,{1;2;3;4;5;6;7;8;9;10;11;12;13;14;15;16;17;18;19;20;21},{60;50;42;36;32;30;28;26;24;22;20;18;16;14;12;10;8;6;4;2;0}),0)</f>
        <v>0</v>
      </c>
      <c r="AC62" s="44"/>
      <c r="AD62" s="106">
        <f>IF(AC62,LOOKUP(AC62,{1;2;3;4;5;6;7;8;9;10;11;12;13;14;15;16;17;18;19;20;21},{30;25;21;18;16;15;14;13;12;11;10;9;8;7;6;5;4;3;2;1;0}),0)</f>
        <v>0</v>
      </c>
      <c r="AE62" s="44">
        <v>11</v>
      </c>
      <c r="AF62" s="488">
        <f>IF(AE62,LOOKUP(AE62,{1;2;3;4;5;6;7;8;9;10;11;12;13;14;15;16;17;18;19;20;21},{30;25;21;18;16;15;14;13;12;11;10;9;8;7;6;5;4;3;2;1;0}),0)</f>
        <v>10</v>
      </c>
      <c r="AG62" s="44">
        <v>16</v>
      </c>
      <c r="AH62" s="106">
        <f>IF(AG62,LOOKUP(AG62,{1;2;3;4;5;6;7;8;9;10;11;12;13;14;15;16;17;18;19;20;21},{30;25;21;18;16;15;14;13;12;11;10;9;8;7;6;5;4;3;2;1;0}),0)</f>
        <v>5</v>
      </c>
      <c r="AI62" s="44"/>
      <c r="AJ62" s="41">
        <f>IF(AI62,LOOKUP(AI62,{1;2;3;4;5;6;7;8;9;10;11;12;13;14;15;16;17;18;19;20;21},{30;25;21;18;16;15;14;13;12;11;10;9;8;7;6;5;4;3;2;1;0}),0)</f>
        <v>0</v>
      </c>
      <c r="AK62" s="44"/>
      <c r="AL62" s="43">
        <f>IF(AK62,LOOKUP(AK62,{1;2;3;4;5;6;7;8;9;10;11;12;13;14;15;16;17;18;19;20;21},{30;25;21;18;16;15;14;13;12;11;10;9;8;7;6;5;4;3;2;1;0}),0)</f>
        <v>0</v>
      </c>
      <c r="AM62" s="44"/>
      <c r="AN62" s="43">
        <f>IF(AM62,LOOKUP(AM62,{1;2;3;4;5;6;7;8;9;10;11;12;13;14;15;16;17;18;19;20;21},{30;25;21;18;16;15;14;13;12;11;10;9;8;7;6;5;4;3;2;1;0}),0)</f>
        <v>0</v>
      </c>
      <c r="AO62" s="44"/>
      <c r="AP62" s="43">
        <f>IF(AO62,LOOKUP(AO62,{1;2;3;4;5;6;7;8;9;10;11;12;13;14;15;16;17;18;19;20;21},{30;25;21;18;16;15;14;13;12;11;10;9;8;7;6;5;4;3;2;1;0}),0)</f>
        <v>0</v>
      </c>
      <c r="AQ62" s="44"/>
      <c r="AR62" s="47">
        <f>IF(AQ62,LOOKUP(AQ62,{1;2;3;4;5;6;7;8;9;10;11;12;13;14;15;16;17;18;19;20;21},{60;50;42;36;32;30;28;26;24;22;20;18;16;14;12;10;8;6;4;2;0}),0)</f>
        <v>0</v>
      </c>
      <c r="AS62" s="44"/>
      <c r="AT62" s="45">
        <f>IF(AS62,LOOKUP(AS62,{1;2;3;4;5;6;7;8;9;10;11;12;13;14;15;16;17;18;19;20;21},{60;50;42;36;32;30;28;26;24;22;20;18;16;14;12;10;8;6;4;2;0}),0)</f>
        <v>0</v>
      </c>
      <c r="AU62" s="44"/>
      <c r="AV62" s="45">
        <f>IF(AU62,LOOKUP(AU62,{1;2;3;4;5;6;7;8;9;10;11;12;13;14;15;16;17;18;19;20;21},{60;50;42;36;32;30;28;26;24;22;20;18;16;14;12;10;8;6;4;2;0}),0)</f>
        <v>0</v>
      </c>
      <c r="AW62" s="225"/>
      <c r="AX62" s="219">
        <f>V62+X62+Z62+AB62+AR62+AT62+AV62</f>
        <v>0</v>
      </c>
      <c r="AY62" s="259"/>
      <c r="AZ62" s="255">
        <f>RANK(BA62,$BA$6:$BA$258)</f>
        <v>44</v>
      </c>
      <c r="BA62" s="256">
        <f>(N62+P62+R62+T62+V62+X62+Z62+AB62+AD62+AF62+AH62+AJ62+AL62+AN62)- SMALL((N62,P62,R62,T62,V62,X62,Z62,AB62,AD62,AF62,AH62,AJ62,AL62,AN62),1)- SMALL((N62,P62,R62,T62,V62,X62,Z62,AB62,AD62,AF62,AH62,AJ62,AL62,AN62),2)- SMALL((N62,P62,R62,T62,V62,X62,Z62,AB62,AD62,AF62,AH62,AJ62,AL62,AN62),3)</f>
        <v>15</v>
      </c>
      <c r="BB62" s="161"/>
    </row>
    <row r="63" spans="1:54" s="54" customFormat="1" ht="16" customHeight="1" x14ac:dyDescent="0.2">
      <c r="A63" s="190">
        <f>RANK(I63,$I$6:$I$988)</f>
        <v>58</v>
      </c>
      <c r="B63" s="187">
        <v>3535714</v>
      </c>
      <c r="C63" s="181" t="s">
        <v>318</v>
      </c>
      <c r="D63" s="182" t="s">
        <v>542</v>
      </c>
      <c r="E63" s="178" t="str">
        <f>C63&amp;D63</f>
        <v>SarahGOBLE</v>
      </c>
      <c r="F63" s="174"/>
      <c r="G63" s="193">
        <v>1997</v>
      </c>
      <c r="H63" s="207" t="str">
        <f>IF(ISBLANK(G63),"",IF(G63&gt;1995.9,"U23","SR"))</f>
        <v>U23</v>
      </c>
      <c r="I63" s="198">
        <f>N63+P63+R63+T63+V63+X63+Z63+AB63+AD63+AF63+AH63+AJ63+AL63+AN63+AP63+AR63+AT63+AV63</f>
        <v>14</v>
      </c>
      <c r="J63" s="201">
        <f>N63+R63+X63+AB63+AF63+AJ63+AR63</f>
        <v>0</v>
      </c>
      <c r="K63" s="202">
        <f>P63+T63+V63+Z63+AD63+AH63+AL63+AN63+AP63+AT63+AV63</f>
        <v>14</v>
      </c>
      <c r="L63" s="161"/>
      <c r="M63" s="44"/>
      <c r="N63" s="41">
        <f>IF(M63,LOOKUP(M63,{1;2;3;4;5;6;7;8;9;10;11;12;13;14;15;16;17;18;19;20;21},{30;25;21;18;16;15;14;13;12;11;10;9;8;7;6;5;4;3;2;1;0}),0)</f>
        <v>0</v>
      </c>
      <c r="O63" s="44"/>
      <c r="P63" s="43">
        <f>IF(O63,LOOKUP(O63,{1;2;3;4;5;6;7;8;9;10;11;12;13;14;15;16;17;18;19;20;21},{30;25;21;18;16;15;14;13;12;11;10;9;8;7;6;5;4;3;2;1;0}),0)</f>
        <v>0</v>
      </c>
      <c r="Q63" s="44"/>
      <c r="R63" s="41">
        <f>IF(Q63,LOOKUP(Q63,{1;2;3;4;5;6;7;8;9;10;11;12;13;14;15;16;17;18;19;20;21},{30;25;21;18;16;15;14;13;12;11;10;9;8;7;6;5;4;3;2;1;0}),0)</f>
        <v>0</v>
      </c>
      <c r="S63" s="44"/>
      <c r="T63" s="43">
        <f>IF(S63,LOOKUP(S63,{1;2;3;4;5;6;7;8;9;10;11;12;13;14;15;16;17;18;19;20;21},{30;25;21;18;16;15;14;13;12;11;10;9;8;7;6;5;4;3;2;1;0}),0)</f>
        <v>0</v>
      </c>
      <c r="U63" s="44"/>
      <c r="V63" s="45">
        <f>IF(U63,LOOKUP(U63,{1;2;3;4;5;6;7;8;9;10;11;12;13;14;15;16;17;18;19;20;21},{60;50;42;36;32;30;28;26;24;22;20;18;16;14;12;10;8;6;4;2;0}),0)</f>
        <v>0</v>
      </c>
      <c r="W63" s="44"/>
      <c r="X63" s="41">
        <f>IF(W63,LOOKUP(W63,{1;2;3;4;5;6;7;8;9;10;11;12;13;14;15;16;17;18;19;20;21},{60;50;42;36;32;30;28;26;24;22;20;18;16;14;12;10;8;6;4;2;0}),0)</f>
        <v>0</v>
      </c>
      <c r="Y63" s="44"/>
      <c r="Z63" s="45">
        <f>IF(Y63,LOOKUP(Y63,{1;2;3;4;5;6;7;8;9;10;11;12;13;14;15;16;17;18;19;20;21},{60;50;42;36;32;30;28;26;24;22;20;18;16;14;12;10;8;6;4;2;0}),0)</f>
        <v>0</v>
      </c>
      <c r="AA63" s="44"/>
      <c r="AB63" s="41">
        <f>IF(AA63,LOOKUP(AA63,{1;2;3;4;5;6;7;8;9;10;11;12;13;14;15;16;17;18;19;20;21},{60;50;42;36;32;30;28;26;24;22;20;18;16;14;12;10;8;6;4;2;0}),0)</f>
        <v>0</v>
      </c>
      <c r="AC63" s="44"/>
      <c r="AD63" s="106">
        <f>IF(AC63,LOOKUP(AC63,{1;2;3;4;5;6;7;8;9;10;11;12;13;14;15;16;17;18;19;20;21},{30;25;21;18;16;15;14;13;12;11;10;9;8;7;6;5;4;3;2;1;0}),0)</f>
        <v>0</v>
      </c>
      <c r="AE63" s="44"/>
      <c r="AF63" s="488">
        <f>IF(AE63,LOOKUP(AE63,{1;2;3;4;5;6;7;8;9;10;11;12;13;14;15;16;17;18;19;20;21},{30;25;21;18;16;15;14;13;12;11;10;9;8;7;6;5;4;3;2;1;0}),0)</f>
        <v>0</v>
      </c>
      <c r="AG63" s="44"/>
      <c r="AH63" s="106">
        <f>IF(AG63,LOOKUP(AG63,{1;2;3;4;5;6;7;8;9;10;11;12;13;14;15;16;17;18;19;20;21},{30;25;21;18;16;15;14;13;12;11;10;9;8;7;6;5;4;3;2;1;0}),0)</f>
        <v>0</v>
      </c>
      <c r="AI63" s="44"/>
      <c r="AJ63" s="41">
        <f>IF(AI63,LOOKUP(AI63,{1;2;3;4;5;6;7;8;9;10;11;12;13;14;15;16;17;18;19;20;21},{30;25;21;18;16;15;14;13;12;11;10;9;8;7;6;5;4;3;2;1;0}),0)</f>
        <v>0</v>
      </c>
      <c r="AK63" s="44"/>
      <c r="AL63" s="43">
        <f>IF(AK63,LOOKUP(AK63,{1;2;3;4;5;6;7;8;9;10;11;12;13;14;15;16;17;18;19;20;21},{30;25;21;18;16;15;14;13;12;11;10;9;8;7;6;5;4;3;2;1;0}),0)</f>
        <v>0</v>
      </c>
      <c r="AM63" s="44">
        <v>7</v>
      </c>
      <c r="AN63" s="43">
        <f>IF(AM63,LOOKUP(AM63,{1;2;3;4;5;6;7;8;9;10;11;12;13;14;15;16;17;18;19;20;21},{30;25;21;18;16;15;14;13;12;11;10;9;8;7;6;5;4;3;2;1;0}),0)</f>
        <v>14</v>
      </c>
      <c r="AO63" s="44"/>
      <c r="AP63" s="43">
        <f>IF(AO63,LOOKUP(AO63,{1;2;3;4;5;6;7;8;9;10;11;12;13;14;15;16;17;18;19;20;21},{30;25;21;18;16;15;14;13;12;11;10;9;8;7;6;5;4;3;2;1;0}),0)</f>
        <v>0</v>
      </c>
      <c r="AQ63" s="44"/>
      <c r="AR63" s="47">
        <f>IF(AQ63,LOOKUP(AQ63,{1;2;3;4;5;6;7;8;9;10;11;12;13;14;15;16;17;18;19;20;21},{60;50;42;36;32;30;28;26;24;22;20;18;16;14;12;10;8;6;4;2;0}),0)</f>
        <v>0</v>
      </c>
      <c r="AS63" s="44"/>
      <c r="AT63" s="45">
        <f>IF(AS63,LOOKUP(AS63,{1;2;3;4;5;6;7;8;9;10;11;12;13;14;15;16;17;18;19;20;21},{60;50;42;36;32;30;28;26;24;22;20;18;16;14;12;10;8;6;4;2;0}),0)</f>
        <v>0</v>
      </c>
      <c r="AU63" s="44"/>
      <c r="AV63" s="45">
        <f>IF(AU63,LOOKUP(AU63,{1;2;3;4;5;6;7;8;9;10;11;12;13;14;15;16;17;18;19;20;21},{60;50;42;36;32;30;28;26;24;22;20;18;16;14;12;10;8;6;4;2;0}),0)</f>
        <v>0</v>
      </c>
      <c r="AW63" s="225"/>
      <c r="AX63" s="219">
        <f>V63+X63+Z63+AB63+AR63+AT63+AV63</f>
        <v>0</v>
      </c>
      <c r="AY63" s="259"/>
      <c r="AZ63" s="255">
        <f>RANK(BA63,$BA$6:$BA$258)</f>
        <v>45</v>
      </c>
      <c r="BA63" s="256">
        <f>(N63+P63+R63+T63+V63+X63+Z63+AB63+AD63+AF63+AH63+AJ63+AL63+AN63)- SMALL((N63,P63,R63,T63,V63,X63,Z63,AB63,AD63,AF63,AH63,AJ63,AL63,AN63),1)- SMALL((N63,P63,R63,T63,V63,X63,Z63,AB63,AD63,AF63,AH63,AJ63,AL63,AN63),2)- SMALL((N63,P63,R63,T63,V63,X63,Z63,AB63,AD63,AF63,AH63,AJ63,AL63,AN63),3)</f>
        <v>14</v>
      </c>
      <c r="BB63" s="161"/>
    </row>
    <row r="64" spans="1:54" s="54" customFormat="1" ht="16" customHeight="1" x14ac:dyDescent="0.2">
      <c r="A64" s="190">
        <f>RANK(I64,$I$6:$I$988)</f>
        <v>58</v>
      </c>
      <c r="B64" s="187">
        <v>3535627</v>
      </c>
      <c r="C64" s="181" t="s">
        <v>345</v>
      </c>
      <c r="D64" s="181" t="s">
        <v>213</v>
      </c>
      <c r="E64" s="178" t="str">
        <f>C64&amp;D64</f>
        <v>TaelerMCCREREY</v>
      </c>
      <c r="F64" s="172">
        <v>2017</v>
      </c>
      <c r="G64" s="193">
        <v>1997</v>
      </c>
      <c r="H64" s="207" t="str">
        <f>IF(ISBLANK(G64),"",IF(G64&gt;1995.9,"U23","SR"))</f>
        <v>U23</v>
      </c>
      <c r="I64" s="198">
        <f>N64+P64+R64+T64+V64+X64+Z64+AB64+AD64+AF64+AH64+AJ64+AL64+AN64+AP64+AR64+AT64+AV64</f>
        <v>14</v>
      </c>
      <c r="J64" s="201">
        <f>N64+R64+X64+AB64+AF64+AJ64+AR64</f>
        <v>11</v>
      </c>
      <c r="K64" s="202">
        <f>P64+T64+V64+Z64+AD64+AH64+AL64+AN64+AP64+AT64+AV64</f>
        <v>3</v>
      </c>
      <c r="L64" s="161"/>
      <c r="M64" s="44"/>
      <c r="N64" s="41">
        <f>IF(M64,LOOKUP(M64,{1;2;3;4;5;6;7;8;9;10;11;12;13;14;15;16;17;18;19;20;21},{30;25;21;18;16;15;14;13;12;11;10;9;8;7;6;5;4;3;2;1;0}),0)</f>
        <v>0</v>
      </c>
      <c r="O64" s="44"/>
      <c r="P64" s="43">
        <f>IF(O64,LOOKUP(O64,{1;2;3;4;5;6;7;8;9;10;11;12;13;14;15;16;17;18;19;20;21},{30;25;21;18;16;15;14;13;12;11;10;9;8;7;6;5;4;3;2;1;0}),0)</f>
        <v>0</v>
      </c>
      <c r="Q64" s="44">
        <v>10</v>
      </c>
      <c r="R64" s="41">
        <f>IF(Q64,LOOKUP(Q64,{1;2;3;4;5;6;7;8;9;10;11;12;13;14;15;16;17;18;19;20;21},{30;25;21;18;16;15;14;13;12;11;10;9;8;7;6;5;4;3;2;1;0}),0)</f>
        <v>11</v>
      </c>
      <c r="S64" s="44">
        <v>18</v>
      </c>
      <c r="T64" s="43">
        <f>IF(S64,LOOKUP(S64,{1;2;3;4;5;6;7;8;9;10;11;12;13;14;15;16;17;18;19;20;21},{30;25;21;18;16;15;14;13;12;11;10;9;8;7;6;5;4;3;2;1;0}),0)</f>
        <v>3</v>
      </c>
      <c r="U64" s="44"/>
      <c r="V64" s="45">
        <f>IF(U64,LOOKUP(U64,{1;2;3;4;5;6;7;8;9;10;11;12;13;14;15;16;17;18;19;20;21},{60;50;42;36;32;30;28;26;24;22;20;18;16;14;12;10;8;6;4;2;0}),0)</f>
        <v>0</v>
      </c>
      <c r="W64" s="44"/>
      <c r="X64" s="41">
        <f>IF(W64,LOOKUP(W64,{1;2;3;4;5;6;7;8;9;10;11;12;13;14;15;16;17;18;19;20;21},{60;50;42;36;32;30;28;26;24;22;20;18;16;14;12;10;8;6;4;2;0}),0)</f>
        <v>0</v>
      </c>
      <c r="Y64" s="44"/>
      <c r="Z64" s="45">
        <f>IF(Y64,LOOKUP(Y64,{1;2;3;4;5;6;7;8;9;10;11;12;13;14;15;16;17;18;19;20;21},{60;50;42;36;32;30;28;26;24;22;20;18;16;14;12;10;8;6;4;2;0}),0)</f>
        <v>0</v>
      </c>
      <c r="AA64" s="44"/>
      <c r="AB64" s="41">
        <f>IF(AA64,LOOKUP(AA64,{1;2;3;4;5;6;7;8;9;10;11;12;13;14;15;16;17;18;19;20;21},{60;50;42;36;32;30;28;26;24;22;20;18;16;14;12;10;8;6;4;2;0}),0)</f>
        <v>0</v>
      </c>
      <c r="AC64" s="44"/>
      <c r="AD64" s="106">
        <f>IF(AC64,LOOKUP(AC64,{1;2;3;4;5;6;7;8;9;10;11;12;13;14;15;16;17;18;19;20;21},{30;25;21;18;16;15;14;13;12;11;10;9;8;7;6;5;4;3;2;1;0}),0)</f>
        <v>0</v>
      </c>
      <c r="AE64" s="44"/>
      <c r="AF64" s="488">
        <f>IF(AE64,LOOKUP(AE64,{1;2;3;4;5;6;7;8;9;10;11;12;13;14;15;16;17;18;19;20;21},{30;25;21;18;16;15;14;13;12;11;10;9;8;7;6;5;4;3;2;1;0}),0)</f>
        <v>0</v>
      </c>
      <c r="AG64" s="44"/>
      <c r="AH64" s="106">
        <f>IF(AG64,LOOKUP(AG64,{1;2;3;4;5;6;7;8;9;10;11;12;13;14;15;16;17;18;19;20;21},{30;25;21;18;16;15;14;13;12;11;10;9;8;7;6;5;4;3;2;1;0}),0)</f>
        <v>0</v>
      </c>
      <c r="AI64" s="44"/>
      <c r="AJ64" s="41">
        <f>IF(AI64,LOOKUP(AI64,{1;2;3;4;5;6;7;8;9;10;11;12;13;14;15;16;17;18;19;20;21},{30;25;21;18;16;15;14;13;12;11;10;9;8;7;6;5;4;3;2;1;0}),0)</f>
        <v>0</v>
      </c>
      <c r="AK64" s="44"/>
      <c r="AL64" s="43">
        <f>IF(AK64,LOOKUP(AK64,{1;2;3;4;5;6;7;8;9;10;11;12;13;14;15;16;17;18;19;20;21},{30;25;21;18;16;15;14;13;12;11;10;9;8;7;6;5;4;3;2;1;0}),0)</f>
        <v>0</v>
      </c>
      <c r="AM64" s="44"/>
      <c r="AN64" s="43">
        <f>IF(AM64,LOOKUP(AM64,{1;2;3;4;5;6;7;8;9;10;11;12;13;14;15;16;17;18;19;20;21},{30;25;21;18;16;15;14;13;12;11;10;9;8;7;6;5;4;3;2;1;0}),0)</f>
        <v>0</v>
      </c>
      <c r="AO64" s="44"/>
      <c r="AP64" s="43">
        <f>IF(AO64,LOOKUP(AO64,{1;2;3;4;5;6;7;8;9;10;11;12;13;14;15;16;17;18;19;20;21},{30;25;21;18;16;15;14;13;12;11;10;9;8;7;6;5;4;3;2;1;0}),0)</f>
        <v>0</v>
      </c>
      <c r="AQ64" s="44"/>
      <c r="AR64" s="47">
        <f>IF(AQ64,LOOKUP(AQ64,{1;2;3;4;5;6;7;8;9;10;11;12;13;14;15;16;17;18;19;20;21},{60;50;42;36;32;30;28;26;24;22;20;18;16;14;12;10;8;6;4;2;0}),0)</f>
        <v>0</v>
      </c>
      <c r="AS64" s="44"/>
      <c r="AT64" s="45">
        <f>IF(AS64,LOOKUP(AS64,{1;2;3;4;5;6;7;8;9;10;11;12;13;14;15;16;17;18;19;20;21},{60;50;42;36;32;30;28;26;24;22;20;18;16;14;12;10;8;6;4;2;0}),0)</f>
        <v>0</v>
      </c>
      <c r="AU64" s="44"/>
      <c r="AV64" s="45">
        <f>IF(AU64,LOOKUP(AU64,{1;2;3;4;5;6;7;8;9;10;11;12;13;14;15;16;17;18;19;20;21},{60;50;42;36;32;30;28;26;24;22;20;18;16;14;12;10;8;6;4;2;0}),0)</f>
        <v>0</v>
      </c>
      <c r="AW64" s="225"/>
      <c r="AX64" s="219">
        <f>V64+X64+Z64+AB64+AR64+AT64+AV64</f>
        <v>0</v>
      </c>
      <c r="AY64" s="259"/>
      <c r="AZ64" s="255">
        <f>RANK(BA64,$BA$6:$BA$258)</f>
        <v>45</v>
      </c>
      <c r="BA64" s="256">
        <f>(N64+P64+R64+T64+V64+X64+Z64+AB64+AD64+AF64+AH64+AJ64+AL64+AN64)- SMALL((N64,P64,R64,T64,V64,X64,Z64,AB64,AD64,AF64,AH64,AJ64,AL64,AN64),1)- SMALL((N64,P64,R64,T64,V64,X64,Z64,AB64,AD64,AF64,AH64,AJ64,AL64,AN64),2)- SMALL((N64,P64,R64,T64,V64,X64,Z64,AB64,AD64,AF64,AH64,AJ64,AL64,AN64),3)</f>
        <v>14</v>
      </c>
      <c r="BB64" s="161"/>
    </row>
    <row r="65" spans="1:54" s="54" customFormat="1" ht="16" customHeight="1" x14ac:dyDescent="0.2">
      <c r="A65" s="190">
        <f>RANK(I65,$I$6:$I$988)</f>
        <v>58</v>
      </c>
      <c r="B65" s="187">
        <v>3535675</v>
      </c>
      <c r="C65" s="181" t="s">
        <v>339</v>
      </c>
      <c r="D65" s="181" t="s">
        <v>280</v>
      </c>
      <c r="E65" s="178" t="str">
        <f>C65&amp;D65</f>
        <v>MaritSONNESYN</v>
      </c>
      <c r="F65" s="172">
        <v>2017</v>
      </c>
      <c r="G65" s="193">
        <v>1993</v>
      </c>
      <c r="H65" s="207" t="str">
        <f>IF(ISBLANK(G65),"",IF(G65&gt;1995.9,"U23","SR"))</f>
        <v>SR</v>
      </c>
      <c r="I65" s="198">
        <f>N65+P65+R65+T65+V65+X65+Z65+AB65+AD65+AF65+AH65+AJ65+AL65+AN65+AP65+AR65+AT65+AV65</f>
        <v>14</v>
      </c>
      <c r="J65" s="201">
        <f>N65+R65+X65+AB65+AF65+AJ65+AR65</f>
        <v>0</v>
      </c>
      <c r="K65" s="202">
        <f>P65+T65+V65+Z65+AD65+AH65+AL65+AN65+AP65+AT65+AV65</f>
        <v>14</v>
      </c>
      <c r="L65" s="161"/>
      <c r="M65" s="44"/>
      <c r="N65" s="41">
        <f>IF(M65,LOOKUP(M65,{1;2;3;4;5;6;7;8;9;10;11;12;13;14;15;16;17;18;19;20;21},{30;25;21;18;16;15;14;13;12;11;10;9;8;7;6;5;4;3;2;1;0}),0)</f>
        <v>0</v>
      </c>
      <c r="O65" s="44"/>
      <c r="P65" s="43">
        <f>IF(O65,LOOKUP(O65,{1;2;3;4;5;6;7;8;9;10;11;12;13;14;15;16;17;18;19;20;21},{30;25;21;18;16;15;14;13;12;11;10;9;8;7;6;5;4;3;2;1;0}),0)</f>
        <v>0</v>
      </c>
      <c r="Q65" s="44"/>
      <c r="R65" s="41">
        <f>IF(Q65,LOOKUP(Q65,{1;2;3;4;5;6;7;8;9;10;11;12;13;14;15;16;17;18;19;20;21},{30;25;21;18;16;15;14;13;12;11;10;9;8;7;6;5;4;3;2;1;0}),0)</f>
        <v>0</v>
      </c>
      <c r="S65" s="44"/>
      <c r="T65" s="43">
        <f>IF(S65,LOOKUP(S65,{1;2;3;4;5;6;7;8;9;10;11;12;13;14;15;16;17;18;19;20;21},{30;25;21;18;16;15;14;13;12;11;10;9;8;7;6;5;4;3;2;1;0}),0)</f>
        <v>0</v>
      </c>
      <c r="U65" s="44"/>
      <c r="V65" s="45">
        <f>IF(U65,LOOKUP(U65,{1;2;3;4;5;6;7;8;9;10;11;12;13;14;15;16;17;18;19;20;21},{60;50;42;36;32;30;28;26;24;22;20;18;16;14;12;10;8;6;4;2;0}),0)</f>
        <v>0</v>
      </c>
      <c r="W65" s="44"/>
      <c r="X65" s="41">
        <f>IF(W65,LOOKUP(W65,{1;2;3;4;5;6;7;8;9;10;11;12;13;14;15;16;17;18;19;20;21},{60;50;42;36;32;30;28;26;24;22;20;18;16;14;12;10;8;6;4;2;0}),0)</f>
        <v>0</v>
      </c>
      <c r="Y65" s="44"/>
      <c r="Z65" s="45">
        <f>IF(Y65,LOOKUP(Y65,{1;2;3;4;5;6;7;8;9;10;11;12;13;14;15;16;17;18;19;20;21},{60;50;42;36;32;30;28;26;24;22;20;18;16;14;12;10;8;6;4;2;0}),0)</f>
        <v>0</v>
      </c>
      <c r="AA65" s="44"/>
      <c r="AB65" s="41">
        <f>IF(AA65,LOOKUP(AA65,{1;2;3;4;5;6;7;8;9;10;11;12;13;14;15;16;17;18;19;20;21},{60;50;42;36;32;30;28;26;24;22;20;18;16;14;12;10;8;6;4;2;0}),0)</f>
        <v>0</v>
      </c>
      <c r="AC65" s="44"/>
      <c r="AD65" s="106">
        <f>IF(AC65,LOOKUP(AC65,{1;2;3;4;5;6;7;8;9;10;11;12;13;14;15;16;17;18;19;20;21},{30;25;21;18;16;15;14;13;12;11;10;9;8;7;6;5;4;3;2;1;0}),0)</f>
        <v>0</v>
      </c>
      <c r="AE65" s="44"/>
      <c r="AF65" s="488">
        <f>IF(AE65,LOOKUP(AE65,{1;2;3;4;5;6;7;8;9;10;11;12;13;14;15;16;17;18;19;20;21},{30;25;21;18;16;15;14;13;12;11;10;9;8;7;6;5;4;3;2;1;0}),0)</f>
        <v>0</v>
      </c>
      <c r="AG65" s="44"/>
      <c r="AH65" s="106">
        <f>IF(AG65,LOOKUP(AG65,{1;2;3;4;5;6;7;8;9;10;11;12;13;14;15;16;17;18;19;20;21},{30;25;21;18;16;15;14;13;12;11;10;9;8;7;6;5;4;3;2;1;0}),0)</f>
        <v>0</v>
      </c>
      <c r="AI65" s="44"/>
      <c r="AJ65" s="41">
        <f>IF(AI65,LOOKUP(AI65,{1;2;3;4;5;6;7;8;9;10;11;12;13;14;15;16;17;18;19;20;21},{30;25;21;18;16;15;14;13;12;11;10;9;8;7;6;5;4;3;2;1;0}),0)</f>
        <v>0</v>
      </c>
      <c r="AK65" s="44"/>
      <c r="AL65" s="43">
        <f>IF(AK65,LOOKUP(AK65,{1;2;3;4;5;6;7;8;9;10;11;12;13;14;15;16;17;18;19;20;21},{30;25;21;18;16;15;14;13;12;11;10;9;8;7;6;5;4;3;2;1;0}),0)</f>
        <v>0</v>
      </c>
      <c r="AM65" s="44"/>
      <c r="AN65" s="43">
        <f>IF(AM65,LOOKUP(AM65,{1;2;3;4;5;6;7;8;9;10;11;12;13;14;15;16;17;18;19;20;21},{30;25;21;18;16;15;14;13;12;11;10;9;8;7;6;5;4;3;2;1;0}),0)</f>
        <v>0</v>
      </c>
      <c r="AO65" s="44">
        <v>7</v>
      </c>
      <c r="AP65" s="43">
        <f>IF(AO65,LOOKUP(AO65,{1;2;3;4;5;6;7;8;9;10;11;12;13;14;15;16;17;18;19;20;21},{30;25;21;18;16;15;14;13;12;11;10;9;8;7;6;5;4;3;2;1;0}),0)</f>
        <v>14</v>
      </c>
      <c r="AQ65" s="44"/>
      <c r="AR65" s="47">
        <f>IF(AQ65,LOOKUP(AQ65,{1;2;3;4;5;6;7;8;9;10;11;12;13;14;15;16;17;18;19;20;21},{60;50;42;36;32;30;28;26;24;22;20;18;16;14;12;10;8;6;4;2;0}),0)</f>
        <v>0</v>
      </c>
      <c r="AS65" s="44"/>
      <c r="AT65" s="45">
        <f>IF(AS65,LOOKUP(AS65,{1;2;3;4;5;6;7;8;9;10;11;12;13;14;15;16;17;18;19;20;21},{60;50;42;36;32;30;28;26;24;22;20;18;16;14;12;10;8;6;4;2;0}),0)</f>
        <v>0</v>
      </c>
      <c r="AU65" s="44"/>
      <c r="AV65" s="45">
        <f>IF(AU65,LOOKUP(AU65,{1;2;3;4;5;6;7;8;9;10;11;12;13;14;15;16;17;18;19;20;21},{60;50;42;36;32;30;28;26;24;22;20;18;16;14;12;10;8;6;4;2;0}),0)</f>
        <v>0</v>
      </c>
      <c r="AW65" s="225"/>
      <c r="AX65" s="219">
        <f>V65+X65+Z65+AB65+AR65+AT65+AV65</f>
        <v>0</v>
      </c>
      <c r="AY65" s="259"/>
      <c r="AZ65" s="255">
        <f>RANK(BA65,$BA$6:$BA$258)</f>
        <v>57</v>
      </c>
      <c r="BA65" s="256">
        <f>(N65+P65+R65+T65+V65+X65+Z65+AB65+AD65+AF65+AH65+AJ65+AL65+AN65)- SMALL((N65,P65,R65,T65,V65,X65,Z65,AB65,AD65,AF65,AH65,AJ65,AL65,AN65),1)- SMALL((N65,P65,R65,T65,V65,X65,Z65,AB65,AD65,AF65,AH65,AJ65,AL65,AN65),2)- SMALL((N65,P65,R65,T65,V65,X65,Z65,AB65,AD65,AF65,AH65,AJ65,AL65,AN65),3)</f>
        <v>0</v>
      </c>
      <c r="BB65" s="161"/>
    </row>
    <row r="66" spans="1:54" s="54" customFormat="1" ht="16" customHeight="1" x14ac:dyDescent="0.2">
      <c r="A66" s="190">
        <f>RANK(I66,$I$6:$I$988)</f>
        <v>58</v>
      </c>
      <c r="B66" s="187">
        <v>3105157</v>
      </c>
      <c r="C66" s="181" t="s">
        <v>281</v>
      </c>
      <c r="D66" s="181" t="s">
        <v>282</v>
      </c>
      <c r="E66" s="178" t="str">
        <f>C66&amp;D66</f>
        <v>FrederiqueVEZINA</v>
      </c>
      <c r="F66" s="172">
        <v>2017</v>
      </c>
      <c r="G66" s="193">
        <v>1994</v>
      </c>
      <c r="H66" s="207" t="str">
        <f>IF(ISBLANK(G66),"",IF(G66&gt;1995.9,"U23","SR"))</f>
        <v>SR</v>
      </c>
      <c r="I66" s="198">
        <f>N66+P66+R66+T66+V66+X66+Z66+AB66+AD66+AF66+AH66+AJ66+AL66+AN66+AP66+AR66+AT66+AV66</f>
        <v>14</v>
      </c>
      <c r="J66" s="201">
        <f>N66+R66+X66+AB66+AF66+AJ66+AR66</f>
        <v>0</v>
      </c>
      <c r="K66" s="202">
        <f>P66+T66+V66+Z66+AD66+AH66+AL66+AN66+AP66+AT66+AV66</f>
        <v>14</v>
      </c>
      <c r="L66" s="161"/>
      <c r="M66" s="44"/>
      <c r="N66" s="41">
        <f>IF(M66,LOOKUP(M66,{1;2;3;4;5;6;7;8;9;10;11;12;13;14;15;16;17;18;19;20;21},{30;25;21;18;16;15;14;13;12;11;10;9;8;7;6;5;4;3;2;1;0}),0)</f>
        <v>0</v>
      </c>
      <c r="O66" s="44"/>
      <c r="P66" s="43">
        <f>IF(O66,LOOKUP(O66,{1;2;3;4;5;6;7;8;9;10;11;12;13;14;15;16;17;18;19;20;21},{30;25;21;18;16;15;14;13;12;11;10;9;8;7;6;5;4;3;2;1;0}),0)</f>
        <v>0</v>
      </c>
      <c r="Q66" s="44"/>
      <c r="R66" s="41">
        <f>IF(Q66,LOOKUP(Q66,{1;2;3;4;5;6;7;8;9;10;11;12;13;14;15;16;17;18;19;20;21},{30;25;21;18;16;15;14;13;12;11;10;9;8;7;6;5;4;3;2;1;0}),0)</f>
        <v>0</v>
      </c>
      <c r="S66" s="44"/>
      <c r="T66" s="43">
        <f>IF(S66,LOOKUP(S66,{1;2;3;4;5;6;7;8;9;10;11;12;13;14;15;16;17;18;19;20;21},{30;25;21;18;16;15;14;13;12;11;10;9;8;7;6;5;4;3;2;1;0}),0)</f>
        <v>0</v>
      </c>
      <c r="U66" s="44">
        <v>16</v>
      </c>
      <c r="V66" s="45">
        <f>IF(U66,LOOKUP(U66,{1;2;3;4;5;6;7;8;9;10;11;12;13;14;15;16;17;18;19;20;21},{60;50;42;36;32;30;28;26;24;22;20;18;16;14;12;10;8;6;4;2;0}),0)</f>
        <v>10</v>
      </c>
      <c r="W66" s="44"/>
      <c r="X66" s="41">
        <f>IF(W66,LOOKUP(W66,{1;2;3;4;5;6;7;8;9;10;11;12;13;14;15;16;17;18;19;20;21},{60;50;42;36;32;30;28;26;24;22;20;18;16;14;12;10;8;6;4;2;0}),0)</f>
        <v>0</v>
      </c>
      <c r="Y66" s="44">
        <v>20</v>
      </c>
      <c r="Z66" s="45">
        <f>IF(Y66,LOOKUP(Y66,{1;2;3;4;5;6;7;8;9;10;11;12;13;14;15;16;17;18;19;20;21},{60;50;42;36;32;30;28;26;24;22;20;18;16;14;12;10;8;6;4;2;0}),0)</f>
        <v>2</v>
      </c>
      <c r="AA66" s="44"/>
      <c r="AB66" s="41">
        <f>IF(AA66,LOOKUP(AA66,{1;2;3;4;5;6;7;8;9;10;11;12;13;14;15;16;17;18;19;20;21},{60;50;42;36;32;30;28;26;24;22;20;18;16;14;12;10;8;6;4;2;0}),0)</f>
        <v>0</v>
      </c>
      <c r="AC66" s="44"/>
      <c r="AD66" s="106">
        <f>IF(AC66,LOOKUP(AC66,{1;2;3;4;5;6;7;8;9;10;11;12;13;14;15;16;17;18;19;20;21},{30;25;21;18;16;15;14;13;12;11;10;9;8;7;6;5;4;3;2;1;0}),0)</f>
        <v>0</v>
      </c>
      <c r="AE66" s="44"/>
      <c r="AF66" s="488">
        <f>IF(AE66,LOOKUP(AE66,{1;2;3;4;5;6;7;8;9;10;11;12;13;14;15;16;17;18;19;20;21},{30;25;21;18;16;15;14;13;12;11;10;9;8;7;6;5;4;3;2;1;0}),0)</f>
        <v>0</v>
      </c>
      <c r="AG66" s="44"/>
      <c r="AH66" s="106">
        <f>IF(AG66,LOOKUP(AG66,{1;2;3;4;5;6;7;8;9;10;11;12;13;14;15;16;17;18;19;20;21},{30;25;21;18;16;15;14;13;12;11;10;9;8;7;6;5;4;3;2;1;0}),0)</f>
        <v>0</v>
      </c>
      <c r="AI66" s="44"/>
      <c r="AJ66" s="41">
        <f>IF(AI66,LOOKUP(AI66,{1;2;3;4;5;6;7;8;9;10;11;12;13;14;15;16;17;18;19;20;21},{30;25;21;18;16;15;14;13;12;11;10;9;8;7;6;5;4;3;2;1;0}),0)</f>
        <v>0</v>
      </c>
      <c r="AK66" s="44"/>
      <c r="AL66" s="43">
        <f>IF(AK66,LOOKUP(AK66,{1;2;3;4;5;6;7;8;9;10;11;12;13;14;15;16;17;18;19;20;21},{30;25;21;18;16;15;14;13;12;11;10;9;8;7;6;5;4;3;2;1;0}),0)</f>
        <v>0</v>
      </c>
      <c r="AM66" s="44">
        <v>19</v>
      </c>
      <c r="AN66" s="43">
        <f>IF(AM66,LOOKUP(AM66,{1;2;3;4;5;6;7;8;9;10;11;12;13;14;15;16;17;18;19;20;21},{30;25;21;18;16;15;14;13;12;11;10;9;8;7;6;5;4;3;2;1;0}),0)</f>
        <v>2</v>
      </c>
      <c r="AO66" s="44"/>
      <c r="AP66" s="43">
        <f>IF(AO66,LOOKUP(AO66,{1;2;3;4;5;6;7;8;9;10;11;12;13;14;15;16;17;18;19;20;21},{30;25;21;18;16;15;14;13;12;11;10;9;8;7;6;5;4;3;2;1;0}),0)</f>
        <v>0</v>
      </c>
      <c r="AQ66" s="44"/>
      <c r="AR66" s="47">
        <f>IF(AQ66,LOOKUP(AQ66,{1;2;3;4;5;6;7;8;9;10;11;12;13;14;15;16;17;18;19;20;21},{60;50;42;36;32;30;28;26;24;22;20;18;16;14;12;10;8;6;4;2;0}),0)</f>
        <v>0</v>
      </c>
      <c r="AS66" s="44"/>
      <c r="AT66" s="45">
        <f>IF(AS66,LOOKUP(AS66,{1;2;3;4;5;6;7;8;9;10;11;12;13;14;15;16;17;18;19;20;21},{60;50;42;36;32;30;28;26;24;22;20;18;16;14;12;10;8;6;4;2;0}),0)</f>
        <v>0</v>
      </c>
      <c r="AU66" s="44"/>
      <c r="AV66" s="45">
        <f>IF(AU66,LOOKUP(AU66,{1;2;3;4;5;6;7;8;9;10;11;12;13;14;15;16;17;18;19;20;21},{60;50;42;36;32;30;28;26;24;22;20;18;16;14;12;10;8;6;4;2;0}),0)</f>
        <v>0</v>
      </c>
      <c r="AW66" s="225"/>
      <c r="AX66" s="219">
        <f>V66+X66+Z66+AB66+AR66+AT66+AV66</f>
        <v>12</v>
      </c>
      <c r="AY66" s="259"/>
      <c r="AZ66" s="255">
        <f>RANK(BA66,$BA$6:$BA$258)</f>
        <v>45</v>
      </c>
      <c r="BA66" s="256">
        <f>(N66+P66+R66+T66+V66+X66+Z66+AB66+AD66+AF66+AH66+AJ66+AL66+AN66)- SMALL((N66,P66,R66,T66,V66,X66,Z66,AB66,AD66,AF66,AH66,AJ66,AL66,AN66),1)- SMALL((N66,P66,R66,T66,V66,X66,Z66,AB66,AD66,AF66,AH66,AJ66,AL66,AN66),2)- SMALL((N66,P66,R66,T66,V66,X66,Z66,AB66,AD66,AF66,AH66,AJ66,AL66,AN66),3)</f>
        <v>14</v>
      </c>
      <c r="BB66" s="161"/>
    </row>
    <row r="67" spans="1:54" s="264" customFormat="1" ht="16" customHeight="1" x14ac:dyDescent="0.2">
      <c r="A67" s="190">
        <f>RANK(I67,$I$6:$I$988)</f>
        <v>62</v>
      </c>
      <c r="B67" s="187">
        <v>1090280</v>
      </c>
      <c r="C67" s="181" t="s">
        <v>622</v>
      </c>
      <c r="D67" s="181" t="s">
        <v>326</v>
      </c>
      <c r="E67" s="178" t="str">
        <f>C67&amp;D67</f>
        <v>LauraMCCABE</v>
      </c>
      <c r="F67" s="172"/>
      <c r="G67" s="193">
        <v>1966</v>
      </c>
      <c r="H67" s="207" t="str">
        <f>IF(ISBLANK(G67),"",IF(G67&gt;1995.9,"U23","SR"))</f>
        <v>SR</v>
      </c>
      <c r="I67" s="198">
        <f>N67+P67+R67+T67+V67+X67+Z67+AB67+AD67+AF67+AH67+AJ67+AL67+AN67+AP67+AR67+AT67+AV67</f>
        <v>13</v>
      </c>
      <c r="J67" s="201">
        <f>N67+R67+X67+AB67+AF67+AJ67+AR67</f>
        <v>0</v>
      </c>
      <c r="K67" s="202">
        <f>P67+T67+V67+Z67+AD67+AH67+AL67+AN67+AP67+AT67+AV67</f>
        <v>13</v>
      </c>
      <c r="L67" s="393"/>
      <c r="M67" s="44"/>
      <c r="N67" s="41">
        <f>IF(M67,LOOKUP(M67,{1;2;3;4;5;6;7;8;9;10;11;12;13;14;15;16;17;18;19;20;21},{30;25;21;18;16;15;14;13;12;11;10;9;8;7;6;5;4;3;2;1;0}),0)</f>
        <v>0</v>
      </c>
      <c r="O67" s="44"/>
      <c r="P67" s="43">
        <f>IF(O67,LOOKUP(O67,{1;2;3;4;5;6;7;8;9;10;11;12;13;14;15;16;17;18;19;20;21},{30;25;21;18;16;15;14;13;12;11;10;9;8;7;6;5;4;3;2;1;0}),0)</f>
        <v>0</v>
      </c>
      <c r="Q67" s="44"/>
      <c r="R67" s="41">
        <f>IF(Q67,LOOKUP(Q67,{1;2;3;4;5;6;7;8;9;10;11;12;13;14;15;16;17;18;19;20;21},{30;25;21;18;16;15;14;13;12;11;10;9;8;7;6;5;4;3;2;1;0}),0)</f>
        <v>0</v>
      </c>
      <c r="S67" s="44"/>
      <c r="T67" s="43">
        <f>IF(S67,LOOKUP(S67,{1;2;3;4;5;6;7;8;9;10;11;12;13;14;15;16;17;18;19;20;21},{30;25;21;18;16;15;14;13;12;11;10;9;8;7;6;5;4;3;2;1;0}),0)</f>
        <v>0</v>
      </c>
      <c r="U67" s="44"/>
      <c r="V67" s="45">
        <f>IF(U67,LOOKUP(U67,{1;2;3;4;5;6;7;8;9;10;11;12;13;14;15;16;17;18;19;20;21},{60;50;42;36;32;30;28;26;24;22;20;18;16;14;12;10;8;6;4;2;0}),0)</f>
        <v>0</v>
      </c>
      <c r="W67" s="44"/>
      <c r="X67" s="41">
        <f>IF(W67,LOOKUP(W67,{1;2;3;4;5;6;7;8;9;10;11;12;13;14;15;16;17;18;19;20;21},{60;50;42;36;32;30;28;26;24;22;20;18;16;14;12;10;8;6;4;2;0}),0)</f>
        <v>0</v>
      </c>
      <c r="Y67" s="44"/>
      <c r="Z67" s="45">
        <f>IF(Y67,LOOKUP(Y67,{1;2;3;4;5;6;7;8;9;10;11;12;13;14;15;16;17;18;19;20;21},{60;50;42;36;32;30;28;26;24;22;20;18;16;14;12;10;8;6;4;2;0}),0)</f>
        <v>0</v>
      </c>
      <c r="AA67" s="44"/>
      <c r="AB67" s="41">
        <f>IF(AA67,LOOKUP(AA67,{1;2;3;4;5;6;7;8;9;10;11;12;13;14;15;16;17;18;19;20;21},{60;50;42;36;32;30;28;26;24;22;20;18;16;14;12;10;8;6;4;2;0}),0)</f>
        <v>0</v>
      </c>
      <c r="AC67" s="44"/>
      <c r="AD67" s="106">
        <f>IF(AC67,LOOKUP(AC67,{1;2;3;4;5;6;7;8;9;10;11;12;13;14;15;16;17;18;19;20;21},{30;25;21;18;16;15;14;13;12;11;10;9;8;7;6;5;4;3;2;1;0}),0)</f>
        <v>0</v>
      </c>
      <c r="AE67" s="44"/>
      <c r="AF67" s="488">
        <f>IF(AE67,LOOKUP(AE67,{1;2;3;4;5;6;7;8;9;10;11;12;13;14;15;16;17;18;19;20;21},{30;25;21;18;16;15;14;13;12;11;10;9;8;7;6;5;4;3;2;1;0}),0)</f>
        <v>0</v>
      </c>
      <c r="AG67" s="44"/>
      <c r="AH67" s="106">
        <f>IF(AG67,LOOKUP(AG67,{1;2;3;4;5;6;7;8;9;10;11;12;13;14;15;16;17;18;19;20;21},{30;25;21;18;16;15;14;13;12;11;10;9;8;7;6;5;4;3;2;1;0}),0)</f>
        <v>0</v>
      </c>
      <c r="AI67" s="44"/>
      <c r="AJ67" s="41">
        <f>IF(AI67,LOOKUP(AI67,{1;2;3;4;5;6;7;8;9;10;11;12;13;14;15;16;17;18;19;20;21},{30;25;21;18;16;15;14;13;12;11;10;9;8;7;6;5;4;3;2;1;0}),0)</f>
        <v>0</v>
      </c>
      <c r="AK67" s="44"/>
      <c r="AL67" s="43">
        <f>IF(AK67,LOOKUP(AK67,{1;2;3;4;5;6;7;8;9;10;11;12;13;14;15;16;17;18;19;20;21},{30;25;21;18;16;15;14;13;12;11;10;9;8;7;6;5;4;3;2;1;0}),0)</f>
        <v>0</v>
      </c>
      <c r="AM67" s="44"/>
      <c r="AN67" s="43">
        <f>IF(AM67,LOOKUP(AM67,{1;2;3;4;5;6;7;8;9;10;11;12;13;14;15;16;17;18;19;20;21},{30;25;21;18;16;15;14;13;12;11;10;9;8;7;6;5;4;3;2;1;0}),0)</f>
        <v>0</v>
      </c>
      <c r="AO67" s="44">
        <v>8</v>
      </c>
      <c r="AP67" s="43">
        <f>IF(AO67,LOOKUP(AO67,{1;2;3;4;5;6;7;8;9;10;11;12;13;14;15;16;17;18;19;20;21},{30;25;21;18;16;15;14;13;12;11;10;9;8;7;6;5;4;3;2;1;0}),0)</f>
        <v>13</v>
      </c>
      <c r="AQ67" s="44"/>
      <c r="AR67" s="47">
        <f>IF(AQ67,LOOKUP(AQ67,{1;2;3;4;5;6;7;8;9;10;11;12;13;14;15;16;17;18;19;20;21},{60;50;42;36;32;30;28;26;24;22;20;18;16;14;12;10;8;6;4;2;0}),0)</f>
        <v>0</v>
      </c>
      <c r="AS67" s="44"/>
      <c r="AT67" s="45">
        <f>IF(AS67,LOOKUP(AS67,{1;2;3;4;5;6;7;8;9;10;11;12;13;14;15;16;17;18;19;20;21},{60;50;42;36;32;30;28;26;24;22;20;18;16;14;12;10;8;6;4;2;0}),0)</f>
        <v>0</v>
      </c>
      <c r="AU67" s="44"/>
      <c r="AV67" s="45">
        <f>IF(AU67,LOOKUP(AU67,{1;2;3;4;5;6;7;8;9;10;11;12;13;14;15;16;17;18;19;20;21},{60;50;42;36;32;30;28;26;24;22;20;18;16;14;12;10;8;6;4;2;0}),0)</f>
        <v>0</v>
      </c>
      <c r="AW67" s="225"/>
      <c r="AX67" s="219">
        <f>V67+X67+Z67+AB67+AR67+AT67+AV67</f>
        <v>0</v>
      </c>
      <c r="AY67" s="437"/>
      <c r="AZ67" s="255"/>
      <c r="BA67" s="256"/>
      <c r="BB67" s="393"/>
    </row>
    <row r="68" spans="1:54" s="54" customFormat="1" ht="16" customHeight="1" x14ac:dyDescent="0.2">
      <c r="A68" s="190">
        <f>RANK(I68,$I$6:$I$988)</f>
        <v>63</v>
      </c>
      <c r="B68" s="187">
        <v>3535822</v>
      </c>
      <c r="C68" s="181" t="s">
        <v>268</v>
      </c>
      <c r="D68" s="182" t="s">
        <v>539</v>
      </c>
      <c r="E68" s="178" t="str">
        <f>C68&amp;D68</f>
        <v>HannahBETTENDORF</v>
      </c>
      <c r="F68" s="174"/>
      <c r="G68" s="193">
        <v>1999</v>
      </c>
      <c r="H68" s="207" t="str">
        <f>IF(ISBLANK(G68),"",IF(G68&gt;1995.9,"U23","SR"))</f>
        <v>U23</v>
      </c>
      <c r="I68" s="198">
        <f>N68+P68+R68+T68+V68+X68+Z68+AB68+AD68+AF68+AH68+AJ68+AL68+AN68+AP68+AR68+AT68+AV68</f>
        <v>12</v>
      </c>
      <c r="J68" s="201">
        <f>N68+R68+X68+AB68+AF68+AJ68+AR68</f>
        <v>0</v>
      </c>
      <c r="K68" s="202">
        <f>P68+T68+V68+Z68+AD68+AH68+AL68+AN68+AP68+AT68+AV68</f>
        <v>12</v>
      </c>
      <c r="L68" s="161"/>
      <c r="M68" s="44"/>
      <c r="N68" s="41">
        <f>IF(M68,LOOKUP(M68,{1;2;3;4;5;6;7;8;9;10;11;12;13;14;15;16;17;18;19;20;21},{30;25;21;18;16;15;14;13;12;11;10;9;8;7;6;5;4;3;2;1;0}),0)</f>
        <v>0</v>
      </c>
      <c r="O68" s="44"/>
      <c r="P68" s="43">
        <f>IF(O68,LOOKUP(O68,{1;2;3;4;5;6;7;8;9;10;11;12;13;14;15;16;17;18;19;20;21},{30;25;21;18;16;15;14;13;12;11;10;9;8;7;6;5;4;3;2;1;0}),0)</f>
        <v>0</v>
      </c>
      <c r="Q68" s="44"/>
      <c r="R68" s="41">
        <f>IF(Q68,LOOKUP(Q68,{1;2;3;4;5;6;7;8;9;10;11;12;13;14;15;16;17;18;19;20;21},{30;25;21;18;16;15;14;13;12;11;10;9;8;7;6;5;4;3;2;1;0}),0)</f>
        <v>0</v>
      </c>
      <c r="S68" s="44"/>
      <c r="T68" s="43">
        <f>IF(S68,LOOKUP(S68,{1;2;3;4;5;6;7;8;9;10;11;12;13;14;15;16;17;18;19;20;21},{30;25;21;18;16;15;14;13;12;11;10;9;8;7;6;5;4;3;2;1;0}),0)</f>
        <v>0</v>
      </c>
      <c r="U68" s="44"/>
      <c r="V68" s="45">
        <f>IF(U68,LOOKUP(U68,{1;2;3;4;5;6;7;8;9;10;11;12;13;14;15;16;17;18;19;20;21},{60;50;42;36;32;30;28;26;24;22;20;18;16;14;12;10;8;6;4;2;0}),0)</f>
        <v>0</v>
      </c>
      <c r="W68" s="44"/>
      <c r="X68" s="41">
        <f>IF(W68,LOOKUP(W68,{1;2;3;4;5;6;7;8;9;10;11;12;13;14;15;16;17;18;19;20;21},{60;50;42;36;32;30;28;26;24;22;20;18;16;14;12;10;8;6;4;2;0}),0)</f>
        <v>0</v>
      </c>
      <c r="Y68" s="44"/>
      <c r="Z68" s="45">
        <f>IF(Y68,LOOKUP(Y68,{1;2;3;4;5;6;7;8;9;10;11;12;13;14;15;16;17;18;19;20;21},{60;50;42;36;32;30;28;26;24;22;20;18;16;14;12;10;8;6;4;2;0}),0)</f>
        <v>0</v>
      </c>
      <c r="AA68" s="44"/>
      <c r="AB68" s="41">
        <f>IF(AA68,LOOKUP(AA68,{1;2;3;4;5;6;7;8;9;10;11;12;13;14;15;16;17;18;19;20;21},{60;50;42;36;32;30;28;26;24;22;20;18;16;14;12;10;8;6;4;2;0}),0)</f>
        <v>0</v>
      </c>
      <c r="AC68" s="44"/>
      <c r="AD68" s="106">
        <f>IF(AC68,LOOKUP(AC68,{1;2;3;4;5;6;7;8;9;10;11;12;13;14;15;16;17;18;19;20;21},{30;25;21;18;16;15;14;13;12;11;10;9;8;7;6;5;4;3;2;1;0}),0)</f>
        <v>0</v>
      </c>
      <c r="AE68" s="44"/>
      <c r="AF68" s="488">
        <f>IF(AE68,LOOKUP(AE68,{1;2;3;4;5;6;7;8;9;10;11;12;13;14;15;16;17;18;19;20;21},{30;25;21;18;16;15;14;13;12;11;10;9;8;7;6;5;4;3;2;1;0}),0)</f>
        <v>0</v>
      </c>
      <c r="AG68" s="44"/>
      <c r="AH68" s="106">
        <f>IF(AG68,LOOKUP(AG68,{1;2;3;4;5;6;7;8;9;10;11;12;13;14;15;16;17;18;19;20;21},{30;25;21;18;16;15;14;13;12;11;10;9;8;7;6;5;4;3;2;1;0}),0)</f>
        <v>0</v>
      </c>
      <c r="AI68" s="44"/>
      <c r="AJ68" s="41">
        <f>IF(AI68,LOOKUP(AI68,{1;2;3;4;5;6;7;8;9;10;11;12;13;14;15;16;17;18;19;20;21},{30;25;21;18;16;15;14;13;12;11;10;9;8;7;6;5;4;3;2;1;0}),0)</f>
        <v>0</v>
      </c>
      <c r="AK68" s="44"/>
      <c r="AL68" s="43">
        <f>IF(AK68,LOOKUP(AK68,{1;2;3;4;5;6;7;8;9;10;11;12;13;14;15;16;17;18;19;20;21},{30;25;21;18;16;15;14;13;12;11;10;9;8;7;6;5;4;3;2;1;0}),0)</f>
        <v>0</v>
      </c>
      <c r="AM68" s="44"/>
      <c r="AN68" s="43">
        <f>IF(AM68,LOOKUP(AM68,{1;2;3;4;5;6;7;8;9;10;11;12;13;14;15;16;17;18;19;20;21},{30;25;21;18;16;15;14;13;12;11;10;9;8;7;6;5;4;3;2;1;0}),0)</f>
        <v>0</v>
      </c>
      <c r="AO68" s="44">
        <v>9</v>
      </c>
      <c r="AP68" s="43">
        <f>IF(AO68,LOOKUP(AO68,{1;2;3;4;5;6;7;8;9;10;11;12;13;14;15;16;17;18;19;20;21},{30;25;21;18;16;15;14;13;12;11;10;9;8;7;6;5;4;3;2;1;0}),0)</f>
        <v>12</v>
      </c>
      <c r="AQ68" s="44"/>
      <c r="AR68" s="47">
        <f>IF(AQ68,LOOKUP(AQ68,{1;2;3;4;5;6;7;8;9;10;11;12;13;14;15;16;17;18;19;20;21},{60;50;42;36;32;30;28;26;24;22;20;18;16;14;12;10;8;6;4;2;0}),0)</f>
        <v>0</v>
      </c>
      <c r="AS68" s="44"/>
      <c r="AT68" s="45">
        <f>IF(AS68,LOOKUP(AS68,{1;2;3;4;5;6;7;8;9;10;11;12;13;14;15;16;17;18;19;20;21},{60;50;42;36;32;30;28;26;24;22;20;18;16;14;12;10;8;6;4;2;0}),0)</f>
        <v>0</v>
      </c>
      <c r="AU68" s="44"/>
      <c r="AV68" s="45">
        <f>IF(AU68,LOOKUP(AU68,{1;2;3;4;5;6;7;8;9;10;11;12;13;14;15;16;17;18;19;20;21},{60;50;42;36;32;30;28;26;24;22;20;18;16;14;12;10;8;6;4;2;0}),0)</f>
        <v>0</v>
      </c>
      <c r="AW68" s="225"/>
      <c r="AX68" s="219">
        <f>V68+X68+Z68+AB68+AR68+AT68+AV68</f>
        <v>0</v>
      </c>
      <c r="AY68" s="259"/>
      <c r="AZ68" s="255">
        <f>RANK(BA68,$BA$6:$BA$258)</f>
        <v>57</v>
      </c>
      <c r="BA68" s="256">
        <f>(N68+P68+R68+T68+V68+X68+Z68+AB68+AD68+AF68+AH68+AJ68+AL68+AN68)- SMALL((N68,P68,R68,T68,V68,X68,Z68,AB68,AD68,AF68,AH68,AJ68,AL68,AN68),1)- SMALL((N68,P68,R68,T68,V68,X68,Z68,AB68,AD68,AF68,AH68,AJ68,AL68,AN68),2)- SMALL((N68,P68,R68,T68,V68,X68,Z68,AB68,AD68,AF68,AH68,AJ68,AL68,AN68),3)</f>
        <v>0</v>
      </c>
      <c r="BB68" s="161"/>
    </row>
    <row r="69" spans="1:54" s="54" customFormat="1" ht="16" customHeight="1" x14ac:dyDescent="0.2">
      <c r="A69" s="190">
        <f>RANK(I69,$I$6:$I$988)</f>
        <v>63</v>
      </c>
      <c r="B69" s="187">
        <v>3105268</v>
      </c>
      <c r="C69" s="181" t="s">
        <v>268</v>
      </c>
      <c r="D69" s="181" t="s">
        <v>431</v>
      </c>
      <c r="E69" s="178" t="str">
        <f>C69&amp;D69</f>
        <v>HannahMEHAIN</v>
      </c>
      <c r="F69" s="172">
        <v>2017</v>
      </c>
      <c r="G69" s="193">
        <v>1998</v>
      </c>
      <c r="H69" s="207" t="str">
        <f>IF(ISBLANK(G69),"",IF(G69&gt;1995.9,"U23","SR"))</f>
        <v>U23</v>
      </c>
      <c r="I69" s="198">
        <f>N69+P69+R69+T69+V69+X69+Z69+AB69+AD69+AF69+AH69+AJ69+AL69+AN69+AP69+AR69+AT69+AV69</f>
        <v>12</v>
      </c>
      <c r="J69" s="201">
        <f>N69+R69+X69+AB69+AF69+AJ69+AR69</f>
        <v>0</v>
      </c>
      <c r="K69" s="202">
        <f>P69+T69+V69+Z69+AD69+AH69+AL69+AN69+AP69+AT69+AV69</f>
        <v>12</v>
      </c>
      <c r="L69" s="161"/>
      <c r="M69" s="44"/>
      <c r="N69" s="41">
        <f>IF(M69,LOOKUP(M69,{1;2;3;4;5;6;7;8;9;10;11;12;13;14;15;16;17;18;19;20;21},{30;25;21;18;16;15;14;13;12;11;10;9;8;7;6;5;4;3;2;1;0}),0)</f>
        <v>0</v>
      </c>
      <c r="O69" s="44"/>
      <c r="P69" s="43">
        <f>IF(O69,LOOKUP(O69,{1;2;3;4;5;6;7;8;9;10;11;12;13;14;15;16;17;18;19;20;21},{30;25;21;18;16;15;14;13;12;11;10;9;8;7;6;5;4;3;2;1;0}),0)</f>
        <v>0</v>
      </c>
      <c r="Q69" s="44"/>
      <c r="R69" s="41">
        <f>IF(Q69,LOOKUP(Q69,{1;2;3;4;5;6;7;8;9;10;11;12;13;14;15;16;17;18;19;20;21},{30;25;21;18;16;15;14;13;12;11;10;9;8;7;6;5;4;3;2;1;0}),0)</f>
        <v>0</v>
      </c>
      <c r="S69" s="44">
        <v>9</v>
      </c>
      <c r="T69" s="43">
        <f>IF(S69,LOOKUP(S69,{1;2;3;4;5;6;7;8;9;10;11;12;13;14;15;16;17;18;19;20;21},{30;25;21;18;16;15;14;13;12;11;10;9;8;7;6;5;4;3;2;1;0}),0)</f>
        <v>12</v>
      </c>
      <c r="U69" s="44"/>
      <c r="V69" s="45">
        <f>IF(U69,LOOKUP(U69,{1;2;3;4;5;6;7;8;9;10;11;12;13;14;15;16;17;18;19;20;21},{60;50;42;36;32;30;28;26;24;22;20;18;16;14;12;10;8;6;4;2;0}),0)</f>
        <v>0</v>
      </c>
      <c r="W69" s="44"/>
      <c r="X69" s="41">
        <f>IF(W69,LOOKUP(W69,{1;2;3;4;5;6;7;8;9;10;11;12;13;14;15;16;17;18;19;20;21},{60;50;42;36;32;30;28;26;24;22;20;18;16;14;12;10;8;6;4;2;0}),0)</f>
        <v>0</v>
      </c>
      <c r="Y69" s="44"/>
      <c r="Z69" s="45">
        <f>IF(Y69,LOOKUP(Y69,{1;2;3;4;5;6;7;8;9;10;11;12;13;14;15;16;17;18;19;20;21},{60;50;42;36;32;30;28;26;24;22;20;18;16;14;12;10;8;6;4;2;0}),0)</f>
        <v>0</v>
      </c>
      <c r="AA69" s="44"/>
      <c r="AB69" s="41">
        <f>IF(AA69,LOOKUP(AA69,{1;2;3;4;5;6;7;8;9;10;11;12;13;14;15;16;17;18;19;20;21},{60;50;42;36;32;30;28;26;24;22;20;18;16;14;12;10;8;6;4;2;0}),0)</f>
        <v>0</v>
      </c>
      <c r="AC69" s="44"/>
      <c r="AD69" s="106">
        <f>IF(AC69,LOOKUP(AC69,{1;2;3;4;5;6;7;8;9;10;11;12;13;14;15;16;17;18;19;20;21},{30;25;21;18;16;15;14;13;12;11;10;9;8;7;6;5;4;3;2;1;0}),0)</f>
        <v>0</v>
      </c>
      <c r="AE69" s="44"/>
      <c r="AF69" s="488">
        <f>IF(AE69,LOOKUP(AE69,{1;2;3;4;5;6;7;8;9;10;11;12;13;14;15;16;17;18;19;20;21},{30;25;21;18;16;15;14;13;12;11;10;9;8;7;6;5;4;3;2;1;0}),0)</f>
        <v>0</v>
      </c>
      <c r="AG69" s="44"/>
      <c r="AH69" s="106">
        <f>IF(AG69,LOOKUP(AG69,{1;2;3;4;5;6;7;8;9;10;11;12;13;14;15;16;17;18;19;20;21},{30;25;21;18;16;15;14;13;12;11;10;9;8;7;6;5;4;3;2;1;0}),0)</f>
        <v>0</v>
      </c>
      <c r="AI69" s="44"/>
      <c r="AJ69" s="41">
        <f>IF(AI69,LOOKUP(AI69,{1;2;3;4;5;6;7;8;9;10;11;12;13;14;15;16;17;18;19;20;21},{30;25;21;18;16;15;14;13;12;11;10;9;8;7;6;5;4;3;2;1;0}),0)</f>
        <v>0</v>
      </c>
      <c r="AK69" s="44"/>
      <c r="AL69" s="43">
        <f>IF(AK69,LOOKUP(AK69,{1;2;3;4;5;6;7;8;9;10;11;12;13;14;15;16;17;18;19;20;21},{30;25;21;18;16;15;14;13;12;11;10;9;8;7;6;5;4;3;2;1;0}),0)</f>
        <v>0</v>
      </c>
      <c r="AM69" s="44"/>
      <c r="AN69" s="43">
        <f>IF(AM69,LOOKUP(AM69,{1;2;3;4;5;6;7;8;9;10;11;12;13;14;15;16;17;18;19;20;21},{30;25;21;18;16;15;14;13;12;11;10;9;8;7;6;5;4;3;2;1;0}),0)</f>
        <v>0</v>
      </c>
      <c r="AO69" s="44"/>
      <c r="AP69" s="43">
        <f>IF(AO69,LOOKUP(AO69,{1;2;3;4;5;6;7;8;9;10;11;12;13;14;15;16;17;18;19;20;21},{30;25;21;18;16;15;14;13;12;11;10;9;8;7;6;5;4;3;2;1;0}),0)</f>
        <v>0</v>
      </c>
      <c r="AQ69" s="44"/>
      <c r="AR69" s="47">
        <f>IF(AQ69,LOOKUP(AQ69,{1;2;3;4;5;6;7;8;9;10;11;12;13;14;15;16;17;18;19;20;21},{60;50;42;36;32;30;28;26;24;22;20;18;16;14;12;10;8;6;4;2;0}),0)</f>
        <v>0</v>
      </c>
      <c r="AS69" s="44"/>
      <c r="AT69" s="45">
        <f>IF(AS69,LOOKUP(AS69,{1;2;3;4;5;6;7;8;9;10;11;12;13;14;15;16;17;18;19;20;21},{60;50;42;36;32;30;28;26;24;22;20;18;16;14;12;10;8;6;4;2;0}),0)</f>
        <v>0</v>
      </c>
      <c r="AU69" s="44"/>
      <c r="AV69" s="45">
        <f>IF(AU69,LOOKUP(AU69,{1;2;3;4;5;6;7;8;9;10;11;12;13;14;15;16;17;18;19;20;21},{60;50;42;36;32;30;28;26;24;22;20;18;16;14;12;10;8;6;4;2;0}),0)</f>
        <v>0</v>
      </c>
      <c r="AW69" s="225"/>
      <c r="AX69" s="219">
        <f>V69+X69+Z69+AB69+AR69+AT69+AV69</f>
        <v>0</v>
      </c>
      <c r="AY69" s="259"/>
      <c r="AZ69" s="255">
        <f>RANK(BA69,$BA$6:$BA$258)</f>
        <v>49</v>
      </c>
      <c r="BA69" s="256">
        <f>(N69+P69+R69+T69+V69+X69+Z69+AB69+AD69+AF69+AH69+AJ69+AL69+AN69)- SMALL((N69,P69,R69,T69,V69,X69,Z69,AB69,AD69,AF69,AH69,AJ69,AL69,AN69),1)- SMALL((N69,P69,R69,T69,V69,X69,Z69,AB69,AD69,AF69,AH69,AJ69,AL69,AN69),2)- SMALL((N69,P69,R69,T69,V69,X69,Z69,AB69,AD69,AF69,AH69,AJ69,AL69,AN69),3)</f>
        <v>12</v>
      </c>
      <c r="BB69" s="161"/>
    </row>
    <row r="70" spans="1:54" s="54" customFormat="1" ht="16" customHeight="1" x14ac:dyDescent="0.2">
      <c r="A70" s="190">
        <f>RANK(I70,$I$6:$I$988)</f>
        <v>63</v>
      </c>
      <c r="B70" s="187">
        <v>3535797</v>
      </c>
      <c r="C70" s="181" t="s">
        <v>677</v>
      </c>
      <c r="D70" s="181" t="s">
        <v>676</v>
      </c>
      <c r="E70" s="178" t="str">
        <f>C70&amp;D70</f>
        <v>CallieYOUNG</v>
      </c>
      <c r="F70" s="172"/>
      <c r="G70" s="193">
        <v>2000</v>
      </c>
      <c r="H70" s="207" t="str">
        <f>IF(ISBLANK(G70),"",IF(G70&gt;1995.9,"U23","SR"))</f>
        <v>U23</v>
      </c>
      <c r="I70" s="198">
        <f>N70+P70+R70+T70+V70+X70+Z70+AB70+AD70+AF70+AH70+AJ70+AL70+AN70+AP70+AR70+AT70+AV70</f>
        <v>12</v>
      </c>
      <c r="J70" s="201">
        <f>N70+R70+X70+AB70+AF70+AJ70+AR70</f>
        <v>7</v>
      </c>
      <c r="K70" s="202">
        <f>P70+T70+V70+Z70+AD70+AH70+AL70+AN70+AP70+AT70+AV70</f>
        <v>5</v>
      </c>
      <c r="L70" s="161"/>
      <c r="M70" s="44"/>
      <c r="N70" s="41">
        <f>IF(M70,LOOKUP(M70,{1;2;3;4;5;6;7;8;9;10;11;12;13;14;15;16;17;18;19;20;21},{30;25;21;18;16;15;14;13;12;11;10;9;8;7;6;5;4;3;2;1;0}),0)</f>
        <v>0</v>
      </c>
      <c r="O70" s="44"/>
      <c r="P70" s="43">
        <f>IF(O70,LOOKUP(O70,{1;2;3;4;5;6;7;8;9;10;11;12;13;14;15;16;17;18;19;20;21},{30;25;21;18;16;15;14;13;12;11;10;9;8;7;6;5;4;3;2;1;0}),0)</f>
        <v>0</v>
      </c>
      <c r="Q70" s="44"/>
      <c r="R70" s="41">
        <f>IF(Q70,LOOKUP(Q70,{1;2;3;4;5;6;7;8;9;10;11;12;13;14;15;16;17;18;19;20;21},{30;25;21;18;16;15;14;13;12;11;10;9;8;7;6;5;4;3;2;1;0}),0)</f>
        <v>0</v>
      </c>
      <c r="S70" s="44"/>
      <c r="T70" s="43">
        <f>IF(S70,LOOKUP(S70,{1;2;3;4;5;6;7;8;9;10;11;12;13;14;15;16;17;18;19;20;21},{30;25;21;18;16;15;14;13;12;11;10;9;8;7;6;5;4;3;2;1;0}),0)</f>
        <v>0</v>
      </c>
      <c r="U70" s="44"/>
      <c r="V70" s="45">
        <f>IF(U70,LOOKUP(U70,{1;2;3;4;5;6;7;8;9;10;11;12;13;14;15;16;17;18;19;20;21},{60;50;42;36;32;30;28;26;24;22;20;18;16;14;12;10;8;6;4;2;0}),0)</f>
        <v>0</v>
      </c>
      <c r="W70" s="44"/>
      <c r="X70" s="41">
        <f>IF(W70,LOOKUP(W70,{1;2;3;4;5;6;7;8;9;10;11;12;13;14;15;16;17;18;19;20;21},{60;50;42;36;32;30;28;26;24;22;20;18;16;14;12;10;8;6;4;2;0}),0)</f>
        <v>0</v>
      </c>
      <c r="Y70" s="44"/>
      <c r="Z70" s="45">
        <f>IF(Y70,LOOKUP(Y70,{1;2;3;4;5;6;7;8;9;10;11;12;13;14;15;16;17;18;19;20;21},{60;50;42;36;32;30;28;26;24;22;20;18;16;14;12;10;8;6;4;2;0}),0)</f>
        <v>0</v>
      </c>
      <c r="AA70" s="44"/>
      <c r="AB70" s="41">
        <f>IF(AA70,LOOKUP(AA70,{1;2;3;4;5;6;7;8;9;10;11;12;13;14;15;16;17;18;19;20;21},{60;50;42;36;32;30;28;26;24;22;20;18;16;14;12;10;8;6;4;2;0}),0)</f>
        <v>0</v>
      </c>
      <c r="AC70" s="44">
        <v>16</v>
      </c>
      <c r="AD70" s="106">
        <f>IF(AC70,LOOKUP(AC70,{1;2;3;4;5;6;7;8;9;10;11;12;13;14;15;16;17;18;19;20;21},{30;25;21;18;16;15;14;13;12;11;10;9;8;7;6;5;4;3;2;1;0}),0)</f>
        <v>5</v>
      </c>
      <c r="AE70" s="44">
        <v>14</v>
      </c>
      <c r="AF70" s="488">
        <f>IF(AE70,LOOKUP(AE70,{1;2;3;4;5;6;7;8;9;10;11;12;13;14;15;16;17;18;19;20;21},{30;25;21;18;16;15;14;13;12;11;10;9;8;7;6;5;4;3;2;1;0}),0)</f>
        <v>7</v>
      </c>
      <c r="AG70" s="44"/>
      <c r="AH70" s="106">
        <f>IF(AG70,LOOKUP(AG70,{1;2;3;4;5;6;7;8;9;10;11;12;13;14;15;16;17;18;19;20;21},{30;25;21;18;16;15;14;13;12;11;10;9;8;7;6;5;4;3;2;1;0}),0)</f>
        <v>0</v>
      </c>
      <c r="AI70" s="44"/>
      <c r="AJ70" s="41">
        <f>IF(AI70,LOOKUP(AI70,{1;2;3;4;5;6;7;8;9;10;11;12;13;14;15;16;17;18;19;20;21},{30;25;21;18;16;15;14;13;12;11;10;9;8;7;6;5;4;3;2;1;0}),0)</f>
        <v>0</v>
      </c>
      <c r="AK70" s="44"/>
      <c r="AL70" s="43">
        <f>IF(AK70,LOOKUP(AK70,{1;2;3;4;5;6;7;8;9;10;11;12;13;14;15;16;17;18;19;20;21},{30;25;21;18;16;15;14;13;12;11;10;9;8;7;6;5;4;3;2;1;0}),0)</f>
        <v>0</v>
      </c>
      <c r="AM70" s="44"/>
      <c r="AN70" s="43">
        <f>IF(AM70,LOOKUP(AM70,{1;2;3;4;5;6;7;8;9;10;11;12;13;14;15;16;17;18;19;20;21},{30;25;21;18;16;15;14;13;12;11;10;9;8;7;6;5;4;3;2;1;0}),0)</f>
        <v>0</v>
      </c>
      <c r="AO70" s="44"/>
      <c r="AP70" s="43">
        <f>IF(AO70,LOOKUP(AO70,{1;2;3;4;5;6;7;8;9;10;11;12;13;14;15;16;17;18;19;20;21},{30;25;21;18;16;15;14;13;12;11;10;9;8;7;6;5;4;3;2;1;0}),0)</f>
        <v>0</v>
      </c>
      <c r="AQ70" s="44"/>
      <c r="AR70" s="47">
        <f>IF(AQ70,LOOKUP(AQ70,{1;2;3;4;5;6;7;8;9;10;11;12;13;14;15;16;17;18;19;20;21},{60;50;42;36;32;30;28;26;24;22;20;18;16;14;12;10;8;6;4;2;0}),0)</f>
        <v>0</v>
      </c>
      <c r="AS70" s="44"/>
      <c r="AT70" s="45">
        <f>IF(AS70,LOOKUP(AS70,{1;2;3;4;5;6;7;8;9;10;11;12;13;14;15;16;17;18;19;20;21},{60;50;42;36;32;30;28;26;24;22;20;18;16;14;12;10;8;6;4;2;0}),0)</f>
        <v>0</v>
      </c>
      <c r="AU70" s="44"/>
      <c r="AV70" s="45">
        <f>IF(AU70,LOOKUP(AU70,{1;2;3;4;5;6;7;8;9;10;11;12;13;14;15;16;17;18;19;20;21},{60;50;42;36;32;30;28;26;24;22;20;18;16;14;12;10;8;6;4;2;0}),0)</f>
        <v>0</v>
      </c>
      <c r="AW70" s="225"/>
      <c r="AX70" s="219">
        <f>V70+X70+Z70+AB70+AR70+AT70+AV70</f>
        <v>0</v>
      </c>
      <c r="AY70" s="259"/>
      <c r="AZ70" s="255"/>
      <c r="BA70" s="256"/>
      <c r="BB70" s="161"/>
    </row>
    <row r="71" spans="1:54" s="54" customFormat="1" ht="16" customHeight="1" x14ac:dyDescent="0.2">
      <c r="A71" s="190">
        <f>RANK(I71,$I$6:$I$988)</f>
        <v>66</v>
      </c>
      <c r="B71" s="187">
        <v>3535674</v>
      </c>
      <c r="C71" s="181" t="s">
        <v>318</v>
      </c>
      <c r="D71" s="181" t="s">
        <v>319</v>
      </c>
      <c r="E71" s="178" t="str">
        <f>C71&amp;D71</f>
        <v>SarahBEZDICEK</v>
      </c>
      <c r="F71" s="172">
        <v>2017</v>
      </c>
      <c r="G71" s="193">
        <v>1996</v>
      </c>
      <c r="H71" s="207" t="str">
        <f>IF(ISBLANK(G71),"",IF(G71&gt;1995.9,"U23","SR"))</f>
        <v>U23</v>
      </c>
      <c r="I71" s="198">
        <f>N71+P71+R71+T71+V71+X71+Z71+AB71+AD71+AF71+AH71+AJ71+AL71+AN71+AP71+AR71+AT71+AV71</f>
        <v>11</v>
      </c>
      <c r="J71" s="201">
        <f>N71+R71+X71+AB71+AF71+AJ71+AR71</f>
        <v>8</v>
      </c>
      <c r="K71" s="202">
        <f>P71+T71+V71+Z71+AD71+AH71+AL71+AN71+AP71+AT71+AV71</f>
        <v>3</v>
      </c>
      <c r="L71" s="161"/>
      <c r="M71" s="44"/>
      <c r="N71" s="41">
        <f>IF(M71,LOOKUP(M71,{1;2;3;4;5;6;7;8;9;10;11;12;13;14;15;16;17;18;19;20;21},{30;25;21;18;16;15;14;13;12;11;10;9;8;7;6;5;4;3;2;1;0}),0)</f>
        <v>0</v>
      </c>
      <c r="O71" s="44"/>
      <c r="P71" s="43">
        <f>IF(O71,LOOKUP(O71,{1;2;3;4;5;6;7;8;9;10;11;12;13;14;15;16;17;18;19;20;21},{30;25;21;18;16;15;14;13;12;11;10;9;8;7;6;5;4;3;2;1;0}),0)</f>
        <v>0</v>
      </c>
      <c r="Q71" s="44"/>
      <c r="R71" s="41">
        <f>IF(Q71,LOOKUP(Q71,{1;2;3;4;5;6;7;8;9;10;11;12;13;14;15;16;17;18;19;20;21},{30;25;21;18;16;15;14;13;12;11;10;9;8;7;6;5;4;3;2;1;0}),0)</f>
        <v>0</v>
      </c>
      <c r="S71" s="44"/>
      <c r="T71" s="43">
        <f>IF(S71,LOOKUP(S71,{1;2;3;4;5;6;7;8;9;10;11;12;13;14;15;16;17;18;19;20;21},{30;25;21;18;16;15;14;13;12;11;10;9;8;7;6;5;4;3;2;1;0}),0)</f>
        <v>0</v>
      </c>
      <c r="U71" s="44"/>
      <c r="V71" s="45">
        <f>IF(U71,LOOKUP(U71,{1;2;3;4;5;6;7;8;9;10;11;12;13;14;15;16;17;18;19;20;21},{60;50;42;36;32;30;28;26;24;22;20;18;16;14;12;10;8;6;4;2;0}),0)</f>
        <v>0</v>
      </c>
      <c r="W71" s="44"/>
      <c r="X71" s="41">
        <f>IF(W71,LOOKUP(W71,{1;2;3;4;5;6;7;8;9;10;11;12;13;14;15;16;17;18;19;20;21},{60;50;42;36;32;30;28;26;24;22;20;18;16;14;12;10;8;6;4;2;0}),0)</f>
        <v>0</v>
      </c>
      <c r="Y71" s="44"/>
      <c r="Z71" s="45">
        <f>IF(Y71,LOOKUP(Y71,{1;2;3;4;5;6;7;8;9;10;11;12;13;14;15;16;17;18;19;20;21},{60;50;42;36;32;30;28;26;24;22;20;18;16;14;12;10;8;6;4;2;0}),0)</f>
        <v>0</v>
      </c>
      <c r="AA71" s="44">
        <v>17</v>
      </c>
      <c r="AB71" s="41">
        <f>IF(AA71,LOOKUP(AA71,{1;2;3;4;5;6;7;8;9;10;11;12;13;14;15;16;17;18;19;20;21},{60;50;42;36;32;30;28;26;24;22;20;18;16;14;12;10;8;6;4;2;0}),0)</f>
        <v>8</v>
      </c>
      <c r="AC71" s="44"/>
      <c r="AD71" s="106">
        <f>IF(AC71,LOOKUP(AC71,{1;2;3;4;5;6;7;8;9;10;11;12;13;14;15;16;17;18;19;20;21},{30;25;21;18;16;15;14;13;12;11;10;9;8;7;6;5;4;3;2;1;0}),0)</f>
        <v>0</v>
      </c>
      <c r="AE71" s="44"/>
      <c r="AF71" s="488">
        <f>IF(AE71,LOOKUP(AE71,{1;2;3;4;5;6;7;8;9;10;11;12;13;14;15;16;17;18;19;20;21},{30;25;21;18;16;15;14;13;12;11;10;9;8;7;6;5;4;3;2;1;0}),0)</f>
        <v>0</v>
      </c>
      <c r="AG71" s="44"/>
      <c r="AH71" s="106">
        <f>IF(AG71,LOOKUP(AG71,{1;2;3;4;5;6;7;8;9;10;11;12;13;14;15;16;17;18;19;20;21},{30;25;21;18;16;15;14;13;12;11;10;9;8;7;6;5;4;3;2;1;0}),0)</f>
        <v>0</v>
      </c>
      <c r="AI71" s="44"/>
      <c r="AJ71" s="41">
        <f>IF(AI71,LOOKUP(AI71,{1;2;3;4;5;6;7;8;9;10;11;12;13;14;15;16;17;18;19;20;21},{30;25;21;18;16;15;14;13;12;11;10;9;8;7;6;5;4;3;2;1;0}),0)</f>
        <v>0</v>
      </c>
      <c r="AK71" s="44"/>
      <c r="AL71" s="43">
        <f>IF(AK71,LOOKUP(AK71,{1;2;3;4;5;6;7;8;9;10;11;12;13;14;15;16;17;18;19;20;21},{30;25;21;18;16;15;14;13;12;11;10;9;8;7;6;5;4;3;2;1;0}),0)</f>
        <v>0</v>
      </c>
      <c r="AM71" s="44">
        <v>18</v>
      </c>
      <c r="AN71" s="43">
        <f>IF(AM71,LOOKUP(AM71,{1;2;3;4;5;6;7;8;9;10;11;12;13;14;15;16;17;18;19;20;21},{30;25;21;18;16;15;14;13;12;11;10;9;8;7;6;5;4;3;2;1;0}),0)</f>
        <v>3</v>
      </c>
      <c r="AO71" s="44"/>
      <c r="AP71" s="43">
        <f>IF(AO71,LOOKUP(AO71,{1;2;3;4;5;6;7;8;9;10;11;12;13;14;15;16;17;18;19;20;21},{30;25;21;18;16;15;14;13;12;11;10;9;8;7;6;5;4;3;2;1;0}),0)</f>
        <v>0</v>
      </c>
      <c r="AQ71" s="44"/>
      <c r="AR71" s="47">
        <f>IF(AQ71,LOOKUP(AQ71,{1;2;3;4;5;6;7;8;9;10;11;12;13;14;15;16;17;18;19;20;21},{60;50;42;36;32;30;28;26;24;22;20;18;16;14;12;10;8;6;4;2;0}),0)</f>
        <v>0</v>
      </c>
      <c r="AS71" s="44"/>
      <c r="AT71" s="45">
        <f>IF(AS71,LOOKUP(AS71,{1;2;3;4;5;6;7;8;9;10;11;12;13;14;15;16;17;18;19;20;21},{60;50;42;36;32;30;28;26;24;22;20;18;16;14;12;10;8;6;4;2;0}),0)</f>
        <v>0</v>
      </c>
      <c r="AU71" s="44"/>
      <c r="AV71" s="45">
        <f>IF(AU71,LOOKUP(AU71,{1;2;3;4;5;6;7;8;9;10;11;12;13;14;15;16;17;18;19;20;21},{60;50;42;36;32;30;28;26;24;22;20;18;16;14;12;10;8;6;4;2;0}),0)</f>
        <v>0</v>
      </c>
      <c r="AW71" s="225"/>
      <c r="AX71" s="219">
        <f>V71+X71+Z71+AB71+AR71+AT71+AV71</f>
        <v>8</v>
      </c>
      <c r="AY71" s="259"/>
      <c r="AZ71" s="255">
        <f>RANK(BA71,$BA$6:$BA$258)</f>
        <v>50</v>
      </c>
      <c r="BA71" s="256">
        <f>(N71+P71+R71+T71+V71+X71+Z71+AB71+AD71+AF71+AH71+AJ71+AL71+AN71)- SMALL((N71,P71,R71,T71,V71,X71,Z71,AB71,AD71,AF71,AH71,AJ71,AL71,AN71),1)- SMALL((N71,P71,R71,T71,V71,X71,Z71,AB71,AD71,AF71,AH71,AJ71,AL71,AN71),2)- SMALL((N71,P71,R71,T71,V71,X71,Z71,AB71,AD71,AF71,AH71,AJ71,AL71,AN71),3)</f>
        <v>11</v>
      </c>
      <c r="BB71" s="161"/>
    </row>
    <row r="72" spans="1:54" s="264" customFormat="1" ht="16" customHeight="1" x14ac:dyDescent="0.2">
      <c r="A72" s="190">
        <f>RANK(I72,$I$6:$I$988)</f>
        <v>66</v>
      </c>
      <c r="B72" s="187">
        <v>3426503</v>
      </c>
      <c r="C72" s="181" t="s">
        <v>378</v>
      </c>
      <c r="D72" s="181" t="s">
        <v>379</v>
      </c>
      <c r="E72" s="178" t="str">
        <f>C72&amp;D72</f>
        <v>MariahBREDAL</v>
      </c>
      <c r="F72" s="172">
        <v>2017</v>
      </c>
      <c r="G72" s="193">
        <v>1997</v>
      </c>
      <c r="H72" s="207" t="str">
        <f>IF(ISBLANK(G72),"",IF(G72&gt;1995.9,"U23","SR"))</f>
        <v>U23</v>
      </c>
      <c r="I72" s="198">
        <f>N72+P72+R72+T72+V72+X72+Z72+AB72+AD72+AF72+AH72+AJ72+AL72+AN72+AP72+AR72+AT72+AV72</f>
        <v>11</v>
      </c>
      <c r="J72" s="201">
        <f>N72+R72+X72+AB72+AF72+AJ72+AR72</f>
        <v>3</v>
      </c>
      <c r="K72" s="202">
        <f>P72+T72+V72+Z72+AD72+AH72+AL72+AN72+AP72+AT72+AV72</f>
        <v>8</v>
      </c>
      <c r="L72" s="393"/>
      <c r="M72" s="46">
        <v>18</v>
      </c>
      <c r="N72" s="41">
        <f>IF(M72,LOOKUP(M72,{1;2;3;4;5;6;7;8;9;10;11;12;13;14;15;16;17;18;19;20;21},{30;25;21;18;16;15;14;13;12;11;10;9;8;7;6;5;4;3;2;1;0}),0)</f>
        <v>3</v>
      </c>
      <c r="O72" s="46">
        <v>13</v>
      </c>
      <c r="P72" s="43">
        <f>IF(O72,LOOKUP(O72,{1;2;3;4;5;6;7;8;9;10;11;12;13;14;15;16;17;18;19;20;21},{30;25;21;18;16;15;14;13;12;11;10;9;8;7;6;5;4;3;2;1;0}),0)</f>
        <v>8</v>
      </c>
      <c r="Q72" s="46"/>
      <c r="R72" s="41">
        <f>IF(Q72,LOOKUP(Q72,{1;2;3;4;5;6;7;8;9;10;11;12;13;14;15;16;17;18;19;20;21},{30;25;21;18;16;15;14;13;12;11;10;9;8;7;6;5;4;3;2;1;0}),0)</f>
        <v>0</v>
      </c>
      <c r="S72" s="46"/>
      <c r="T72" s="43">
        <f>IF(S72,LOOKUP(S72,{1;2;3;4;5;6;7;8;9;10;11;12;13;14;15;16;17;18;19;20;21},{30;25;21;18;16;15;14;13;12;11;10;9;8;7;6;5;4;3;2;1;0}),0)</f>
        <v>0</v>
      </c>
      <c r="U72" s="46"/>
      <c r="V72" s="45">
        <f>IF(U72,LOOKUP(U72,{1;2;3;4;5;6;7;8;9;10;11;12;13;14;15;16;17;18;19;20;21},{60;50;42;36;32;30;28;26;24;22;20;18;16;14;12;10;8;6;4;2;0}),0)</f>
        <v>0</v>
      </c>
      <c r="W72" s="46"/>
      <c r="X72" s="41">
        <f>IF(W72,LOOKUP(W72,{1;2;3;4;5;6;7;8;9;10;11;12;13;14;15;16;17;18;19;20;21},{60;50;42;36;32;30;28;26;24;22;20;18;16;14;12;10;8;6;4;2;0}),0)</f>
        <v>0</v>
      </c>
      <c r="Y72" s="46"/>
      <c r="Z72" s="45">
        <f>IF(Y72,LOOKUP(Y72,{1;2;3;4;5;6;7;8;9;10;11;12;13;14;15;16;17;18;19;20;21},{60;50;42;36;32;30;28;26;24;22;20;18;16;14;12;10;8;6;4;2;0}),0)</f>
        <v>0</v>
      </c>
      <c r="AA72" s="46"/>
      <c r="AB72" s="41">
        <f>IF(AA72,LOOKUP(AA72,{1;2;3;4;5;6;7;8;9;10;11;12;13;14;15;16;17;18;19;20;21},{60;50;42;36;32;30;28;26;24;22;20;18;16;14;12;10;8;6;4;2;0}),0)</f>
        <v>0</v>
      </c>
      <c r="AC72" s="46"/>
      <c r="AD72" s="106">
        <f>IF(AC72,LOOKUP(AC72,{1;2;3;4;5;6;7;8;9;10;11;12;13;14;15;16;17;18;19;20;21},{30;25;21;18;16;15;14;13;12;11;10;9;8;7;6;5;4;3;2;1;0}),0)</f>
        <v>0</v>
      </c>
      <c r="AE72" s="46"/>
      <c r="AF72" s="488">
        <f>IF(AE72,LOOKUP(AE72,{1;2;3;4;5;6;7;8;9;10;11;12;13;14;15;16;17;18;19;20;21},{30;25;21;18;16;15;14;13;12;11;10;9;8;7;6;5;4;3;2;1;0}),0)</f>
        <v>0</v>
      </c>
      <c r="AG72" s="46"/>
      <c r="AH72" s="106">
        <f>IF(AG72,LOOKUP(AG72,{1;2;3;4;5;6;7;8;9;10;11;12;13;14;15;16;17;18;19;20;21},{30;25;21;18;16;15;14;13;12;11;10;9;8;7;6;5;4;3;2;1;0}),0)</f>
        <v>0</v>
      </c>
      <c r="AI72" s="46"/>
      <c r="AJ72" s="41">
        <f>IF(AI72,LOOKUP(AI72,{1;2;3;4;5;6;7;8;9;10;11;12;13;14;15;16;17;18;19;20;21},{30;25;21;18;16;15;14;13;12;11;10;9;8;7;6;5;4;3;2;1;0}),0)</f>
        <v>0</v>
      </c>
      <c r="AK72" s="46"/>
      <c r="AL72" s="43">
        <f>IF(AK72,LOOKUP(AK72,{1;2;3;4;5;6;7;8;9;10;11;12;13;14;15;16;17;18;19;20;21},{30;25;21;18;16;15;14;13;12;11;10;9;8;7;6;5;4;3;2;1;0}),0)</f>
        <v>0</v>
      </c>
      <c r="AM72" s="46"/>
      <c r="AN72" s="43">
        <f>IF(AM72,LOOKUP(AM72,{1;2;3;4;5;6;7;8;9;10;11;12;13;14;15;16;17;18;19;20;21},{30;25;21;18;16;15;14;13;12;11;10;9;8;7;6;5;4;3;2;1;0}),0)</f>
        <v>0</v>
      </c>
      <c r="AO72" s="46"/>
      <c r="AP72" s="43">
        <f>IF(AO72,LOOKUP(AO72,{1;2;3;4;5;6;7;8;9;10;11;12;13;14;15;16;17;18;19;20;21},{30;25;21;18;16;15;14;13;12;11;10;9;8;7;6;5;4;3;2;1;0}),0)</f>
        <v>0</v>
      </c>
      <c r="AQ72" s="46"/>
      <c r="AR72" s="47">
        <f>IF(AQ72,LOOKUP(AQ72,{1;2;3;4;5;6;7;8;9;10;11;12;13;14;15;16;17;18;19;20;21},{60;50;42;36;32;30;28;26;24;22;20;18;16;14;12;10;8;6;4;2;0}),0)</f>
        <v>0</v>
      </c>
      <c r="AS72" s="46"/>
      <c r="AT72" s="45">
        <f>IF(AS72,LOOKUP(AS72,{1;2;3;4;5;6;7;8;9;10;11;12;13;14;15;16;17;18;19;20;21},{60;50;42;36;32;30;28;26;24;22;20;18;16;14;12;10;8;6;4;2;0}),0)</f>
        <v>0</v>
      </c>
      <c r="AU72" s="46"/>
      <c r="AV72" s="45">
        <f>IF(AU72,LOOKUP(AU72,{1;2;3;4;5;6;7;8;9;10;11;12;13;14;15;16;17;18;19;20;21},{60;50;42;36;32;30;28;26;24;22;20;18;16;14;12;10;8;6;4;2;0}),0)</f>
        <v>0</v>
      </c>
      <c r="AW72" s="225"/>
      <c r="AX72" s="219">
        <f>V72+X72+Z72+AB72+AR72+AT72+AV72</f>
        <v>0</v>
      </c>
      <c r="AY72" s="437"/>
      <c r="AZ72" s="255">
        <f>RANK(BA72,$BA$6:$BA$258)</f>
        <v>50</v>
      </c>
      <c r="BA72" s="256">
        <f>(N72+P72+R72+T72+V72+X72+Z72+AB72+AD72+AF72+AH72+AJ72+AL72+AN72)- SMALL((N72,P72,R72,T72,V72,X72,Z72,AB72,AD72,AF72,AH72,AJ72,AL72,AN72),1)- SMALL((N72,P72,R72,T72,V72,X72,Z72,AB72,AD72,AF72,AH72,AJ72,AL72,AN72),2)- SMALL((N72,P72,R72,T72,V72,X72,Z72,AB72,AD72,AF72,AH72,AJ72,AL72,AN72),3)</f>
        <v>11</v>
      </c>
      <c r="BB72" s="393"/>
    </row>
    <row r="73" spans="1:54" s="54" customFormat="1" ht="16" customHeight="1" x14ac:dyDescent="0.2">
      <c r="A73" s="190">
        <f>RANK(I73,$I$6:$I$988)</f>
        <v>68</v>
      </c>
      <c r="B73" s="187">
        <v>3535136</v>
      </c>
      <c r="C73" s="181" t="s">
        <v>268</v>
      </c>
      <c r="D73" s="181" t="s">
        <v>704</v>
      </c>
      <c r="E73" s="178" t="str">
        <f>C73&amp;D73</f>
        <v>HannahDREISSIGACKER</v>
      </c>
      <c r="F73" s="174"/>
      <c r="G73" s="193">
        <v>1986</v>
      </c>
      <c r="H73" s="207" t="str">
        <f>IF(ISBLANK(G73),"",IF(G73&gt;1995.9,"U23","SR"))</f>
        <v>SR</v>
      </c>
      <c r="I73" s="198">
        <f>N73+P73+R73+T73+V73+X73+Z73+AB73+AD73+AF73+AH73+AJ73+AL73+AN73+AP73+AR73+AT73+AV73</f>
        <v>10</v>
      </c>
      <c r="J73" s="201">
        <f>N73+R73+X73+AB73+AF73+AJ73+AR73</f>
        <v>0</v>
      </c>
      <c r="K73" s="202">
        <f>P73+T73+V73+Z73+AD73+AH73+AL73+AN73+AP73+AT73+AV73</f>
        <v>10</v>
      </c>
      <c r="L73" s="161"/>
      <c r="M73" s="44"/>
      <c r="N73" s="41">
        <f>IF(M73,LOOKUP(M73,{1;2;3;4;5;6;7;8;9;10;11;12;13;14;15;16;17;18;19;20;21},{30;25;21;18;16;15;14;13;12;11;10;9;8;7;6;5;4;3;2;1;0}),0)</f>
        <v>0</v>
      </c>
      <c r="O73" s="44"/>
      <c r="P73" s="43">
        <f>IF(O73,LOOKUP(O73,{1;2;3;4;5;6;7;8;9;10;11;12;13;14;15;16;17;18;19;20;21},{30;25;21;18;16;15;14;13;12;11;10;9;8;7;6;5;4;3;2;1;0}),0)</f>
        <v>0</v>
      </c>
      <c r="Q73" s="44"/>
      <c r="R73" s="41">
        <f>IF(Q73,LOOKUP(Q73,{1;2;3;4;5;6;7;8;9;10;11;12;13;14;15;16;17;18;19;20;21},{30;25;21;18;16;15;14;13;12;11;10;9;8;7;6;5;4;3;2;1;0}),0)</f>
        <v>0</v>
      </c>
      <c r="S73" s="44"/>
      <c r="T73" s="43">
        <f>IF(S73,LOOKUP(S73,{1;2;3;4;5;6;7;8;9;10;11;12;13;14;15;16;17;18;19;20;21},{30;25;21;18;16;15;14;13;12;11;10;9;8;7;6;5;4;3;2;1;0}),0)</f>
        <v>0</v>
      </c>
      <c r="U73" s="44"/>
      <c r="V73" s="45">
        <f>IF(U73,LOOKUP(U73,{1;2;3;4;5;6;7;8;9;10;11;12;13;14;15;16;17;18;19;20;21},{60;50;42;36;32;30;28;26;24;22;20;18;16;14;12;10;8;6;4;2;0}),0)</f>
        <v>0</v>
      </c>
      <c r="W73" s="44"/>
      <c r="X73" s="41">
        <f>IF(W73,LOOKUP(W73,{1;2;3;4;5;6;7;8;9;10;11;12;13;14;15;16;17;18;19;20;21},{60;50;42;36;32;30;28;26;24;22;20;18;16;14;12;10;8;6;4;2;0}),0)</f>
        <v>0</v>
      </c>
      <c r="Y73" s="44"/>
      <c r="Z73" s="45">
        <f>IF(Y73,LOOKUP(Y73,{1;2;3;4;5;6;7;8;9;10;11;12;13;14;15;16;17;18;19;20;21},{60;50;42;36;32;30;28;26;24;22;20;18;16;14;12;10;8;6;4;2;0}),0)</f>
        <v>0</v>
      </c>
      <c r="AA73" s="44"/>
      <c r="AB73" s="41">
        <f>IF(AA73,LOOKUP(AA73,{1;2;3;4;5;6;7;8;9;10;11;12;13;14;15;16;17;18;19;20;21},{60;50;42;36;32;30;28;26;24;22;20;18;16;14;12;10;8;6;4;2;0}),0)</f>
        <v>0</v>
      </c>
      <c r="AC73" s="44"/>
      <c r="AD73" s="106">
        <f>IF(AC73,LOOKUP(AC73,{1;2;3;4;5;6;7;8;9;10;11;12;13;14;15;16;17;18;19;20;21},{30;25;21;18;16;15;14;13;12;11;10;9;8;7;6;5;4;3;2;1;0}),0)</f>
        <v>0</v>
      </c>
      <c r="AE73" s="44"/>
      <c r="AF73" s="488">
        <f>IF(AE73,LOOKUP(AE73,{1;2;3;4;5;6;7;8;9;10;11;12;13;14;15;16;17;18;19;20;21},{30;25;21;18;16;15;14;13;12;11;10;9;8;7;6;5;4;3;2;1;0}),0)</f>
        <v>0</v>
      </c>
      <c r="AG73" s="44"/>
      <c r="AH73" s="106">
        <f>IF(AG73,LOOKUP(AG73,{1;2;3;4;5;6;7;8;9;10;11;12;13;14;15;16;17;18;19;20;21},{30;25;21;18;16;15;14;13;12;11;10;9;8;7;6;5;4;3;2;1;0}),0)</f>
        <v>0</v>
      </c>
      <c r="AI73" s="44"/>
      <c r="AJ73" s="41">
        <f>IF(AI73,LOOKUP(AI73,{1;2;3;4;5;6;7;8;9;10;11;12;13;14;15;16;17;18;19;20;21},{30;25;21;18;16;15;14;13;12;11;10;9;8;7;6;5;4;3;2;1;0}),0)</f>
        <v>0</v>
      </c>
      <c r="AK73" s="44"/>
      <c r="AL73" s="43">
        <f>IF(AK73,LOOKUP(AK73,{1;2;3;4;5;6;7;8;9;10;11;12;13;14;15;16;17;18;19;20;21},{30;25;21;18;16;15;14;13;12;11;10;9;8;7;6;5;4;3;2;1;0}),0)</f>
        <v>0</v>
      </c>
      <c r="AM73" s="44"/>
      <c r="AN73" s="43">
        <f>IF(AM73,LOOKUP(AM73,{1;2;3;4;5;6;7;8;9;10;11;12;13;14;15;16;17;18;19;20;21},{30;25;21;18;16;15;14;13;12;11;10;9;8;7;6;5;4;3;2;1;0}),0)</f>
        <v>0</v>
      </c>
      <c r="AO73" s="44">
        <v>11</v>
      </c>
      <c r="AP73" s="43">
        <f>IF(AO73,LOOKUP(AO73,{1;2;3;4;5;6;7;8;9;10;11;12;13;14;15;16;17;18;19;20;21},{30;25;21;18;16;15;14;13;12;11;10;9;8;7;6;5;4;3;2;1;0}),0)</f>
        <v>10</v>
      </c>
      <c r="AQ73" s="44"/>
      <c r="AR73" s="47">
        <f>IF(AQ73,LOOKUP(AQ73,{1;2;3;4;5;6;7;8;9;10;11;12;13;14;15;16;17;18;19;20;21},{60;50;42;36;32;30;28;26;24;22;20;18;16;14;12;10;8;6;4;2;0}),0)</f>
        <v>0</v>
      </c>
      <c r="AS73" s="44"/>
      <c r="AT73" s="45">
        <f>IF(AS73,LOOKUP(AS73,{1;2;3;4;5;6;7;8;9;10;11;12;13;14;15;16;17;18;19;20;21},{60;50;42;36;32;30;28;26;24;22;20;18;16;14;12;10;8;6;4;2;0}),0)</f>
        <v>0</v>
      </c>
      <c r="AU73" s="44"/>
      <c r="AV73" s="45">
        <f>IF(AU73,LOOKUP(AU73,{1;2;3;4;5;6;7;8;9;10;11;12;13;14;15;16;17;18;19;20;21},{60;50;42;36;32;30;28;26;24;22;20;18;16;14;12;10;8;6;4;2;0}),0)</f>
        <v>0</v>
      </c>
      <c r="AW73" s="225"/>
      <c r="AX73" s="219">
        <f>V73+X73+Z73+AB73+AR73+AT73+AV73</f>
        <v>0</v>
      </c>
      <c r="AY73" s="259"/>
      <c r="AZ73" s="255"/>
      <c r="BA73" s="256"/>
      <c r="BB73" s="161"/>
    </row>
    <row r="74" spans="1:54" s="54" customFormat="1" ht="16" customHeight="1" x14ac:dyDescent="0.2">
      <c r="A74" s="190">
        <f>RANK(I74,$I$6:$I$988)</f>
        <v>68</v>
      </c>
      <c r="B74" s="187">
        <v>3535718</v>
      </c>
      <c r="C74" s="181" t="s">
        <v>659</v>
      </c>
      <c r="D74" s="181" t="s">
        <v>683</v>
      </c>
      <c r="E74" s="178" t="str">
        <f>C74&amp;D74</f>
        <v>SophiaLAUKLI</v>
      </c>
      <c r="F74" s="172"/>
      <c r="G74" s="193">
        <v>2000</v>
      </c>
      <c r="H74" s="207" t="str">
        <f>IF(ISBLANK(G74),"",IF(G74&gt;1995.9,"U23","SR"))</f>
        <v>U23</v>
      </c>
      <c r="I74" s="198">
        <f>N74+P74+R74+T74+V74+X74+Z74+AB74+AD74+AF74+AH74+AJ74+AL74+AN74+AP74+AR74+AT74+AV74</f>
        <v>10</v>
      </c>
      <c r="J74" s="201">
        <f>N74+R74+X74+AB74+AF74+AJ74+AR74</f>
        <v>0</v>
      </c>
      <c r="K74" s="202">
        <f>P74+T74+V74+Z74+AD74+AH74+AL74+AN74+AP74+AT74+AV74</f>
        <v>10</v>
      </c>
      <c r="L74" s="161"/>
      <c r="M74" s="44"/>
      <c r="N74" s="41">
        <f>IF(M74,LOOKUP(M74,{1;2;3;4;5;6;7;8;9;10;11;12;13;14;15;16;17;18;19;20;21},{30;25;21;18;16;15;14;13;12;11;10;9;8;7;6;5;4;3;2;1;0}),0)</f>
        <v>0</v>
      </c>
      <c r="O74" s="44"/>
      <c r="P74" s="43">
        <f>IF(O74,LOOKUP(O74,{1;2;3;4;5;6;7;8;9;10;11;12;13;14;15;16;17;18;19;20;21},{30;25;21;18;16;15;14;13;12;11;10;9;8;7;6;5;4;3;2;1;0}),0)</f>
        <v>0</v>
      </c>
      <c r="Q74" s="44"/>
      <c r="R74" s="41">
        <f>IF(Q74,LOOKUP(Q74,{1;2;3;4;5;6;7;8;9;10;11;12;13;14;15;16;17;18;19;20;21},{30;25;21;18;16;15;14;13;12;11;10;9;8;7;6;5;4;3;2;1;0}),0)</f>
        <v>0</v>
      </c>
      <c r="S74" s="44"/>
      <c r="T74" s="43">
        <f>IF(S74,LOOKUP(S74,{1;2;3;4;5;6;7;8;9;10;11;12;13;14;15;16;17;18;19;20;21},{30;25;21;18;16;15;14;13;12;11;10;9;8;7;6;5;4;3;2;1;0}),0)</f>
        <v>0</v>
      </c>
      <c r="U74" s="44"/>
      <c r="V74" s="45">
        <f>IF(U74,LOOKUP(U74,{1;2;3;4;5;6;7;8;9;10;11;12;13;14;15;16;17;18;19;20;21},{60;50;42;36;32;30;28;26;24;22;20;18;16;14;12;10;8;6;4;2;0}),0)</f>
        <v>0</v>
      </c>
      <c r="W74" s="44"/>
      <c r="X74" s="41">
        <f>IF(W74,LOOKUP(W74,{1;2;3;4;5;6;7;8;9;10;11;12;13;14;15;16;17;18;19;20;21},{60;50;42;36;32;30;28;26;24;22;20;18;16;14;12;10;8;6;4;2;0}),0)</f>
        <v>0</v>
      </c>
      <c r="Y74" s="44"/>
      <c r="Z74" s="45">
        <f>IF(Y74,LOOKUP(Y74,{1;2;3;4;5;6;7;8;9;10;11;12;13;14;15;16;17;18;19;20;21},{60;50;42;36;32;30;28;26;24;22;20;18;16;14;12;10;8;6;4;2;0}),0)</f>
        <v>0</v>
      </c>
      <c r="AA74" s="44"/>
      <c r="AB74" s="41">
        <f>IF(AA74,LOOKUP(AA74,{1;2;3;4;5;6;7;8;9;10;11;12;13;14;15;16;17;18;19;20;21},{60;50;42;36;32;30;28;26;24;22;20;18;16;14;12;10;8;6;4;2;0}),0)</f>
        <v>0</v>
      </c>
      <c r="AC74" s="44"/>
      <c r="AD74" s="106">
        <f>IF(AC74,LOOKUP(AC74,{1;2;3;4;5;6;7;8;9;10;11;12;13;14;15;16;17;18;19;20;21},{30;25;21;18;16;15;14;13;12;11;10;9;8;7;6;5;4;3;2;1;0}),0)</f>
        <v>0</v>
      </c>
      <c r="AE74" s="44"/>
      <c r="AF74" s="488">
        <f>IF(AE74,LOOKUP(AE74,{1;2;3;4;5;6;7;8;9;10;11;12;13;14;15;16;17;18;19;20;21},{30;25;21;18;16;15;14;13;12;11;10;9;8;7;6;5;4;3;2;1;0}),0)</f>
        <v>0</v>
      </c>
      <c r="AG74" s="44">
        <v>11</v>
      </c>
      <c r="AH74" s="106">
        <f>IF(AG74,LOOKUP(AG74,{1;2;3;4;5;6;7;8;9;10;11;12;13;14;15;16;17;18;19;20;21},{30;25;21;18;16;15;14;13;12;11;10;9;8;7;6;5;4;3;2;1;0}),0)</f>
        <v>10</v>
      </c>
      <c r="AI74" s="44"/>
      <c r="AJ74" s="41">
        <f>IF(AI74,LOOKUP(AI74,{1;2;3;4;5;6;7;8;9;10;11;12;13;14;15;16;17;18;19;20;21},{30;25;21;18;16;15;14;13;12;11;10;9;8;7;6;5;4;3;2;1;0}),0)</f>
        <v>0</v>
      </c>
      <c r="AK74" s="44"/>
      <c r="AL74" s="43">
        <f>IF(AK74,LOOKUP(AK74,{1;2;3;4;5;6;7;8;9;10;11;12;13;14;15;16;17;18;19;20;21},{30;25;21;18;16;15;14;13;12;11;10;9;8;7;6;5;4;3;2;1;0}),0)</f>
        <v>0</v>
      </c>
      <c r="AM74" s="44"/>
      <c r="AN74" s="43">
        <f>IF(AM74,LOOKUP(AM74,{1;2;3;4;5;6;7;8;9;10;11;12;13;14;15;16;17;18;19;20;21},{30;25;21;18;16;15;14;13;12;11;10;9;8;7;6;5;4;3;2;1;0}),0)</f>
        <v>0</v>
      </c>
      <c r="AO74" s="44"/>
      <c r="AP74" s="43">
        <f>IF(AO74,LOOKUP(AO74,{1;2;3;4;5;6;7;8;9;10;11;12;13;14;15;16;17;18;19;20;21},{30;25;21;18;16;15;14;13;12;11;10;9;8;7;6;5;4;3;2;1;0}),0)</f>
        <v>0</v>
      </c>
      <c r="AQ74" s="44"/>
      <c r="AR74" s="47">
        <f>IF(AQ74,LOOKUP(AQ74,{1;2;3;4;5;6;7;8;9;10;11;12;13;14;15;16;17;18;19;20;21},{60;50;42;36;32;30;28;26;24;22;20;18;16;14;12;10;8;6;4;2;0}),0)</f>
        <v>0</v>
      </c>
      <c r="AS74" s="44"/>
      <c r="AT74" s="45">
        <f>IF(AS74,LOOKUP(AS74,{1;2;3;4;5;6;7;8;9;10;11;12;13;14;15;16;17;18;19;20;21},{60;50;42;36;32;30;28;26;24;22;20;18;16;14;12;10;8;6;4;2;0}),0)</f>
        <v>0</v>
      </c>
      <c r="AU74" s="44"/>
      <c r="AV74" s="45">
        <f>IF(AU74,LOOKUP(AU74,{1;2;3;4;5;6;7;8;9;10;11;12;13;14;15;16;17;18;19;20;21},{60;50;42;36;32;30;28;26;24;22;20;18;16;14;12;10;8;6;4;2;0}),0)</f>
        <v>0</v>
      </c>
      <c r="AW74" s="225"/>
      <c r="AX74" s="219">
        <f>V74+X74+Z74+AB74+AR74+AT74+AV74</f>
        <v>0</v>
      </c>
      <c r="AY74" s="259"/>
      <c r="AZ74" s="255"/>
      <c r="BA74" s="256"/>
      <c r="BB74" s="161"/>
    </row>
    <row r="75" spans="1:54" s="54" customFormat="1" ht="16" customHeight="1" x14ac:dyDescent="0.2">
      <c r="A75" s="190">
        <f>RANK(I75,$I$6:$I$988)</f>
        <v>68</v>
      </c>
      <c r="B75" s="187">
        <v>3515286</v>
      </c>
      <c r="C75" s="181" t="s">
        <v>699</v>
      </c>
      <c r="D75" s="181" t="s">
        <v>700</v>
      </c>
      <c r="E75" s="178" t="str">
        <f>C75&amp;D75</f>
        <v>NadineMATTER</v>
      </c>
      <c r="F75" s="172"/>
      <c r="G75" s="193">
        <v>1998</v>
      </c>
      <c r="H75" s="207" t="str">
        <f>IF(ISBLANK(G75),"",IF(G75&gt;1995.9,"U23","SR"))</f>
        <v>U23</v>
      </c>
      <c r="I75" s="198">
        <f>N75+P75+R75+T75+V75+X75+Z75+AB75+AD75+AF75+AH75+AJ75+AL75+AN75+AP75+AR75+AT75+AV75</f>
        <v>10</v>
      </c>
      <c r="J75" s="201">
        <f>N75+R75+X75+AB75+AF75+AJ75+AR75</f>
        <v>2</v>
      </c>
      <c r="K75" s="202">
        <f>P75+T75+V75+Z75+AD75+AH75+AL75+AN75+AP75+AT75+AV75</f>
        <v>8</v>
      </c>
      <c r="L75" s="161"/>
      <c r="M75" s="44"/>
      <c r="N75" s="41">
        <f>IF(M75,LOOKUP(M75,{1;2;3;4;5;6;7;8;9;10;11;12;13;14;15;16;17;18;19;20;21},{30;25;21;18;16;15;14;13;12;11;10;9;8;7;6;5;4;3;2;1;0}),0)</f>
        <v>0</v>
      </c>
      <c r="O75" s="44"/>
      <c r="P75" s="43">
        <f>IF(O75,LOOKUP(O75,{1;2;3;4;5;6;7;8;9;10;11;12;13;14;15;16;17;18;19;20;21},{30;25;21;18;16;15;14;13;12;11;10;9;8;7;6;5;4;3;2;1;0}),0)</f>
        <v>0</v>
      </c>
      <c r="Q75" s="44"/>
      <c r="R75" s="41">
        <f>IF(Q75,LOOKUP(Q75,{1;2;3;4;5;6;7;8;9;10;11;12;13;14;15;16;17;18;19;20;21},{30;25;21;18;16;15;14;13;12;11;10;9;8;7;6;5;4;3;2;1;0}),0)</f>
        <v>0</v>
      </c>
      <c r="S75" s="44"/>
      <c r="T75" s="43">
        <f>IF(S75,LOOKUP(S75,{1;2;3;4;5;6;7;8;9;10;11;12;13;14;15;16;17;18;19;20;21},{30;25;21;18;16;15;14;13;12;11;10;9;8;7;6;5;4;3;2;1;0}),0)</f>
        <v>0</v>
      </c>
      <c r="U75" s="44"/>
      <c r="V75" s="45">
        <f>IF(U75,LOOKUP(U75,{1;2;3;4;5;6;7;8;9;10;11;12;13;14;15;16;17;18;19;20;21},{60;50;42;36;32;30;28;26;24;22;20;18;16;14;12;10;8;6;4;2;0}),0)</f>
        <v>0</v>
      </c>
      <c r="W75" s="44"/>
      <c r="X75" s="41">
        <f>IF(W75,LOOKUP(W75,{1;2;3;4;5;6;7;8;9;10;11;12;13;14;15;16;17;18;19;20;21},{60;50;42;36;32;30;28;26;24;22;20;18;16;14;12;10;8;6;4;2;0}),0)</f>
        <v>0</v>
      </c>
      <c r="Y75" s="44"/>
      <c r="Z75" s="45">
        <f>IF(Y75,LOOKUP(Y75,{1;2;3;4;5;6;7;8;9;10;11;12;13;14;15;16;17;18;19;20;21},{60;50;42;36;32;30;28;26;24;22;20;18;16;14;12;10;8;6;4;2;0}),0)</f>
        <v>0</v>
      </c>
      <c r="AA75" s="44"/>
      <c r="AB75" s="41">
        <f>IF(AA75,LOOKUP(AA75,{1;2;3;4;5;6;7;8;9;10;11;12;13;14;15;16;17;18;19;20;21},{60;50;42;36;32;30;28;26;24;22;20;18;16;14;12;10;8;6;4;2;0}),0)</f>
        <v>0</v>
      </c>
      <c r="AC75" s="44"/>
      <c r="AD75" s="106">
        <f>IF(AC75,LOOKUP(AC75,{1;2;3;4;5;6;7;8;9;10;11;12;13;14;15;16;17;18;19;20;21},{30;25;21;18;16;15;14;13;12;11;10;9;8;7;6;5;4;3;2;1;0}),0)</f>
        <v>0</v>
      </c>
      <c r="AE75" s="44"/>
      <c r="AF75" s="488">
        <f>IF(AE75,LOOKUP(AE75,{1;2;3;4;5;6;7;8;9;10;11;12;13;14;15;16;17;18;19;20;21},{30;25;21;18;16;15;14;13;12;11;10;9;8;7;6;5;4;3;2;1;0}),0)</f>
        <v>0</v>
      </c>
      <c r="AG75" s="44"/>
      <c r="AH75" s="106">
        <f>IF(AG75,LOOKUP(AG75,{1;2;3;4;5;6;7;8;9;10;11;12;13;14;15;16;17;18;19;20;21},{30;25;21;18;16;15;14;13;12;11;10;9;8;7;6;5;4;3;2;1;0}),0)</f>
        <v>0</v>
      </c>
      <c r="AI75" s="44"/>
      <c r="AJ75" s="41">
        <f>IF(AI75,LOOKUP(AI75,{1;2;3;4;5;6;7;8;9;10;11;12;13;14;15;16;17;18;19;20;21},{30;25;21;18;16;15;14;13;12;11;10;9;8;7;6;5;4;3;2;1;0}),0)</f>
        <v>0</v>
      </c>
      <c r="AK75" s="44"/>
      <c r="AL75" s="43">
        <f>IF(AK75,LOOKUP(AK75,{1;2;3;4;5;6;7;8;9;10;11;12;13;14;15;16;17;18;19;20;21},{30;25;21;18;16;15;14;13;12;11;10;9;8;7;6;5;4;3;2;1;0}),0)</f>
        <v>0</v>
      </c>
      <c r="AM75" s="44">
        <v>13</v>
      </c>
      <c r="AN75" s="43">
        <f>IF(AM75,LOOKUP(AM75,{1;2;3;4;5;6;7;8;9;10;11;12;13;14;15;16;17;18;19;20;21},{30;25;21;18;16;15;14;13;12;11;10;9;8;7;6;5;4;3;2;1;0}),0)</f>
        <v>8</v>
      </c>
      <c r="AO75" s="44"/>
      <c r="AP75" s="43">
        <f>IF(AO75,LOOKUP(AO75,{1;2;3;4;5;6;7;8;9;10;11;12;13;14;15;16;17;18;19;20;21},{30;25;21;18;16;15;14;13;12;11;10;9;8;7;6;5;4;3;2;1;0}),0)</f>
        <v>0</v>
      </c>
      <c r="AQ75" s="44">
        <v>20</v>
      </c>
      <c r="AR75" s="47">
        <f>IF(AQ75,LOOKUP(AQ75,{1;2;3;4;5;6;7;8;9;10;11;12;13;14;15;16;17;18;19;20;21},{60;50;42;36;32;30;28;26;24;22;20;18;16;14;12;10;8;6;4;2;0}),0)</f>
        <v>2</v>
      </c>
      <c r="AS75" s="44"/>
      <c r="AT75" s="45">
        <f>IF(AS75,LOOKUP(AS75,{1;2;3;4;5;6;7;8;9;10;11;12;13;14;15;16;17;18;19;20;21},{60;50;42;36;32;30;28;26;24;22;20;18;16;14;12;10;8;6;4;2;0}),0)</f>
        <v>0</v>
      </c>
      <c r="AU75" s="44"/>
      <c r="AV75" s="45">
        <f>IF(AU75,LOOKUP(AU75,{1;2;3;4;5;6;7;8;9;10;11;12;13;14;15;16;17;18;19;20;21},{60;50;42;36;32;30;28;26;24;22;20;18;16;14;12;10;8;6;4;2;0}),0)</f>
        <v>0</v>
      </c>
      <c r="AW75" s="225"/>
      <c r="AX75" s="219">
        <f>V75+X75+Z75+AB75+AR75+AT75+AV75</f>
        <v>2</v>
      </c>
      <c r="AY75" s="259"/>
      <c r="AZ75" s="255"/>
      <c r="BA75" s="256"/>
      <c r="BB75" s="161"/>
    </row>
    <row r="76" spans="1:54" s="54" customFormat="1" ht="16" customHeight="1" x14ac:dyDescent="0.2">
      <c r="A76" s="190">
        <f>RANK(I76,$I$6:$I$988)</f>
        <v>68</v>
      </c>
      <c r="B76" s="187">
        <v>3535607</v>
      </c>
      <c r="C76" s="181" t="s">
        <v>596</v>
      </c>
      <c r="D76" s="181" t="s">
        <v>675</v>
      </c>
      <c r="E76" s="178" t="str">
        <f>C76&amp;D76</f>
        <v>SofiaSHOMENTO</v>
      </c>
      <c r="F76" s="174"/>
      <c r="G76" s="193">
        <v>1999</v>
      </c>
      <c r="H76" s="207" t="str">
        <f>IF(ISBLANK(G76),"",IF(G76&gt;1995.9,"U23","SR"))</f>
        <v>U23</v>
      </c>
      <c r="I76" s="198">
        <f>N76+P76+R76+T76+V76+X76+Z76+AB76+AD76+AF76+AH76+AJ76+AL76+AN76+AP76+AR76+AT76+AV76</f>
        <v>10</v>
      </c>
      <c r="J76" s="201">
        <f>N76+R76+X76+AB76+AF76+AJ76+AR76</f>
        <v>0</v>
      </c>
      <c r="K76" s="202">
        <f>P76+T76+V76+Z76+AD76+AH76+AL76+AN76+AP76+AT76+AV76</f>
        <v>10</v>
      </c>
      <c r="L76" s="161"/>
      <c r="M76" s="44"/>
      <c r="N76" s="41">
        <f>IF(M76,LOOKUP(M76,{1;2;3;4;5;6;7;8;9;10;11;12;13;14;15;16;17;18;19;20;21},{30;25;21;18;16;15;14;13;12;11;10;9;8;7;6;5;4;3;2;1;0}),0)</f>
        <v>0</v>
      </c>
      <c r="O76" s="44"/>
      <c r="P76" s="43">
        <f>IF(O76,LOOKUP(O76,{1;2;3;4;5;6;7;8;9;10;11;12;13;14;15;16;17;18;19;20;21},{30;25;21;18;16;15;14;13;12;11;10;9;8;7;6;5;4;3;2;1;0}),0)</f>
        <v>0</v>
      </c>
      <c r="Q76" s="44"/>
      <c r="R76" s="41">
        <f>IF(Q76,LOOKUP(Q76,{1;2;3;4;5;6;7;8;9;10;11;12;13;14;15;16;17;18;19;20;21},{30;25;21;18;16;15;14;13;12;11;10;9;8;7;6;5;4;3;2;1;0}),0)</f>
        <v>0</v>
      </c>
      <c r="S76" s="44"/>
      <c r="T76" s="43">
        <f>IF(S76,LOOKUP(S76,{1;2;3;4;5;6;7;8;9;10;11;12;13;14;15;16;17;18;19;20;21},{30;25;21;18;16;15;14;13;12;11;10;9;8;7;6;5;4;3;2;1;0}),0)</f>
        <v>0</v>
      </c>
      <c r="U76" s="44"/>
      <c r="V76" s="45">
        <f>IF(U76,LOOKUP(U76,{1;2;3;4;5;6;7;8;9;10;11;12;13;14;15;16;17;18;19;20;21},{60;50;42;36;32;30;28;26;24;22;20;18;16;14;12;10;8;6;4;2;0}),0)</f>
        <v>0</v>
      </c>
      <c r="W76" s="44"/>
      <c r="X76" s="41">
        <f>IF(W76,LOOKUP(W76,{1;2;3;4;5;6;7;8;9;10;11;12;13;14;15;16;17;18;19;20;21},{60;50;42;36;32;30;28;26;24;22;20;18;16;14;12;10;8;6;4;2;0}),0)</f>
        <v>0</v>
      </c>
      <c r="Y76" s="44"/>
      <c r="Z76" s="45">
        <f>IF(Y76,LOOKUP(Y76,{1;2;3;4;5;6;7;8;9;10;11;12;13;14;15;16;17;18;19;20;21},{60;50;42;36;32;30;28;26;24;22;20;18;16;14;12;10;8;6;4;2;0}),0)</f>
        <v>0</v>
      </c>
      <c r="AA76" s="44"/>
      <c r="AB76" s="41">
        <f>IF(AA76,LOOKUP(AA76,{1;2;3;4;5;6;7;8;9;10;11;12;13;14;15;16;17;18;19;20;21},{60;50;42;36;32;30;28;26;24;22;20;18;16;14;12;10;8;6;4;2;0}),0)</f>
        <v>0</v>
      </c>
      <c r="AC76" s="44">
        <v>11</v>
      </c>
      <c r="AD76" s="106">
        <f>IF(AC76,LOOKUP(AC76,{1;2;3;4;5;6;7;8;9;10;11;12;13;14;15;16;17;18;19;20;21},{30;25;21;18;16;15;14;13;12;11;10;9;8;7;6;5;4;3;2;1;0}),0)</f>
        <v>10</v>
      </c>
      <c r="AE76" s="44"/>
      <c r="AF76" s="488">
        <f>IF(AE76,LOOKUP(AE76,{1;2;3;4;5;6;7;8;9;10;11;12;13;14;15;16;17;18;19;20;21},{30;25;21;18;16;15;14;13;12;11;10;9;8;7;6;5;4;3;2;1;0}),0)</f>
        <v>0</v>
      </c>
      <c r="AG76" s="44"/>
      <c r="AH76" s="106">
        <f>IF(AG76,LOOKUP(AG76,{1;2;3;4;5;6;7;8;9;10;11;12;13;14;15;16;17;18;19;20;21},{30;25;21;18;16;15;14;13;12;11;10;9;8;7;6;5;4;3;2;1;0}),0)</f>
        <v>0</v>
      </c>
      <c r="AI76" s="44"/>
      <c r="AJ76" s="41">
        <f>IF(AI76,LOOKUP(AI76,{1;2;3;4;5;6;7;8;9;10;11;12;13;14;15;16;17;18;19;20;21},{30;25;21;18;16;15;14;13;12;11;10;9;8;7;6;5;4;3;2;1;0}),0)</f>
        <v>0</v>
      </c>
      <c r="AK76" s="44"/>
      <c r="AL76" s="43">
        <f>IF(AK76,LOOKUP(AK76,{1;2;3;4;5;6;7;8;9;10;11;12;13;14;15;16;17;18;19;20;21},{30;25;21;18;16;15;14;13;12;11;10;9;8;7;6;5;4;3;2;1;0}),0)</f>
        <v>0</v>
      </c>
      <c r="AM76" s="44"/>
      <c r="AN76" s="43">
        <f>IF(AM76,LOOKUP(AM76,{1;2;3;4;5;6;7;8;9;10;11;12;13;14;15;16;17;18;19;20;21},{30;25;21;18;16;15;14;13;12;11;10;9;8;7;6;5;4;3;2;1;0}),0)</f>
        <v>0</v>
      </c>
      <c r="AO76" s="44"/>
      <c r="AP76" s="43">
        <f>IF(AO76,LOOKUP(AO76,{1;2;3;4;5;6;7;8;9;10;11;12;13;14;15;16;17;18;19;20;21},{30;25;21;18;16;15;14;13;12;11;10;9;8;7;6;5;4;3;2;1;0}),0)</f>
        <v>0</v>
      </c>
      <c r="AQ76" s="44"/>
      <c r="AR76" s="47">
        <f>IF(AQ76,LOOKUP(AQ76,{1;2;3;4;5;6;7;8;9;10;11;12;13;14;15;16;17;18;19;20;21},{60;50;42;36;32;30;28;26;24;22;20;18;16;14;12;10;8;6;4;2;0}),0)</f>
        <v>0</v>
      </c>
      <c r="AS76" s="44"/>
      <c r="AT76" s="45">
        <f>IF(AS76,LOOKUP(AS76,{1;2;3;4;5;6;7;8;9;10;11;12;13;14;15;16;17;18;19;20;21},{60;50;42;36;32;30;28;26;24;22;20;18;16;14;12;10;8;6;4;2;0}),0)</f>
        <v>0</v>
      </c>
      <c r="AU76" s="44"/>
      <c r="AV76" s="45">
        <f>IF(AU76,LOOKUP(AU76,{1;2;3;4;5;6;7;8;9;10;11;12;13;14;15;16;17;18;19;20;21},{60;50;42;36;32;30;28;26;24;22;20;18;16;14;12;10;8;6;4;2;0}),0)</f>
        <v>0</v>
      </c>
      <c r="AW76" s="225"/>
      <c r="AX76" s="219">
        <f>V76+X76+Z76+AB76+AR76+AT76+AV76</f>
        <v>0</v>
      </c>
      <c r="AY76" s="259"/>
      <c r="AZ76" s="255"/>
      <c r="BA76" s="256"/>
      <c r="BB76" s="161"/>
    </row>
    <row r="77" spans="1:54" s="54" customFormat="1" ht="16" customHeight="1" x14ac:dyDescent="0.2">
      <c r="A77" s="190">
        <f>RANK(I77,$I$6:$I$988)</f>
        <v>68</v>
      </c>
      <c r="B77" s="439" t="s">
        <v>591</v>
      </c>
      <c r="C77" s="181" t="s">
        <v>589</v>
      </c>
      <c r="D77" s="181" t="s">
        <v>590</v>
      </c>
      <c r="E77" s="178" t="str">
        <f>C77&amp;D77</f>
        <v>Julie StendahlSPETS</v>
      </c>
      <c r="F77" s="172"/>
      <c r="G77" s="193">
        <v>1996</v>
      </c>
      <c r="H77" s="207" t="str">
        <f>IF(ISBLANK(G77),"",IF(G77&gt;1995.9,"U23","SR"))</f>
        <v>U23</v>
      </c>
      <c r="I77" s="198">
        <f>N77+P77+R77+T77+V77+X77+Z77+AB77+AD77+AF77+AH77+AJ77+AL77+AN77+AP77+AR77+AT77+AV77</f>
        <v>10</v>
      </c>
      <c r="J77" s="201">
        <f>N77+R77+X77+AB77+AF77+AJ77+AR77</f>
        <v>10</v>
      </c>
      <c r="K77" s="202">
        <f>P77+T77+V77+Z77+AD77+AH77+AL77+AN77+AP77+AT77+AV77</f>
        <v>0</v>
      </c>
      <c r="L77" s="161"/>
      <c r="M77" s="44">
        <v>11</v>
      </c>
      <c r="N77" s="41">
        <f>IF(M77,LOOKUP(M77,{1;2;3;4;5;6;7;8;9;10;11;12;13;14;15;16;17;18;19;20;21},{30;25;21;18;16;15;14;13;12;11;10;9;8;7;6;5;4;3;2;1;0}),0)</f>
        <v>10</v>
      </c>
      <c r="O77" s="44"/>
      <c r="P77" s="43">
        <f>IF(O77,LOOKUP(O77,{1;2;3;4;5;6;7;8;9;10;11;12;13;14;15;16;17;18;19;20;21},{30;25;21;18;16;15;14;13;12;11;10;9;8;7;6;5;4;3;2;1;0}),0)</f>
        <v>0</v>
      </c>
      <c r="Q77" s="44"/>
      <c r="R77" s="41">
        <f>IF(Q77,LOOKUP(Q77,{1;2;3;4;5;6;7;8;9;10;11;12;13;14;15;16;17;18;19;20;21},{30;25;21;18;16;15;14;13;12;11;10;9;8;7;6;5;4;3;2;1;0}),0)</f>
        <v>0</v>
      </c>
      <c r="S77" s="44"/>
      <c r="T77" s="43">
        <f>IF(S77,LOOKUP(S77,{1;2;3;4;5;6;7;8;9;10;11;12;13;14;15;16;17;18;19;20;21},{30;25;21;18;16;15;14;13;12;11;10;9;8;7;6;5;4;3;2;1;0}),0)</f>
        <v>0</v>
      </c>
      <c r="U77" s="44"/>
      <c r="V77" s="45">
        <f>IF(U77,LOOKUP(U77,{1;2;3;4;5;6;7;8;9;10;11;12;13;14;15;16;17;18;19;20;21},{60;50;42;36;32;30;28;26;24;22;20;18;16;14;12;10;8;6;4;2;0}),0)</f>
        <v>0</v>
      </c>
      <c r="W77" s="44"/>
      <c r="X77" s="41">
        <f>IF(W77,LOOKUP(W77,{1;2;3;4;5;6;7;8;9;10;11;12;13;14;15;16;17;18;19;20;21},{60;50;42;36;32;30;28;26;24;22;20;18;16;14;12;10;8;6;4;2;0}),0)</f>
        <v>0</v>
      </c>
      <c r="Y77" s="44"/>
      <c r="Z77" s="45">
        <f>IF(Y77,LOOKUP(Y77,{1;2;3;4;5;6;7;8;9;10;11;12;13;14;15;16;17;18;19;20;21},{60;50;42;36;32;30;28;26;24;22;20;18;16;14;12;10;8;6;4;2;0}),0)</f>
        <v>0</v>
      </c>
      <c r="AA77" s="44"/>
      <c r="AB77" s="41">
        <f>IF(AA77,LOOKUP(AA77,{1;2;3;4;5;6;7;8;9;10;11;12;13;14;15;16;17;18;19;20;21},{60;50;42;36;32;30;28;26;24;22;20;18;16;14;12;10;8;6;4;2;0}),0)</f>
        <v>0</v>
      </c>
      <c r="AC77" s="44"/>
      <c r="AD77" s="106">
        <f>IF(AC77,LOOKUP(AC77,{1;2;3;4;5;6;7;8;9;10;11;12;13;14;15;16;17;18;19;20;21},{30;25;21;18;16;15;14;13;12;11;10;9;8;7;6;5;4;3;2;1;0}),0)</f>
        <v>0</v>
      </c>
      <c r="AE77" s="44"/>
      <c r="AF77" s="488">
        <f>IF(AE77,LOOKUP(AE77,{1;2;3;4;5;6;7;8;9;10;11;12;13;14;15;16;17;18;19;20;21},{30;25;21;18;16;15;14;13;12;11;10;9;8;7;6;5;4;3;2;1;0}),0)</f>
        <v>0</v>
      </c>
      <c r="AG77" s="44"/>
      <c r="AH77" s="106">
        <f>IF(AG77,LOOKUP(AG77,{1;2;3;4;5;6;7;8;9;10;11;12;13;14;15;16;17;18;19;20;21},{30;25;21;18;16;15;14;13;12;11;10;9;8;7;6;5;4;3;2;1;0}),0)</f>
        <v>0</v>
      </c>
      <c r="AI77" s="44"/>
      <c r="AJ77" s="41">
        <f>IF(AI77,LOOKUP(AI77,{1;2;3;4;5;6;7;8;9;10;11;12;13;14;15;16;17;18;19;20;21},{30;25;21;18;16;15;14;13;12;11;10;9;8;7;6;5;4;3;2;1;0}),0)</f>
        <v>0</v>
      </c>
      <c r="AK77" s="44"/>
      <c r="AL77" s="43">
        <f>IF(AK77,LOOKUP(AK77,{1;2;3;4;5;6;7;8;9;10;11;12;13;14;15;16;17;18;19;20;21},{30;25;21;18;16;15;14;13;12;11;10;9;8;7;6;5;4;3;2;1;0}),0)</f>
        <v>0</v>
      </c>
      <c r="AM77" s="44"/>
      <c r="AN77" s="43">
        <f>IF(AM77,LOOKUP(AM77,{1;2;3;4;5;6;7;8;9;10;11;12;13;14;15;16;17;18;19;20;21},{30;25;21;18;16;15;14;13;12;11;10;9;8;7;6;5;4;3;2;1;0}),0)</f>
        <v>0</v>
      </c>
      <c r="AO77" s="44"/>
      <c r="AP77" s="43">
        <f>IF(AO77,LOOKUP(AO77,{1;2;3;4;5;6;7;8;9;10;11;12;13;14;15;16;17;18;19;20;21},{30;25;21;18;16;15;14;13;12;11;10;9;8;7;6;5;4;3;2;1;0}),0)</f>
        <v>0</v>
      </c>
      <c r="AQ77" s="44"/>
      <c r="AR77" s="47">
        <f>IF(AQ77,LOOKUP(AQ77,{1;2;3;4;5;6;7;8;9;10;11;12;13;14;15;16;17;18;19;20;21},{60;50;42;36;32;30;28;26;24;22;20;18;16;14;12;10;8;6;4;2;0}),0)</f>
        <v>0</v>
      </c>
      <c r="AS77" s="44"/>
      <c r="AT77" s="45">
        <f>IF(AS77,LOOKUP(AS77,{1;2;3;4;5;6;7;8;9;10;11;12;13;14;15;16;17;18;19;20;21},{60;50;42;36;32;30;28;26;24;22;20;18;16;14;12;10;8;6;4;2;0}),0)</f>
        <v>0</v>
      </c>
      <c r="AU77" s="44"/>
      <c r="AV77" s="45">
        <f>IF(AU77,LOOKUP(AU77,{1;2;3;4;5;6;7;8;9;10;11;12;13;14;15;16;17;18;19;20;21},{60;50;42;36;32;30;28;26;24;22;20;18;16;14;12;10;8;6;4;2;0}),0)</f>
        <v>0</v>
      </c>
      <c r="AW77" s="225"/>
      <c r="AX77" s="219">
        <f>V77+X77+Z77+AB77+AR77+AT77+AV77</f>
        <v>0</v>
      </c>
      <c r="AY77" s="259"/>
      <c r="AZ77" s="255"/>
      <c r="BA77" s="256"/>
      <c r="BB77" s="161"/>
    </row>
    <row r="78" spans="1:54" s="54" customFormat="1" ht="16" customHeight="1" x14ac:dyDescent="0.2">
      <c r="A78" s="190">
        <f>RANK(I78,$I$6:$I$988)</f>
        <v>68</v>
      </c>
      <c r="B78" s="187">
        <v>3535649</v>
      </c>
      <c r="C78" s="181" t="s">
        <v>346</v>
      </c>
      <c r="D78" s="181" t="s">
        <v>347</v>
      </c>
      <c r="E78" s="178" t="str">
        <f>C78&amp;D78</f>
        <v>EmmaTARBATH</v>
      </c>
      <c r="F78" s="173"/>
      <c r="G78" s="193">
        <v>1997</v>
      </c>
      <c r="H78" s="207" t="str">
        <f>IF(ISBLANK(G78),"",IF(G78&gt;1995.9,"U23","SR"))</f>
        <v>U23</v>
      </c>
      <c r="I78" s="198">
        <f>N78+P78+R78+T78+V78+X78+Z78+AB78+AD78+AF78+AH78+AJ78+AL78+AN78+AP78+AR78+AT78+AV78</f>
        <v>10</v>
      </c>
      <c r="J78" s="201">
        <f>N78+R78+X78+AB78+AF78+AJ78+AR78</f>
        <v>0</v>
      </c>
      <c r="K78" s="202">
        <f>P78+T78+V78+Z78+AD78+AH78+AL78+AN78+AP78+AT78+AV78</f>
        <v>10</v>
      </c>
      <c r="L78" s="161"/>
      <c r="M78" s="44"/>
      <c r="N78" s="41">
        <f>IF(M78,LOOKUP(M78,{1;2;3;4;5;6;7;8;9;10;11;12;13;14;15;16;17;18;19;20;21},{30;25;21;18;16;15;14;13;12;11;10;9;8;7;6;5;4;3;2;1;0}),0)</f>
        <v>0</v>
      </c>
      <c r="O78" s="44">
        <v>11</v>
      </c>
      <c r="P78" s="43">
        <f>IF(O78,LOOKUP(O78,{1;2;3;4;5;6;7;8;9;10;11;12;13;14;15;16;17;18;19;20;21},{30;25;21;18;16;15;14;13;12;11;10;9;8;7;6;5;4;3;2;1;0}),0)</f>
        <v>10</v>
      </c>
      <c r="Q78" s="44"/>
      <c r="R78" s="41">
        <f>IF(Q78,LOOKUP(Q78,{1;2;3;4;5;6;7;8;9;10;11;12;13;14;15;16;17;18;19;20;21},{30;25;21;18;16;15;14;13;12;11;10;9;8;7;6;5;4;3;2;1;0}),0)</f>
        <v>0</v>
      </c>
      <c r="S78" s="44"/>
      <c r="T78" s="43">
        <f>IF(S78,LOOKUP(S78,{1;2;3;4;5;6;7;8;9;10;11;12;13;14;15;16;17;18;19;20;21},{30;25;21;18;16;15;14;13;12;11;10;9;8;7;6;5;4;3;2;1;0}),0)</f>
        <v>0</v>
      </c>
      <c r="U78" s="44"/>
      <c r="V78" s="45">
        <f>IF(U78,LOOKUP(U78,{1;2;3;4;5;6;7;8;9;10;11;12;13;14;15;16;17;18;19;20;21},{60;50;42;36;32;30;28;26;24;22;20;18;16;14;12;10;8;6;4;2;0}),0)</f>
        <v>0</v>
      </c>
      <c r="W78" s="44"/>
      <c r="X78" s="41">
        <f>IF(W78,LOOKUP(W78,{1;2;3;4;5;6;7;8;9;10;11;12;13;14;15;16;17;18;19;20;21},{60;50;42;36;32;30;28;26;24;22;20;18;16;14;12;10;8;6;4;2;0}),0)</f>
        <v>0</v>
      </c>
      <c r="Y78" s="44"/>
      <c r="Z78" s="45">
        <f>IF(Y78,LOOKUP(Y78,{1;2;3;4;5;6;7;8;9;10;11;12;13;14;15;16;17;18;19;20;21},{60;50;42;36;32;30;28;26;24;22;20;18;16;14;12;10;8;6;4;2;0}),0)</f>
        <v>0</v>
      </c>
      <c r="AA78" s="44"/>
      <c r="AB78" s="41">
        <f>IF(AA78,LOOKUP(AA78,{1;2;3;4;5;6;7;8;9;10;11;12;13;14;15;16;17;18;19;20;21},{60;50;42;36;32;30;28;26;24;22;20;18;16;14;12;10;8;6;4;2;0}),0)</f>
        <v>0</v>
      </c>
      <c r="AC78" s="44"/>
      <c r="AD78" s="106">
        <f>IF(AC78,LOOKUP(AC78,{1;2;3;4;5;6;7;8;9;10;11;12;13;14;15;16;17;18;19;20;21},{30;25;21;18;16;15;14;13;12;11;10;9;8;7;6;5;4;3;2;1;0}),0)</f>
        <v>0</v>
      </c>
      <c r="AE78" s="44"/>
      <c r="AF78" s="488">
        <f>IF(AE78,LOOKUP(AE78,{1;2;3;4;5;6;7;8;9;10;11;12;13;14;15;16;17;18;19;20;21},{30;25;21;18;16;15;14;13;12;11;10;9;8;7;6;5;4;3;2;1;0}),0)</f>
        <v>0</v>
      </c>
      <c r="AG78" s="44"/>
      <c r="AH78" s="106">
        <f>IF(AG78,LOOKUP(AG78,{1;2;3;4;5;6;7;8;9;10;11;12;13;14;15;16;17;18;19;20;21},{30;25;21;18;16;15;14;13;12;11;10;9;8;7;6;5;4;3;2;1;0}),0)</f>
        <v>0</v>
      </c>
      <c r="AI78" s="44"/>
      <c r="AJ78" s="41">
        <f>IF(AI78,LOOKUP(AI78,{1;2;3;4;5;6;7;8;9;10;11;12;13;14;15;16;17;18;19;20;21},{30;25;21;18;16;15;14;13;12;11;10;9;8;7;6;5;4;3;2;1;0}),0)</f>
        <v>0</v>
      </c>
      <c r="AK78" s="44"/>
      <c r="AL78" s="43">
        <f>IF(AK78,LOOKUP(AK78,{1;2;3;4;5;6;7;8;9;10;11;12;13;14;15;16;17;18;19;20;21},{30;25;21;18;16;15;14;13;12;11;10;9;8;7;6;5;4;3;2;1;0}),0)</f>
        <v>0</v>
      </c>
      <c r="AM78" s="44"/>
      <c r="AN78" s="43">
        <f>IF(AM78,LOOKUP(AM78,{1;2;3;4;5;6;7;8;9;10;11;12;13;14;15;16;17;18;19;20;21},{30;25;21;18;16;15;14;13;12;11;10;9;8;7;6;5;4;3;2;1;0}),0)</f>
        <v>0</v>
      </c>
      <c r="AO78" s="44"/>
      <c r="AP78" s="43">
        <f>IF(AO78,LOOKUP(AO78,{1;2;3;4;5;6;7;8;9;10;11;12;13;14;15;16;17;18;19;20;21},{30;25;21;18;16;15;14;13;12;11;10;9;8;7;6;5;4;3;2;1;0}),0)</f>
        <v>0</v>
      </c>
      <c r="AQ78" s="44"/>
      <c r="AR78" s="47">
        <f>IF(AQ78,LOOKUP(AQ78,{1;2;3;4;5;6;7;8;9;10;11;12;13;14;15;16;17;18;19;20;21},{60;50;42;36;32;30;28;26;24;22;20;18;16;14;12;10;8;6;4;2;0}),0)</f>
        <v>0</v>
      </c>
      <c r="AS78" s="44"/>
      <c r="AT78" s="45">
        <f>IF(AS78,LOOKUP(AS78,{1;2;3;4;5;6;7;8;9;10;11;12;13;14;15;16;17;18;19;20;21},{60;50;42;36;32;30;28;26;24;22;20;18;16;14;12;10;8;6;4;2;0}),0)</f>
        <v>0</v>
      </c>
      <c r="AU78" s="44"/>
      <c r="AV78" s="45">
        <f>IF(AU78,LOOKUP(AU78,{1;2;3;4;5;6;7;8;9;10;11;12;13;14;15;16;17;18;19;20;21},{60;50;42;36;32;30;28;26;24;22;20;18;16;14;12;10;8;6;4;2;0}),0)</f>
        <v>0</v>
      </c>
      <c r="AW78" s="225"/>
      <c r="AX78" s="219">
        <f>V78+X78+Z78+AB78+AR78+AT78+AV78</f>
        <v>0</v>
      </c>
      <c r="AY78" s="259"/>
      <c r="AZ78" s="255">
        <f>RANK(BA78,$BA$6:$BA$258)</f>
        <v>52</v>
      </c>
      <c r="BA78" s="256">
        <f>(N78+P78+R78+T78+V78+X78+Z78+AB78+AD78+AF78+AH78+AJ78+AL78+AN78)- SMALL((N78,P78,R78,T78,V78,X78,Z78,AB78,AD78,AF78,AH78,AJ78,AL78,AN78),1)- SMALL((N78,P78,R78,T78,V78,X78,Z78,AB78,AD78,AF78,AH78,AJ78,AL78,AN78),2)- SMALL((N78,P78,R78,T78,V78,X78,Z78,AB78,AD78,AF78,AH78,AJ78,AL78,AN78),3)</f>
        <v>10</v>
      </c>
      <c r="BB78" s="161"/>
    </row>
    <row r="79" spans="1:54" s="54" customFormat="1" ht="16" customHeight="1" x14ac:dyDescent="0.2">
      <c r="A79" s="190">
        <f>RANK(I79,$I$6:$I$988)</f>
        <v>74</v>
      </c>
      <c r="B79" s="187">
        <v>3535760</v>
      </c>
      <c r="C79" s="181" t="s">
        <v>697</v>
      </c>
      <c r="D79" s="181" t="s">
        <v>698</v>
      </c>
      <c r="E79" s="178" t="str">
        <f>C79&amp;D79</f>
        <v>LucindaANDERSON</v>
      </c>
      <c r="F79" s="172"/>
      <c r="G79" s="193">
        <v>2000</v>
      </c>
      <c r="H79" s="207" t="str">
        <f>IF(ISBLANK(G79),"",IF(G79&gt;1995.9,"U23","SR"))</f>
        <v>U23</v>
      </c>
      <c r="I79" s="198">
        <f>N79+P79+R79+T79+V79+X79+Z79+AB79+AD79+AF79+AH79+AJ79+AL79+AN79+AP79+AR79+AT79+AV79</f>
        <v>9</v>
      </c>
      <c r="J79" s="201">
        <f>N79+R79+X79+AB79+AF79+AJ79+AR79</f>
        <v>0</v>
      </c>
      <c r="K79" s="202">
        <f>P79+T79+V79+Z79+AD79+AH79+AL79+AN79+AP79+AT79+AV79</f>
        <v>9</v>
      </c>
      <c r="L79" s="161"/>
      <c r="M79" s="44"/>
      <c r="N79" s="41">
        <f>IF(M79,LOOKUP(M79,{1;2;3;4;5;6;7;8;9;10;11;12;13;14;15;16;17;18;19;20;21},{30;25;21;18;16;15;14;13;12;11;10;9;8;7;6;5;4;3;2;1;0}),0)</f>
        <v>0</v>
      </c>
      <c r="O79" s="44"/>
      <c r="P79" s="43">
        <f>IF(O79,LOOKUP(O79,{1;2;3;4;5;6;7;8;9;10;11;12;13;14;15;16;17;18;19;20;21},{30;25;21;18;16;15;14;13;12;11;10;9;8;7;6;5;4;3;2;1;0}),0)</f>
        <v>0</v>
      </c>
      <c r="Q79" s="44"/>
      <c r="R79" s="41">
        <f>IF(Q79,LOOKUP(Q79,{1;2;3;4;5;6;7;8;9;10;11;12;13;14;15;16;17;18;19;20;21},{30;25;21;18;16;15;14;13;12;11;10;9;8;7;6;5;4;3;2;1;0}),0)</f>
        <v>0</v>
      </c>
      <c r="S79" s="44"/>
      <c r="T79" s="43">
        <f>IF(S79,LOOKUP(S79,{1;2;3;4;5;6;7;8;9;10;11;12;13;14;15;16;17;18;19;20;21},{30;25;21;18;16;15;14;13;12;11;10;9;8;7;6;5;4;3;2;1;0}),0)</f>
        <v>0</v>
      </c>
      <c r="U79" s="44"/>
      <c r="V79" s="45">
        <f>IF(U79,LOOKUP(U79,{1;2;3;4;5;6;7;8;9;10;11;12;13;14;15;16;17;18;19;20;21},{60;50;42;36;32;30;28;26;24;22;20;18;16;14;12;10;8;6;4;2;0}),0)</f>
        <v>0</v>
      </c>
      <c r="W79" s="44"/>
      <c r="X79" s="41">
        <f>IF(W79,LOOKUP(W79,{1;2;3;4;5;6;7;8;9;10;11;12;13;14;15;16;17;18;19;20;21},{60;50;42;36;32;30;28;26;24;22;20;18;16;14;12;10;8;6;4;2;0}),0)</f>
        <v>0</v>
      </c>
      <c r="Y79" s="44"/>
      <c r="Z79" s="45">
        <f>IF(Y79,LOOKUP(Y79,{1;2;3;4;5;6;7;8;9;10;11;12;13;14;15;16;17;18;19;20;21},{60;50;42;36;32;30;28;26;24;22;20;18;16;14;12;10;8;6;4;2;0}),0)</f>
        <v>0</v>
      </c>
      <c r="AA79" s="44"/>
      <c r="AB79" s="41">
        <f>IF(AA79,LOOKUP(AA79,{1;2;3;4;5;6;7;8;9;10;11;12;13;14;15;16;17;18;19;20;21},{60;50;42;36;32;30;28;26;24;22;20;18;16;14;12;10;8;6;4;2;0}),0)</f>
        <v>0</v>
      </c>
      <c r="AC79" s="44"/>
      <c r="AD79" s="106">
        <f>IF(AC79,LOOKUP(AC79,{1;2;3;4;5;6;7;8;9;10;11;12;13;14;15;16;17;18;19;20;21},{30;25;21;18;16;15;14;13;12;11;10;9;8;7;6;5;4;3;2;1;0}),0)</f>
        <v>0</v>
      </c>
      <c r="AE79" s="44"/>
      <c r="AF79" s="488">
        <f>IF(AE79,LOOKUP(AE79,{1;2;3;4;5;6;7;8;9;10;11;12;13;14;15;16;17;18;19;20;21},{30;25;21;18;16;15;14;13;12;11;10;9;8;7;6;5;4;3;2;1;0}),0)</f>
        <v>0</v>
      </c>
      <c r="AG79" s="44"/>
      <c r="AH79" s="106">
        <f>IF(AG79,LOOKUP(AG79,{1;2;3;4;5;6;7;8;9;10;11;12;13;14;15;16;17;18;19;20;21},{30;25;21;18;16;15;14;13;12;11;10;9;8;7;6;5;4;3;2;1;0}),0)</f>
        <v>0</v>
      </c>
      <c r="AI79" s="44"/>
      <c r="AJ79" s="41">
        <f>IF(AI79,LOOKUP(AI79,{1;2;3;4;5;6;7;8;9;10;11;12;13;14;15;16;17;18;19;20;21},{30;25;21;18;16;15;14;13;12;11;10;9;8;7;6;5;4;3;2;1;0}),0)</f>
        <v>0</v>
      </c>
      <c r="AK79" s="44"/>
      <c r="AL79" s="43">
        <f>IF(AK79,LOOKUP(AK79,{1;2;3;4;5;6;7;8;9;10;11;12;13;14;15;16;17;18;19;20;21},{30;25;21;18;16;15;14;13;12;11;10;9;8;7;6;5;4;3;2;1;0}),0)</f>
        <v>0</v>
      </c>
      <c r="AM79" s="44">
        <v>12</v>
      </c>
      <c r="AN79" s="43">
        <f>IF(AM79,LOOKUP(AM79,{1;2;3;4;5;6;7;8;9;10;11;12;13;14;15;16;17;18;19;20;21},{30;25;21;18;16;15;14;13;12;11;10;9;8;7;6;5;4;3;2;1;0}),0)</f>
        <v>9</v>
      </c>
      <c r="AO79" s="44"/>
      <c r="AP79" s="43">
        <f>IF(AO79,LOOKUP(AO79,{1;2;3;4;5;6;7;8;9;10;11;12;13;14;15;16;17;18;19;20;21},{30;25;21;18;16;15;14;13;12;11;10;9;8;7;6;5;4;3;2;1;0}),0)</f>
        <v>0</v>
      </c>
      <c r="AQ79" s="44"/>
      <c r="AR79" s="47">
        <f>IF(AQ79,LOOKUP(AQ79,{1;2;3;4;5;6;7;8;9;10;11;12;13;14;15;16;17;18;19;20;21},{60;50;42;36;32;30;28;26;24;22;20;18;16;14;12;10;8;6;4;2;0}),0)</f>
        <v>0</v>
      </c>
      <c r="AS79" s="44"/>
      <c r="AT79" s="45">
        <f>IF(AS79,LOOKUP(AS79,{1;2;3;4;5;6;7;8;9;10;11;12;13;14;15;16;17;18;19;20;21},{60;50;42;36;32;30;28;26;24;22;20;18;16;14;12;10;8;6;4;2;0}),0)</f>
        <v>0</v>
      </c>
      <c r="AU79" s="44"/>
      <c r="AV79" s="45">
        <f>IF(AU79,LOOKUP(AU79,{1;2;3;4;5;6;7;8;9;10;11;12;13;14;15;16;17;18;19;20;21},{60;50;42;36;32;30;28;26;24;22;20;18;16;14;12;10;8;6;4;2;0}),0)</f>
        <v>0</v>
      </c>
      <c r="AW79" s="225"/>
      <c r="AX79" s="219">
        <f>V79+X79+Z79+AB79+AR79+AT79+AV79</f>
        <v>0</v>
      </c>
      <c r="AY79" s="259"/>
      <c r="AZ79" s="255"/>
      <c r="BA79" s="256"/>
      <c r="BB79" s="161"/>
    </row>
    <row r="80" spans="1:54" s="54" customFormat="1" ht="16" customHeight="1" x14ac:dyDescent="0.2">
      <c r="A80" s="190">
        <f>RANK(I80,$I$6:$I$988)</f>
        <v>74</v>
      </c>
      <c r="B80" s="187">
        <v>353811</v>
      </c>
      <c r="C80" s="181" t="s">
        <v>593</v>
      </c>
      <c r="D80" s="181" t="s">
        <v>594</v>
      </c>
      <c r="E80" s="178" t="str">
        <f>C80&amp;D80</f>
        <v>LexieMADIGAN</v>
      </c>
      <c r="F80" s="172"/>
      <c r="G80" s="193">
        <v>2002</v>
      </c>
      <c r="H80" s="207" t="str">
        <f>IF(ISBLANK(G80),"",IF(G80&gt;1995.9,"U23","SR"))</f>
        <v>U23</v>
      </c>
      <c r="I80" s="198">
        <f>N80+P80+R80+T80+V80+X80+Z80+AB80+AD80+AF80+AH80+AJ80+AL80+AN80+AP80+AR80+AT80+AV80</f>
        <v>9</v>
      </c>
      <c r="J80" s="201">
        <f>N80+R80+X80+AB80+AF80+AJ80+AR80</f>
        <v>9</v>
      </c>
      <c r="K80" s="202">
        <f>P80+T80+V80+Z80+AD80+AH80+AL80+AN80+AP80+AT80+AV80</f>
        <v>0</v>
      </c>
      <c r="L80" s="161"/>
      <c r="M80" s="44">
        <v>12</v>
      </c>
      <c r="N80" s="41">
        <f>IF(M80,LOOKUP(M80,{1;2;3;4;5;6;7;8;9;10;11;12;13;14;15;16;17;18;19;20;21},{30;25;21;18;16;15;14;13;12;11;10;9;8;7;6;5;4;3;2;1;0}),0)</f>
        <v>9</v>
      </c>
      <c r="O80" s="44"/>
      <c r="P80" s="43">
        <f>IF(O80,LOOKUP(O80,{1;2;3;4;5;6;7;8;9;10;11;12;13;14;15;16;17;18;19;20;21},{30;25;21;18;16;15;14;13;12;11;10;9;8;7;6;5;4;3;2;1;0}),0)</f>
        <v>0</v>
      </c>
      <c r="Q80" s="44"/>
      <c r="R80" s="41">
        <f>IF(Q80,LOOKUP(Q80,{1;2;3;4;5;6;7;8;9;10;11;12;13;14;15;16;17;18;19;20;21},{30;25;21;18;16;15;14;13;12;11;10;9;8;7;6;5;4;3;2;1;0}),0)</f>
        <v>0</v>
      </c>
      <c r="S80" s="44"/>
      <c r="T80" s="43">
        <f>IF(S80,LOOKUP(S80,{1;2;3;4;5;6;7;8;9;10;11;12;13;14;15;16;17;18;19;20;21},{30;25;21;18;16;15;14;13;12;11;10;9;8;7;6;5;4;3;2;1;0}),0)</f>
        <v>0</v>
      </c>
      <c r="U80" s="44"/>
      <c r="V80" s="45">
        <f>IF(U80,LOOKUP(U80,{1;2;3;4;5;6;7;8;9;10;11;12;13;14;15;16;17;18;19;20;21},{60;50;42;36;32;30;28;26;24;22;20;18;16;14;12;10;8;6;4;2;0}),0)</f>
        <v>0</v>
      </c>
      <c r="W80" s="44"/>
      <c r="X80" s="41">
        <f>IF(W80,LOOKUP(W80,{1;2;3;4;5;6;7;8;9;10;11;12;13;14;15;16;17;18;19;20;21},{60;50;42;36;32;30;28;26;24;22;20;18;16;14;12;10;8;6;4;2;0}),0)</f>
        <v>0</v>
      </c>
      <c r="Y80" s="44"/>
      <c r="Z80" s="45">
        <f>IF(Y80,LOOKUP(Y80,{1;2;3;4;5;6;7;8;9;10;11;12;13;14;15;16;17;18;19;20;21},{60;50;42;36;32;30;28;26;24;22;20;18;16;14;12;10;8;6;4;2;0}),0)</f>
        <v>0</v>
      </c>
      <c r="AA80" s="44"/>
      <c r="AB80" s="41">
        <f>IF(AA80,LOOKUP(AA80,{1;2;3;4;5;6;7;8;9;10;11;12;13;14;15;16;17;18;19;20;21},{60;50;42;36;32;30;28;26;24;22;20;18;16;14;12;10;8;6;4;2;0}),0)</f>
        <v>0</v>
      </c>
      <c r="AC80" s="44"/>
      <c r="AD80" s="106">
        <f>IF(AC80,LOOKUP(AC80,{1;2;3;4;5;6;7;8;9;10;11;12;13;14;15;16;17;18;19;20;21},{30;25;21;18;16;15;14;13;12;11;10;9;8;7;6;5;4;3;2;1;0}),0)</f>
        <v>0</v>
      </c>
      <c r="AE80" s="44"/>
      <c r="AF80" s="488">
        <f>IF(AE80,LOOKUP(AE80,{1;2;3;4;5;6;7;8;9;10;11;12;13;14;15;16;17;18;19;20;21},{30;25;21;18;16;15;14;13;12;11;10;9;8;7;6;5;4;3;2;1;0}),0)</f>
        <v>0</v>
      </c>
      <c r="AG80" s="44"/>
      <c r="AH80" s="106">
        <f>IF(AG80,LOOKUP(AG80,{1;2;3;4;5;6;7;8;9;10;11;12;13;14;15;16;17;18;19;20;21},{30;25;21;18;16;15;14;13;12;11;10;9;8;7;6;5;4;3;2;1;0}),0)</f>
        <v>0</v>
      </c>
      <c r="AI80" s="44"/>
      <c r="AJ80" s="41">
        <f>IF(AI80,LOOKUP(AI80,{1;2;3;4;5;6;7;8;9;10;11;12;13;14;15;16;17;18;19;20;21},{30;25;21;18;16;15;14;13;12;11;10;9;8;7;6;5;4;3;2;1;0}),0)</f>
        <v>0</v>
      </c>
      <c r="AK80" s="44"/>
      <c r="AL80" s="43">
        <f>IF(AK80,LOOKUP(AK80,{1;2;3;4;5;6;7;8;9;10;11;12;13;14;15;16;17;18;19;20;21},{30;25;21;18;16;15;14;13;12;11;10;9;8;7;6;5;4;3;2;1;0}),0)</f>
        <v>0</v>
      </c>
      <c r="AM80" s="44"/>
      <c r="AN80" s="43">
        <f>IF(AM80,LOOKUP(AM80,{1;2;3;4;5;6;7;8;9;10;11;12;13;14;15;16;17;18;19;20;21},{30;25;21;18;16;15;14;13;12;11;10;9;8;7;6;5;4;3;2;1;0}),0)</f>
        <v>0</v>
      </c>
      <c r="AO80" s="44"/>
      <c r="AP80" s="43">
        <f>IF(AO80,LOOKUP(AO80,{1;2;3;4;5;6;7;8;9;10;11;12;13;14;15;16;17;18;19;20;21},{30;25;21;18;16;15;14;13;12;11;10;9;8;7;6;5;4;3;2;1;0}),0)</f>
        <v>0</v>
      </c>
      <c r="AQ80" s="44"/>
      <c r="AR80" s="47">
        <f>IF(AQ80,LOOKUP(AQ80,{1;2;3;4;5;6;7;8;9;10;11;12;13;14;15;16;17;18;19;20;21},{60;50;42;36;32;30;28;26;24;22;20;18;16;14;12;10;8;6;4;2;0}),0)</f>
        <v>0</v>
      </c>
      <c r="AS80" s="44"/>
      <c r="AT80" s="45">
        <f>IF(AS80,LOOKUP(AS80,{1;2;3;4;5;6;7;8;9;10;11;12;13;14;15;16;17;18;19;20;21},{60;50;42;36;32;30;28;26;24;22;20;18;16;14;12;10;8;6;4;2;0}),0)</f>
        <v>0</v>
      </c>
      <c r="AU80" s="44"/>
      <c r="AV80" s="45">
        <f>IF(AU80,LOOKUP(AU80,{1;2;3;4;5;6;7;8;9;10;11;12;13;14;15;16;17;18;19;20;21},{60;50;42;36;32;30;28;26;24;22;20;18;16;14;12;10;8;6;4;2;0}),0)</f>
        <v>0</v>
      </c>
      <c r="AW80" s="225"/>
      <c r="AX80" s="219">
        <f>V80+X80+Z80+AB80+AR80+AT80+AV80</f>
        <v>0</v>
      </c>
      <c r="AY80" s="259"/>
      <c r="AZ80" s="255"/>
      <c r="BA80" s="256"/>
      <c r="BB80" s="161"/>
    </row>
    <row r="81" spans="1:54" s="264" customFormat="1" ht="16" customHeight="1" x14ac:dyDescent="0.2">
      <c r="A81" s="190">
        <f>RANK(I81,$I$6:$I$988)</f>
        <v>74</v>
      </c>
      <c r="B81" s="187">
        <v>1365857</v>
      </c>
      <c r="C81" s="181" t="s">
        <v>451</v>
      </c>
      <c r="D81" s="181" t="s">
        <v>452</v>
      </c>
      <c r="E81" s="178" t="str">
        <f>C81&amp;D81</f>
        <v>KikkanRANDALL</v>
      </c>
      <c r="F81" s="172">
        <v>2017</v>
      </c>
      <c r="G81" s="193">
        <v>1982</v>
      </c>
      <c r="H81" s="207" t="str">
        <f>IF(ISBLANK(G81),"",IF(G81&gt;1995.9,"U23","SR"))</f>
        <v>SR</v>
      </c>
      <c r="I81" s="198">
        <f>N81+P81+R81+T81+V81+X81+Z81+AB81+AD81+AF81+AH81+AJ81+AL81+AN81+AP81+AR81+AT81+AV81</f>
        <v>9</v>
      </c>
      <c r="J81" s="201">
        <f>N81+R81+X81+AB81+AF81+AJ81+AR81</f>
        <v>0</v>
      </c>
      <c r="K81" s="202">
        <f>P81+T81+V81+Z81+AD81+AH81+AL81+AN81+AP81+AT81+AV81</f>
        <v>9</v>
      </c>
      <c r="L81" s="393"/>
      <c r="M81" s="44"/>
      <c r="N81" s="41">
        <f>IF(M81,LOOKUP(M81,{1;2;3;4;5;6;7;8;9;10;11;12;13;14;15;16;17;18;19;20;21},{30;25;21;18;16;15;14;13;12;11;10;9;8;7;6;5;4;3;2;1;0}),0)</f>
        <v>0</v>
      </c>
      <c r="O81" s="44"/>
      <c r="P81" s="43">
        <f>IF(O81,LOOKUP(O81,{1;2;3;4;5;6;7;8;9;10;11;12;13;14;15;16;17;18;19;20;21},{30;25;21;18;16;15;14;13;12;11;10;9;8;7;6;5;4;3;2;1;0}),0)</f>
        <v>0</v>
      </c>
      <c r="Q81" s="44"/>
      <c r="R81" s="41">
        <f>IF(Q81,LOOKUP(Q81,{1;2;3;4;5;6;7;8;9;10;11;12;13;14;15;16;17;18;19;20;21},{30;25;21;18;16;15;14;13;12;11;10;9;8;7;6;5;4;3;2;1;0}),0)</f>
        <v>0</v>
      </c>
      <c r="S81" s="44"/>
      <c r="T81" s="43">
        <f>IF(S81,LOOKUP(S81,{1;2;3;4;5;6;7;8;9;10;11;12;13;14;15;16;17;18;19;20;21},{30;25;21;18;16;15;14;13;12;11;10;9;8;7;6;5;4;3;2;1;0}),0)</f>
        <v>0</v>
      </c>
      <c r="U81" s="44"/>
      <c r="V81" s="45">
        <f>IF(U81,LOOKUP(U81,{1;2;3;4;5;6;7;8;9;10;11;12;13;14;15;16;17;18;19;20;21},{60;50;42;36;32;30;28;26;24;22;20;18;16;14;12;10;8;6;4;2;0}),0)</f>
        <v>0</v>
      </c>
      <c r="W81" s="44"/>
      <c r="X81" s="41">
        <f>IF(W81,LOOKUP(W81,{1;2;3;4;5;6;7;8;9;10;11;12;13;14;15;16;17;18;19;20;21},{60;50;42;36;32;30;28;26;24;22;20;18;16;14;12;10;8;6;4;2;0}),0)</f>
        <v>0</v>
      </c>
      <c r="Y81" s="44"/>
      <c r="Z81" s="45">
        <f>IF(Y81,LOOKUP(Y81,{1;2;3;4;5;6;7;8;9;10;11;12;13;14;15;16;17;18;19;20;21},{60;50;42;36;32;30;28;26;24;22;20;18;16;14;12;10;8;6;4;2;0}),0)</f>
        <v>0</v>
      </c>
      <c r="AA81" s="44"/>
      <c r="AB81" s="41">
        <f>IF(AA81,LOOKUP(AA81,{1;2;3;4;5;6;7;8;9;10;11;12;13;14;15;16;17;18;19;20;21},{60;50;42;36;32;30;28;26;24;22;20;18;16;14;12;10;8;6;4;2;0}),0)</f>
        <v>0</v>
      </c>
      <c r="AC81" s="44"/>
      <c r="AD81" s="106">
        <f>IF(AC81,LOOKUP(AC81,{1;2;3;4;5;6;7;8;9;10;11;12;13;14;15;16;17;18;19;20;21},{30;25;21;18;16;15;14;13;12;11;10;9;8;7;6;5;4;3;2;1;0}),0)</f>
        <v>0</v>
      </c>
      <c r="AE81" s="44"/>
      <c r="AF81" s="488">
        <f>IF(AE81,LOOKUP(AE81,{1;2;3;4;5;6;7;8;9;10;11;12;13;14;15;16;17;18;19;20;21},{30;25;21;18;16;15;14;13;12;11;10;9;8;7;6;5;4;3;2;1;0}),0)</f>
        <v>0</v>
      </c>
      <c r="AG81" s="44"/>
      <c r="AH81" s="106">
        <f>IF(AG81,LOOKUP(AG81,{1;2;3;4;5;6;7;8;9;10;11;12;13;14;15;16;17;18;19;20;21},{30;25;21;18;16;15;14;13;12;11;10;9;8;7;6;5;4;3;2;1;0}),0)</f>
        <v>0</v>
      </c>
      <c r="AI81" s="44"/>
      <c r="AJ81" s="41">
        <f>IF(AI81,LOOKUP(AI81,{1;2;3;4;5;6;7;8;9;10;11;12;13;14;15;16;17;18;19;20;21},{30;25;21;18;16;15;14;13;12;11;10;9;8;7;6;5;4;3;2;1;0}),0)</f>
        <v>0</v>
      </c>
      <c r="AK81" s="44"/>
      <c r="AL81" s="43">
        <f>IF(AK81,LOOKUP(AK81,{1;2;3;4;5;6;7;8;9;10;11;12;13;14;15;16;17;18;19;20;21},{30;25;21;18;16;15;14;13;12;11;10;9;8;7;6;5;4;3;2;1;0}),0)</f>
        <v>0</v>
      </c>
      <c r="AM81" s="44"/>
      <c r="AN81" s="43">
        <f>IF(AM81,LOOKUP(AM81,{1;2;3;4;5;6;7;8;9;10;11;12;13;14;15;16;17;18;19;20;21},{30;25;21;18;16;15;14;13;12;11;10;9;8;7;6;5;4;3;2;1;0}),0)</f>
        <v>0</v>
      </c>
      <c r="AO81" s="44">
        <v>12</v>
      </c>
      <c r="AP81" s="43">
        <f>IF(AO81,LOOKUP(AO81,{1;2;3;4;5;6;7;8;9;10;11;12;13;14;15;16;17;18;19;20;21},{30;25;21;18;16;15;14;13;12;11;10;9;8;7;6;5;4;3;2;1;0}),0)</f>
        <v>9</v>
      </c>
      <c r="AQ81" s="44"/>
      <c r="AR81" s="47">
        <f>IF(AQ81,LOOKUP(AQ81,{1;2;3;4;5;6;7;8;9;10;11;12;13;14;15;16;17;18;19;20;21},{60;50;42;36;32;30;28;26;24;22;20;18;16;14;12;10;8;6;4;2;0}),0)</f>
        <v>0</v>
      </c>
      <c r="AS81" s="44"/>
      <c r="AT81" s="45">
        <f>IF(AS81,LOOKUP(AS81,{1;2;3;4;5;6;7;8;9;10;11;12;13;14;15;16;17;18;19;20;21},{60;50;42;36;32;30;28;26;24;22;20;18;16;14;12;10;8;6;4;2;0}),0)</f>
        <v>0</v>
      </c>
      <c r="AU81" s="44"/>
      <c r="AV81" s="45">
        <f>IF(AU81,LOOKUP(AU81,{1;2;3;4;5;6;7;8;9;10;11;12;13;14;15;16;17;18;19;20;21},{60;50;42;36;32;30;28;26;24;22;20;18;16;14;12;10;8;6;4;2;0}),0)</f>
        <v>0</v>
      </c>
      <c r="AW81" s="225"/>
      <c r="AX81" s="219">
        <f>V81+X81+Z81+AB81+AR81+AT81+AV81</f>
        <v>0</v>
      </c>
      <c r="AY81" s="437"/>
      <c r="AZ81" s="255">
        <f>RANK(BA81,$BA$6:$BA$258)</f>
        <v>57</v>
      </c>
      <c r="BA81" s="256">
        <f>(N81+P81+R81+T81+V81+X81+Z81+AB81+AD81+AF81+AH81+AJ81+AL81+AN81)- SMALL((N81,P81,R81,T81,V81,X81,Z81,AB81,AD81,AF81,AH81,AJ81,AL81,AN81),1)- SMALL((N81,P81,R81,T81,V81,X81,Z81,AB81,AD81,AF81,AH81,AJ81,AL81,AN81),2)- SMALL((N81,P81,R81,T81,V81,X81,Z81,AB81,AD81,AF81,AH81,AJ81,AL81,AN81),3)</f>
        <v>0</v>
      </c>
      <c r="BB81" s="393"/>
    </row>
    <row r="82" spans="1:54" s="54" customFormat="1" ht="16" customHeight="1" x14ac:dyDescent="0.2">
      <c r="A82" s="190">
        <f>RANK(I82,$I$6:$I$988)</f>
        <v>77</v>
      </c>
      <c r="B82" s="187">
        <v>1110456</v>
      </c>
      <c r="C82" s="181" t="s">
        <v>705</v>
      </c>
      <c r="D82" s="181" t="s">
        <v>706</v>
      </c>
      <c r="E82" s="178" t="str">
        <f>C82&amp;D82</f>
        <v>BonnieWEISKOPF</v>
      </c>
      <c r="F82" s="172"/>
      <c r="G82" s="193">
        <v>1968</v>
      </c>
      <c r="H82" s="207" t="str">
        <f>IF(ISBLANK(G82),"",IF(G82&gt;1995.9,"U23","SR"))</f>
        <v>SR</v>
      </c>
      <c r="I82" s="198">
        <f>N82+P82+R82+T82+V82+X82+Z82+AB82+AD82+AF82+AH82+AJ82+AL82+AN82+AP82+AR82+AT82+AV82</f>
        <v>8</v>
      </c>
      <c r="J82" s="201">
        <f>N82+R82+X82+AB82+AF82+AJ82+AR82</f>
        <v>0</v>
      </c>
      <c r="K82" s="202">
        <f>P82+T82+V82+Z82+AD82+AH82+AL82+AN82+AP82+AT82+AV82</f>
        <v>8</v>
      </c>
      <c r="L82" s="161"/>
      <c r="M82" s="44"/>
      <c r="N82" s="41">
        <f>IF(M82,LOOKUP(M82,{1;2;3;4;5;6;7;8;9;10;11;12;13;14;15;16;17;18;19;20;21},{30;25;21;18;16;15;14;13;12;11;10;9;8;7;6;5;4;3;2;1;0}),0)</f>
        <v>0</v>
      </c>
      <c r="O82" s="44"/>
      <c r="P82" s="43">
        <f>IF(O82,LOOKUP(O82,{1;2;3;4;5;6;7;8;9;10;11;12;13;14;15;16;17;18;19;20;21},{30;25;21;18;16;15;14;13;12;11;10;9;8;7;6;5;4;3;2;1;0}),0)</f>
        <v>0</v>
      </c>
      <c r="Q82" s="44"/>
      <c r="R82" s="41">
        <f>IF(Q82,LOOKUP(Q82,{1;2;3;4;5;6;7;8;9;10;11;12;13;14;15;16;17;18;19;20;21},{30;25;21;18;16;15;14;13;12;11;10;9;8;7;6;5;4;3;2;1;0}),0)</f>
        <v>0</v>
      </c>
      <c r="S82" s="44"/>
      <c r="T82" s="43">
        <f>IF(S82,LOOKUP(S82,{1;2;3;4;5;6;7;8;9;10;11;12;13;14;15;16;17;18;19;20;21},{30;25;21;18;16;15;14;13;12;11;10;9;8;7;6;5;4;3;2;1;0}),0)</f>
        <v>0</v>
      </c>
      <c r="U82" s="44"/>
      <c r="V82" s="45">
        <f>IF(U82,LOOKUP(U82,{1;2;3;4;5;6;7;8;9;10;11;12;13;14;15;16;17;18;19;20;21},{60;50;42;36;32;30;28;26;24;22;20;18;16;14;12;10;8;6;4;2;0}),0)</f>
        <v>0</v>
      </c>
      <c r="W82" s="44"/>
      <c r="X82" s="41">
        <f>IF(W82,LOOKUP(W82,{1;2;3;4;5;6;7;8;9;10;11;12;13;14;15;16;17;18;19;20;21},{60;50;42;36;32;30;28;26;24;22;20;18;16;14;12;10;8;6;4;2;0}),0)</f>
        <v>0</v>
      </c>
      <c r="Y82" s="44"/>
      <c r="Z82" s="45">
        <f>IF(Y82,LOOKUP(Y82,{1;2;3;4;5;6;7;8;9;10;11;12;13;14;15;16;17;18;19;20;21},{60;50;42;36;32;30;28;26;24;22;20;18;16;14;12;10;8;6;4;2;0}),0)</f>
        <v>0</v>
      </c>
      <c r="AA82" s="44"/>
      <c r="AB82" s="41">
        <f>IF(AA82,LOOKUP(AA82,{1;2;3;4;5;6;7;8;9;10;11;12;13;14;15;16;17;18;19;20;21},{60;50;42;36;32;30;28;26;24;22;20;18;16;14;12;10;8;6;4;2;0}),0)</f>
        <v>0</v>
      </c>
      <c r="AC82" s="44"/>
      <c r="AD82" s="106">
        <f>IF(AC82,LOOKUP(AC82,{1;2;3;4;5;6;7;8;9;10;11;12;13;14;15;16;17;18;19;20;21},{30;25;21;18;16;15;14;13;12;11;10;9;8;7;6;5;4;3;2;1;0}),0)</f>
        <v>0</v>
      </c>
      <c r="AE82" s="44"/>
      <c r="AF82" s="488">
        <f>IF(AE82,LOOKUP(AE82,{1;2;3;4;5;6;7;8;9;10;11;12;13;14;15;16;17;18;19;20;21},{30;25;21;18;16;15;14;13;12;11;10;9;8;7;6;5;4;3;2;1;0}),0)</f>
        <v>0</v>
      </c>
      <c r="AG82" s="44"/>
      <c r="AH82" s="106">
        <f>IF(AG82,LOOKUP(AG82,{1;2;3;4;5;6;7;8;9;10;11;12;13;14;15;16;17;18;19;20;21},{30;25;21;18;16;15;14;13;12;11;10;9;8;7;6;5;4;3;2;1;0}),0)</f>
        <v>0</v>
      </c>
      <c r="AI82" s="44"/>
      <c r="AJ82" s="41">
        <f>IF(AI82,LOOKUP(AI82,{1;2;3;4;5;6;7;8;9;10;11;12;13;14;15;16;17;18;19;20;21},{30;25;21;18;16;15;14;13;12;11;10;9;8;7;6;5;4;3;2;1;0}),0)</f>
        <v>0</v>
      </c>
      <c r="AK82" s="44"/>
      <c r="AL82" s="43">
        <f>IF(AK82,LOOKUP(AK82,{1;2;3;4;5;6;7;8;9;10;11;12;13;14;15;16;17;18;19;20;21},{30;25;21;18;16;15;14;13;12;11;10;9;8;7;6;5;4;3;2;1;0}),0)</f>
        <v>0</v>
      </c>
      <c r="AM82" s="44"/>
      <c r="AN82" s="43">
        <f>IF(AM82,LOOKUP(AM82,{1;2;3;4;5;6;7;8;9;10;11;12;13;14;15;16;17;18;19;20;21},{30;25;21;18;16;15;14;13;12;11;10;9;8;7;6;5;4;3;2;1;0}),0)</f>
        <v>0</v>
      </c>
      <c r="AO82" s="44">
        <v>13</v>
      </c>
      <c r="AP82" s="43">
        <f>IF(AO82,LOOKUP(AO82,{1;2;3;4;5;6;7;8;9;10;11;12;13;14;15;16;17;18;19;20;21},{30;25;21;18;16;15;14;13;12;11;10;9;8;7;6;5;4;3;2;1;0}),0)</f>
        <v>8</v>
      </c>
      <c r="AQ82" s="44"/>
      <c r="AR82" s="47">
        <f>IF(AQ82,LOOKUP(AQ82,{1;2;3;4;5;6;7;8;9;10;11;12;13;14;15;16;17;18;19;20;21},{60;50;42;36;32;30;28;26;24;22;20;18;16;14;12;10;8;6;4;2;0}),0)</f>
        <v>0</v>
      </c>
      <c r="AS82" s="44"/>
      <c r="AT82" s="45">
        <f>IF(AS82,LOOKUP(AS82,{1;2;3;4;5;6;7;8;9;10;11;12;13;14;15;16;17;18;19;20;21},{60;50;42;36;32;30;28;26;24;22;20;18;16;14;12;10;8;6;4;2;0}),0)</f>
        <v>0</v>
      </c>
      <c r="AU82" s="44"/>
      <c r="AV82" s="45">
        <f>IF(AU82,LOOKUP(AU82,{1;2;3;4;5;6;7;8;9;10;11;12;13;14;15;16;17;18;19;20;21},{60;50;42;36;32;30;28;26;24;22;20;18;16;14;12;10;8;6;4;2;0}),0)</f>
        <v>0</v>
      </c>
      <c r="AW82" s="225"/>
      <c r="AX82" s="219">
        <f>V82+X82+Z82+AB82+AR82+AT82+AV82</f>
        <v>0</v>
      </c>
      <c r="AY82" s="259"/>
      <c r="AZ82" s="255"/>
      <c r="BA82" s="256"/>
      <c r="BB82" s="161"/>
    </row>
    <row r="83" spans="1:54" s="54" customFormat="1" ht="16" customHeight="1" x14ac:dyDescent="0.2">
      <c r="A83" s="190">
        <f>RANK(I83,$I$6:$I$988)</f>
        <v>78</v>
      </c>
      <c r="B83" s="187">
        <v>3105703</v>
      </c>
      <c r="C83" s="184" t="s">
        <v>639</v>
      </c>
      <c r="D83" s="181" t="s">
        <v>638</v>
      </c>
      <c r="E83" s="178" t="str">
        <f>C83&amp;D83</f>
        <v>JasmineDROLET</v>
      </c>
      <c r="F83" s="172"/>
      <c r="G83" s="193">
        <v>2002</v>
      </c>
      <c r="H83" s="207" t="str">
        <f>IF(ISBLANK(G83),"",IF(G83&gt;1995.9,"U23","SR"))</f>
        <v>U23</v>
      </c>
      <c r="I83" s="198">
        <f>N83+P83+R83+T83+V83+X83+Z83+AB83+AD83+AF83+AH83+AJ83+AL83+AN83+AP83+AR83+AT83+AV83</f>
        <v>7</v>
      </c>
      <c r="J83" s="201">
        <f>N83+R83+X83+AB83+AF83+AJ83+AR83</f>
        <v>0</v>
      </c>
      <c r="K83" s="202">
        <f>P83+T83+V83+Z83+AD83+AH83+AL83+AN83+AP83+AT83+AV83</f>
        <v>7</v>
      </c>
      <c r="L83" s="161"/>
      <c r="M83" s="44"/>
      <c r="N83" s="41">
        <f>IF(M83,LOOKUP(M83,{1;2;3;4;5;6;7;8;9;10;11;12;13;14;15;16;17;18;19;20;21},{30;25;21;18;16;15;14;13;12;11;10;9;8;7;6;5;4;3;2;1;0}),0)</f>
        <v>0</v>
      </c>
      <c r="O83" s="44"/>
      <c r="P83" s="43">
        <f>IF(O83,LOOKUP(O83,{1;2;3;4;5;6;7;8;9;10;11;12;13;14;15;16;17;18;19;20;21},{30;25;21;18;16;15;14;13;12;11;10;9;8;7;6;5;4;3;2;1;0}),0)</f>
        <v>0</v>
      </c>
      <c r="Q83" s="44"/>
      <c r="R83" s="41">
        <f>IF(Q83,LOOKUP(Q83,{1;2;3;4;5;6;7;8;9;10;11;12;13;14;15;16;17;18;19;20;21},{30;25;21;18;16;15;14;13;12;11;10;9;8;7;6;5;4;3;2;1;0}),0)</f>
        <v>0</v>
      </c>
      <c r="S83" s="44">
        <v>14</v>
      </c>
      <c r="T83" s="43">
        <f>IF(S83,LOOKUP(S83,{1;2;3;4;5;6;7;8;9;10;11;12;13;14;15;16;17;18;19;20;21},{30;25;21;18;16;15;14;13;12;11;10;9;8;7;6;5;4;3;2;1;0}),0)</f>
        <v>7</v>
      </c>
      <c r="U83" s="44"/>
      <c r="V83" s="45">
        <f>IF(U83,LOOKUP(U83,{1;2;3;4;5;6;7;8;9;10;11;12;13;14;15;16;17;18;19;20;21},{60;50;42;36;32;30;28;26;24;22;20;18;16;14;12;10;8;6;4;2;0}),0)</f>
        <v>0</v>
      </c>
      <c r="W83" s="44"/>
      <c r="X83" s="41">
        <f>IF(W83,LOOKUP(W83,{1;2;3;4;5;6;7;8;9;10;11;12;13;14;15;16;17;18;19;20;21},{60;50;42;36;32;30;28;26;24;22;20;18;16;14;12;10;8;6;4;2;0}),0)</f>
        <v>0</v>
      </c>
      <c r="Y83" s="44"/>
      <c r="Z83" s="45">
        <f>IF(Y83,LOOKUP(Y83,{1;2;3;4;5;6;7;8;9;10;11;12;13;14;15;16;17;18;19;20;21},{60;50;42;36;32;30;28;26;24;22;20;18;16;14;12;10;8;6;4;2;0}),0)</f>
        <v>0</v>
      </c>
      <c r="AA83" s="44"/>
      <c r="AB83" s="41">
        <f>IF(AA83,LOOKUP(AA83,{1;2;3;4;5;6;7;8;9;10;11;12;13;14;15;16;17;18;19;20;21},{60;50;42;36;32;30;28;26;24;22;20;18;16;14;12;10;8;6;4;2;0}),0)</f>
        <v>0</v>
      </c>
      <c r="AC83" s="44"/>
      <c r="AD83" s="106">
        <f>IF(AC83,LOOKUP(AC83,{1;2;3;4;5;6;7;8;9;10;11;12;13;14;15;16;17;18;19;20;21},{30;25;21;18;16;15;14;13;12;11;10;9;8;7;6;5;4;3;2;1;0}),0)</f>
        <v>0</v>
      </c>
      <c r="AE83" s="44"/>
      <c r="AF83" s="488">
        <f>IF(AE83,LOOKUP(AE83,{1;2;3;4;5;6;7;8;9;10;11;12;13;14;15;16;17;18;19;20;21},{30;25;21;18;16;15;14;13;12;11;10;9;8;7;6;5;4;3;2;1;0}),0)</f>
        <v>0</v>
      </c>
      <c r="AG83" s="44"/>
      <c r="AH83" s="106">
        <f>IF(AG83,LOOKUP(AG83,{1;2;3;4;5;6;7;8;9;10;11;12;13;14;15;16;17;18;19;20;21},{30;25;21;18;16;15;14;13;12;11;10;9;8;7;6;5;4;3;2;1;0}),0)</f>
        <v>0</v>
      </c>
      <c r="AI83" s="44"/>
      <c r="AJ83" s="41">
        <f>IF(AI83,LOOKUP(AI83,{1;2;3;4;5;6;7;8;9;10;11;12;13;14;15;16;17;18;19;20;21},{30;25;21;18;16;15;14;13;12;11;10;9;8;7;6;5;4;3;2;1;0}),0)</f>
        <v>0</v>
      </c>
      <c r="AK83" s="44"/>
      <c r="AL83" s="43">
        <f>IF(AK83,LOOKUP(AK83,{1;2;3;4;5;6;7;8;9;10;11;12;13;14;15;16;17;18;19;20;21},{30;25;21;18;16;15;14;13;12;11;10;9;8;7;6;5;4;3;2;1;0}),0)</f>
        <v>0</v>
      </c>
      <c r="AM83" s="44"/>
      <c r="AN83" s="43">
        <f>IF(AM83,LOOKUP(AM83,{1;2;3;4;5;6;7;8;9;10;11;12;13;14;15;16;17;18;19;20;21},{30;25;21;18;16;15;14;13;12;11;10;9;8;7;6;5;4;3;2;1;0}),0)</f>
        <v>0</v>
      </c>
      <c r="AO83" s="44"/>
      <c r="AP83" s="43">
        <f>IF(AO83,LOOKUP(AO83,{1;2;3;4;5;6;7;8;9;10;11;12;13;14;15;16;17;18;19;20;21},{30;25;21;18;16;15;14;13;12;11;10;9;8;7;6;5;4;3;2;1;0}),0)</f>
        <v>0</v>
      </c>
      <c r="AQ83" s="44"/>
      <c r="AR83" s="47">
        <f>IF(AQ83,LOOKUP(AQ83,{1;2;3;4;5;6;7;8;9;10;11;12;13;14;15;16;17;18;19;20;21},{60;50;42;36;32;30;28;26;24;22;20;18;16;14;12;10;8;6;4;2;0}),0)</f>
        <v>0</v>
      </c>
      <c r="AS83" s="44"/>
      <c r="AT83" s="45">
        <f>IF(AS83,LOOKUP(AS83,{1;2;3;4;5;6;7;8;9;10;11;12;13;14;15;16;17;18;19;20;21},{60;50;42;36;32;30;28;26;24;22;20;18;16;14;12;10;8;6;4;2;0}),0)</f>
        <v>0</v>
      </c>
      <c r="AU83" s="44"/>
      <c r="AV83" s="45">
        <f>IF(AU83,LOOKUP(AU83,{1;2;3;4;5;6;7;8;9;10;11;12;13;14;15;16;17;18;19;20;21},{60;50;42;36;32;30;28;26;24;22;20;18;16;14;12;10;8;6;4;2;0}),0)</f>
        <v>0</v>
      </c>
      <c r="AW83" s="225"/>
      <c r="AX83" s="219">
        <f>V83+X83+Z83+AB83+AR83+AT83+AV83</f>
        <v>0</v>
      </c>
      <c r="AY83" s="259"/>
      <c r="AZ83" s="255"/>
      <c r="BA83" s="256"/>
      <c r="BB83" s="161"/>
    </row>
    <row r="84" spans="1:54" s="54" customFormat="1" ht="16" customHeight="1" x14ac:dyDescent="0.2">
      <c r="A84" s="190">
        <f>RANK(I84,$I$6:$I$988)</f>
        <v>78</v>
      </c>
      <c r="B84" s="187"/>
      <c r="C84" s="181" t="s">
        <v>707</v>
      </c>
      <c r="D84" s="181" t="s">
        <v>708</v>
      </c>
      <c r="E84" s="178" t="str">
        <f>C84&amp;D84</f>
        <v>ClaireLUBY</v>
      </c>
      <c r="F84" s="172"/>
      <c r="G84" s="193">
        <v>1988</v>
      </c>
      <c r="H84" s="207" t="str">
        <f>IF(ISBLANK(G84),"",IF(G84&gt;1995.9,"U23","SR"))</f>
        <v>SR</v>
      </c>
      <c r="I84" s="198">
        <f>N84+P84+R84+T84+V84+X84+Z84+AB84+AD84+AF84+AH84+AJ84+AL84+AN84+AP84+AR84+AT84+AV84</f>
        <v>7</v>
      </c>
      <c r="J84" s="201">
        <f>N84+R84+X84+AB84+AF84+AJ84+AR84</f>
        <v>0</v>
      </c>
      <c r="K84" s="202">
        <f>P84+T84+V84+Z84+AD84+AH84+AL84+AN84+AP84+AT84+AV84</f>
        <v>7</v>
      </c>
      <c r="L84" s="161"/>
      <c r="M84" s="44"/>
      <c r="N84" s="41">
        <f>IF(M84,LOOKUP(M84,{1;2;3;4;5;6;7;8;9;10;11;12;13;14;15;16;17;18;19;20;21},{30;25;21;18;16;15;14;13;12;11;10;9;8;7;6;5;4;3;2;1;0}),0)</f>
        <v>0</v>
      </c>
      <c r="O84" s="44"/>
      <c r="P84" s="43">
        <f>IF(O84,LOOKUP(O84,{1;2;3;4;5;6;7;8;9;10;11;12;13;14;15;16;17;18;19;20;21},{30;25;21;18;16;15;14;13;12;11;10;9;8;7;6;5;4;3;2;1;0}),0)</f>
        <v>0</v>
      </c>
      <c r="Q84" s="44"/>
      <c r="R84" s="41">
        <f>IF(Q84,LOOKUP(Q84,{1;2;3;4;5;6;7;8;9;10;11;12;13;14;15;16;17;18;19;20;21},{30;25;21;18;16;15;14;13;12;11;10;9;8;7;6;5;4;3;2;1;0}),0)</f>
        <v>0</v>
      </c>
      <c r="S84" s="44"/>
      <c r="T84" s="43">
        <f>IF(S84,LOOKUP(S84,{1;2;3;4;5;6;7;8;9;10;11;12;13;14;15;16;17;18;19;20;21},{30;25;21;18;16;15;14;13;12;11;10;9;8;7;6;5;4;3;2;1;0}),0)</f>
        <v>0</v>
      </c>
      <c r="U84" s="44"/>
      <c r="V84" s="45">
        <f>IF(U84,LOOKUP(U84,{1;2;3;4;5;6;7;8;9;10;11;12;13;14;15;16;17;18;19;20;21},{60;50;42;36;32;30;28;26;24;22;20;18;16;14;12;10;8;6;4;2;0}),0)</f>
        <v>0</v>
      </c>
      <c r="W84" s="44"/>
      <c r="X84" s="41">
        <f>IF(W84,LOOKUP(W84,{1;2;3;4;5;6;7;8;9;10;11;12;13;14;15;16;17;18;19;20;21},{60;50;42;36;32;30;28;26;24;22;20;18;16;14;12;10;8;6;4;2;0}),0)</f>
        <v>0</v>
      </c>
      <c r="Y84" s="44"/>
      <c r="Z84" s="45">
        <f>IF(Y84,LOOKUP(Y84,{1;2;3;4;5;6;7;8;9;10;11;12;13;14;15;16;17;18;19;20;21},{60;50;42;36;32;30;28;26;24;22;20;18;16;14;12;10;8;6;4;2;0}),0)</f>
        <v>0</v>
      </c>
      <c r="AA84" s="44"/>
      <c r="AB84" s="41">
        <f>IF(AA84,LOOKUP(AA84,{1;2;3;4;5;6;7;8;9;10;11;12;13;14;15;16;17;18;19;20;21},{60;50;42;36;32;30;28;26;24;22;20;18;16;14;12;10;8;6;4;2;0}),0)</f>
        <v>0</v>
      </c>
      <c r="AC84" s="44"/>
      <c r="AD84" s="106">
        <f>IF(AC84,LOOKUP(AC84,{1;2;3;4;5;6;7;8;9;10;11;12;13;14;15;16;17;18;19;20;21},{30;25;21;18;16;15;14;13;12;11;10;9;8;7;6;5;4;3;2;1;0}),0)</f>
        <v>0</v>
      </c>
      <c r="AE84" s="44"/>
      <c r="AF84" s="488">
        <f>IF(AE84,LOOKUP(AE84,{1;2;3;4;5;6;7;8;9;10;11;12;13;14;15;16;17;18;19;20;21},{30;25;21;18;16;15;14;13;12;11;10;9;8;7;6;5;4;3;2;1;0}),0)</f>
        <v>0</v>
      </c>
      <c r="AG84" s="44"/>
      <c r="AH84" s="106">
        <f>IF(AG84,LOOKUP(AG84,{1;2;3;4;5;6;7;8;9;10;11;12;13;14;15;16;17;18;19;20;21},{30;25;21;18;16;15;14;13;12;11;10;9;8;7;6;5;4;3;2;1;0}),0)</f>
        <v>0</v>
      </c>
      <c r="AI84" s="44"/>
      <c r="AJ84" s="41">
        <f>IF(AI84,LOOKUP(AI84,{1;2;3;4;5;6;7;8;9;10;11;12;13;14;15;16;17;18;19;20;21},{30;25;21;18;16;15;14;13;12;11;10;9;8;7;6;5;4;3;2;1;0}),0)</f>
        <v>0</v>
      </c>
      <c r="AK84" s="44"/>
      <c r="AL84" s="43">
        <f>IF(AK84,LOOKUP(AK84,{1;2;3;4;5;6;7;8;9;10;11;12;13;14;15;16;17;18;19;20;21},{30;25;21;18;16;15;14;13;12;11;10;9;8;7;6;5;4;3;2;1;0}),0)</f>
        <v>0</v>
      </c>
      <c r="AM84" s="44"/>
      <c r="AN84" s="43">
        <f>IF(AM84,LOOKUP(AM84,{1;2;3;4;5;6;7;8;9;10;11;12;13;14;15;16;17;18;19;20;21},{30;25;21;18;16;15;14;13;12;11;10;9;8;7;6;5;4;3;2;1;0}),0)</f>
        <v>0</v>
      </c>
      <c r="AO84" s="44">
        <v>14</v>
      </c>
      <c r="AP84" s="43">
        <f>IF(AO84,LOOKUP(AO84,{1;2;3;4;5;6;7;8;9;10;11;12;13;14;15;16;17;18;19;20;21},{30;25;21;18;16;15;14;13;12;11;10;9;8;7;6;5;4;3;2;1;0}),0)</f>
        <v>7</v>
      </c>
      <c r="AQ84" s="44"/>
      <c r="AR84" s="47">
        <f>IF(AQ84,LOOKUP(AQ84,{1;2;3;4;5;6;7;8;9;10;11;12;13;14;15;16;17;18;19;20;21},{60;50;42;36;32;30;28;26;24;22;20;18;16;14;12;10;8;6;4;2;0}),0)</f>
        <v>0</v>
      </c>
      <c r="AS84" s="44"/>
      <c r="AT84" s="45">
        <f>IF(AS84,LOOKUP(AS84,{1;2;3;4;5;6;7;8;9;10;11;12;13;14;15;16;17;18;19;20;21},{60;50;42;36;32;30;28;26;24;22;20;18;16;14;12;10;8;6;4;2;0}),0)</f>
        <v>0</v>
      </c>
      <c r="AU84" s="44"/>
      <c r="AV84" s="45">
        <f>IF(AU84,LOOKUP(AU84,{1;2;3;4;5;6;7;8;9;10;11;12;13;14;15;16;17;18;19;20;21},{60;50;42;36;32;30;28;26;24;22;20;18;16;14;12;10;8;6;4;2;0}),0)</f>
        <v>0</v>
      </c>
      <c r="AW84" s="225"/>
      <c r="AX84" s="219">
        <f>V84+X84+Z84+AB84+AR84+AT84+AV84</f>
        <v>0</v>
      </c>
      <c r="AY84" s="259"/>
      <c r="AZ84" s="255"/>
      <c r="BA84" s="256"/>
      <c r="BB84" s="161"/>
    </row>
    <row r="85" spans="1:54" s="54" customFormat="1" ht="16" customHeight="1" x14ac:dyDescent="0.2">
      <c r="A85" s="190">
        <f>RANK(I85,$I$6:$I$988)</f>
        <v>80</v>
      </c>
      <c r="B85" s="187">
        <v>3535843</v>
      </c>
      <c r="C85" s="181" t="s">
        <v>346</v>
      </c>
      <c r="D85" s="181" t="s">
        <v>694</v>
      </c>
      <c r="E85" s="178" t="str">
        <f>C85&amp;D85</f>
        <v>EmmaALBRECHT</v>
      </c>
      <c r="F85" s="172"/>
      <c r="G85" s="193">
        <v>2001</v>
      </c>
      <c r="H85" s="207" t="str">
        <f>IF(ISBLANK(G85),"",IF(G85&gt;1995.9,"U23","SR"))</f>
        <v>U23</v>
      </c>
      <c r="I85" s="198">
        <f>N85+P85+R85+T85+V85+X85+Z85+AB85+AD85+AF85+AH85+AJ85+AL85+AN85+AP85+AR85+AT85+AV85</f>
        <v>6</v>
      </c>
      <c r="J85" s="201">
        <f>N85+R85+X85+AB85+AF85+AJ85+AR85</f>
        <v>6</v>
      </c>
      <c r="K85" s="202">
        <f>P85+T85+V85+Z85+AD85+AH85+AL85+AN85+AP85+AT85+AV85</f>
        <v>0</v>
      </c>
      <c r="L85" s="161"/>
      <c r="M85" s="44"/>
      <c r="N85" s="41">
        <f>IF(M85,LOOKUP(M85,{1;2;3;4;5;6;7;8;9;10;11;12;13;14;15;16;17;18;19;20;21},{30;25;21;18;16;15;14;13;12;11;10;9;8;7;6;5;4;3;2;1;0}),0)</f>
        <v>0</v>
      </c>
      <c r="O85" s="44"/>
      <c r="P85" s="43">
        <f>IF(O85,LOOKUP(O85,{1;2;3;4;5;6;7;8;9;10;11;12;13;14;15;16;17;18;19;20;21},{30;25;21;18;16;15;14;13;12;11;10;9;8;7;6;5;4;3;2;1;0}),0)</f>
        <v>0</v>
      </c>
      <c r="Q85" s="44"/>
      <c r="R85" s="41">
        <f>IF(Q85,LOOKUP(Q85,{1;2;3;4;5;6;7;8;9;10;11;12;13;14;15;16;17;18;19;20;21},{30;25;21;18;16;15;14;13;12;11;10;9;8;7;6;5;4;3;2;1;0}),0)</f>
        <v>0</v>
      </c>
      <c r="S85" s="44"/>
      <c r="T85" s="43">
        <f>IF(S85,LOOKUP(S85,{1;2;3;4;5;6;7;8;9;10;11;12;13;14;15;16;17;18;19;20;21},{30;25;21;18;16;15;14;13;12;11;10;9;8;7;6;5;4;3;2;1;0}),0)</f>
        <v>0</v>
      </c>
      <c r="U85" s="44"/>
      <c r="V85" s="45">
        <f>IF(U85,LOOKUP(U85,{1;2;3;4;5;6;7;8;9;10;11;12;13;14;15;16;17;18;19;20;21},{60;50;42;36;32;30;28;26;24;22;20;18;16;14;12;10;8;6;4;2;0}),0)</f>
        <v>0</v>
      </c>
      <c r="W85" s="44"/>
      <c r="X85" s="41">
        <f>IF(W85,LOOKUP(W85,{1;2;3;4;5;6;7;8;9;10;11;12;13;14;15;16;17;18;19;20;21},{60;50;42;36;32;30;28;26;24;22;20;18;16;14;12;10;8;6;4;2;0}),0)</f>
        <v>0</v>
      </c>
      <c r="Y85" s="44"/>
      <c r="Z85" s="45">
        <f>IF(Y85,LOOKUP(Y85,{1;2;3;4;5;6;7;8;9;10;11;12;13;14;15;16;17;18;19;20;21},{60;50;42;36;32;30;28;26;24;22;20;18;16;14;12;10;8;6;4;2;0}),0)</f>
        <v>0</v>
      </c>
      <c r="AA85" s="44"/>
      <c r="AB85" s="41">
        <f>IF(AA85,LOOKUP(AA85,{1;2;3;4;5;6;7;8;9;10;11;12;13;14;15;16;17;18;19;20;21},{60;50;42;36;32;30;28;26;24;22;20;18;16;14;12;10;8;6;4;2;0}),0)</f>
        <v>0</v>
      </c>
      <c r="AC85" s="44"/>
      <c r="AD85" s="106">
        <f>IF(AC85,LOOKUP(AC85,{1;2;3;4;5;6;7;8;9;10;11;12;13;14;15;16;17;18;19;20;21},{30;25;21;18;16;15;14;13;12;11;10;9;8;7;6;5;4;3;2;1;0}),0)</f>
        <v>0</v>
      </c>
      <c r="AE85" s="44"/>
      <c r="AF85" s="488">
        <f>IF(AE85,LOOKUP(AE85,{1;2;3;4;5;6;7;8;9;10;11;12;13;14;15;16;17;18;19;20;21},{30;25;21;18;16;15;14;13;12;11;10;9;8;7;6;5;4;3;2;1;0}),0)</f>
        <v>0</v>
      </c>
      <c r="AG85" s="44"/>
      <c r="AH85" s="106">
        <f>IF(AG85,LOOKUP(AG85,{1;2;3;4;5;6;7;8;9;10;11;12;13;14;15;16;17;18;19;20;21},{30;25;21;18;16;15;14;13;12;11;10;9;8;7;6;5;4;3;2;1;0}),0)</f>
        <v>0</v>
      </c>
      <c r="AI85" s="44">
        <v>15</v>
      </c>
      <c r="AJ85" s="41">
        <f>IF(AI85,LOOKUP(AI85,{1;2;3;4;5;6;7;8;9;10;11;12;13;14;15;16;17;18;19;20;21},{30;25;21;18;16;15;14;13;12;11;10;9;8;7;6;5;4;3;2;1;0}),0)</f>
        <v>6</v>
      </c>
      <c r="AK85" s="44"/>
      <c r="AL85" s="43">
        <f>IF(AK85,LOOKUP(AK85,{1;2;3;4;5;6;7;8;9;10;11;12;13;14;15;16;17;18;19;20;21},{30;25;21;18;16;15;14;13;12;11;10;9;8;7;6;5;4;3;2;1;0}),0)</f>
        <v>0</v>
      </c>
      <c r="AM85" s="44"/>
      <c r="AN85" s="43">
        <f>IF(AM85,LOOKUP(AM85,{1;2;3;4;5;6;7;8;9;10;11;12;13;14;15;16;17;18;19;20;21},{30;25;21;18;16;15;14;13;12;11;10;9;8;7;6;5;4;3;2;1;0}),0)</f>
        <v>0</v>
      </c>
      <c r="AO85" s="44"/>
      <c r="AP85" s="43">
        <f>IF(AO85,LOOKUP(AO85,{1;2;3;4;5;6;7;8;9;10;11;12;13;14;15;16;17;18;19;20;21},{30;25;21;18;16;15;14;13;12;11;10;9;8;7;6;5;4;3;2;1;0}),0)</f>
        <v>0</v>
      </c>
      <c r="AQ85" s="44"/>
      <c r="AR85" s="47">
        <f>IF(AQ85,LOOKUP(AQ85,{1;2;3;4;5;6;7;8;9;10;11;12;13;14;15;16;17;18;19;20;21},{60;50;42;36;32;30;28;26;24;22;20;18;16;14;12;10;8;6;4;2;0}),0)</f>
        <v>0</v>
      </c>
      <c r="AS85" s="44"/>
      <c r="AT85" s="45">
        <f>IF(AS85,LOOKUP(AS85,{1;2;3;4;5;6;7;8;9;10;11;12;13;14;15;16;17;18;19;20;21},{60;50;42;36;32;30;28;26;24;22;20;18;16;14;12;10;8;6;4;2;0}),0)</f>
        <v>0</v>
      </c>
      <c r="AU85" s="44"/>
      <c r="AV85" s="45">
        <f>IF(AU85,LOOKUP(AU85,{1;2;3;4;5;6;7;8;9;10;11;12;13;14;15;16;17;18;19;20;21},{60;50;42;36;32;30;28;26;24;22;20;18;16;14;12;10;8;6;4;2;0}),0)</f>
        <v>0</v>
      </c>
      <c r="AW85" s="225"/>
      <c r="AX85" s="219">
        <f>V85+X85+Z85+AB85+AR85+AT85+AV85</f>
        <v>0</v>
      </c>
      <c r="AY85" s="259"/>
      <c r="AZ85" s="255"/>
      <c r="BA85" s="256"/>
      <c r="BB85" s="161"/>
    </row>
    <row r="86" spans="1:54" s="54" customFormat="1" ht="16" customHeight="1" x14ac:dyDescent="0.2">
      <c r="A86" s="190">
        <f>RANK(I86,$I$6:$I$988)</f>
        <v>80</v>
      </c>
      <c r="B86" s="187">
        <v>3535686</v>
      </c>
      <c r="C86" s="181" t="s">
        <v>262</v>
      </c>
      <c r="D86" s="181" t="s">
        <v>372</v>
      </c>
      <c r="E86" s="178" t="str">
        <f>C86&amp;D86</f>
        <v>KelseyDICKINSON</v>
      </c>
      <c r="F86" s="172">
        <v>2017</v>
      </c>
      <c r="G86" s="193">
        <v>1993</v>
      </c>
      <c r="H86" s="207" t="str">
        <f>IF(ISBLANK(G86),"",IF(G86&gt;1995.9,"U23","SR"))</f>
        <v>SR</v>
      </c>
      <c r="I86" s="198">
        <f>N86+P86+R86+T86+V86+X86+Z86+AB86+AD86+AF86+AH86+AJ86+AL86+AN86+AP86+AR86+AT86+AV86</f>
        <v>6</v>
      </c>
      <c r="J86" s="201">
        <f>N86+R86+X86+AB86+AF86+AJ86+AR86</f>
        <v>0</v>
      </c>
      <c r="K86" s="202">
        <f>P86+T86+V86+Z86+AD86+AH86+AL86+AN86+AP86+AT86+AV86</f>
        <v>6</v>
      </c>
      <c r="L86" s="161"/>
      <c r="M86" s="44"/>
      <c r="N86" s="41">
        <f>IF(M86,LOOKUP(M86,{1;2;3;4;5;6;7;8;9;10;11;12;13;14;15;16;17;18;19;20;21},{30;25;21;18;16;15;14;13;12;11;10;9;8;7;6;5;4;3;2;1;0}),0)</f>
        <v>0</v>
      </c>
      <c r="O86" s="44"/>
      <c r="P86" s="43">
        <f>IF(O86,LOOKUP(O86,{1;2;3;4;5;6;7;8;9;10;11;12;13;14;15;16;17;18;19;20;21},{30;25;21;18;16;15;14;13;12;11;10;9;8;7;6;5;4;3;2;1;0}),0)</f>
        <v>0</v>
      </c>
      <c r="Q86" s="44"/>
      <c r="R86" s="41">
        <f>IF(Q86,LOOKUP(Q86,{1;2;3;4;5;6;7;8;9;10;11;12;13;14;15;16;17;18;19;20;21},{30;25;21;18;16;15;14;13;12;11;10;9;8;7;6;5;4;3;2;1;0}),0)</f>
        <v>0</v>
      </c>
      <c r="S86" s="44"/>
      <c r="T86" s="43">
        <f>IF(S86,LOOKUP(S86,{1;2;3;4;5;6;7;8;9;10;11;12;13;14;15;16;17;18;19;20;21},{30;25;21;18;16;15;14;13;12;11;10;9;8;7;6;5;4;3;2;1;0}),0)</f>
        <v>0</v>
      </c>
      <c r="U86" s="44"/>
      <c r="V86" s="45">
        <f>IF(U86,LOOKUP(U86,{1;2;3;4;5;6;7;8;9;10;11;12;13;14;15;16;17;18;19;20;21},{60;50;42;36;32;30;28;26;24;22;20;18;16;14;12;10;8;6;4;2;0}),0)</f>
        <v>0</v>
      </c>
      <c r="W86" s="44"/>
      <c r="X86" s="41">
        <f>IF(W86,LOOKUP(W86,{1;2;3;4;5;6;7;8;9;10;11;12;13;14;15;16;17;18;19;20;21},{60;50;42;36;32;30;28;26;24;22;20;18;16;14;12;10;8;6;4;2;0}),0)</f>
        <v>0</v>
      </c>
      <c r="Y86" s="44"/>
      <c r="Z86" s="45">
        <f>IF(Y86,LOOKUP(Y86,{1;2;3;4;5;6;7;8;9;10;11;12;13;14;15;16;17;18;19;20;21},{60;50;42;36;32;30;28;26;24;22;20;18;16;14;12;10;8;6;4;2;0}),0)</f>
        <v>0</v>
      </c>
      <c r="AA86" s="44"/>
      <c r="AB86" s="41">
        <f>IF(AA86,LOOKUP(AA86,{1;2;3;4;5;6;7;8;9;10;11;12;13;14;15;16;17;18;19;20;21},{60;50;42;36;32;30;28;26;24;22;20;18;16;14;12;10;8;6;4;2;0}),0)</f>
        <v>0</v>
      </c>
      <c r="AC86" s="44">
        <v>15</v>
      </c>
      <c r="AD86" s="106">
        <f>IF(AC86,LOOKUP(AC86,{1;2;3;4;5;6;7;8;9;10;11;12;13;14;15;16;17;18;19;20;21},{30;25;21;18;16;15;14;13;12;11;10;9;8;7;6;5;4;3;2;1;0}),0)</f>
        <v>6</v>
      </c>
      <c r="AE86" s="44"/>
      <c r="AF86" s="488">
        <f>IF(AE86,LOOKUP(AE86,{1;2;3;4;5;6;7;8;9;10;11;12;13;14;15;16;17;18;19;20;21},{30;25;21;18;16;15;14;13;12;11;10;9;8;7;6;5;4;3;2;1;0}),0)</f>
        <v>0</v>
      </c>
      <c r="AG86" s="44"/>
      <c r="AH86" s="106">
        <f>IF(AG86,LOOKUP(AG86,{1;2;3;4;5;6;7;8;9;10;11;12;13;14;15;16;17;18;19;20;21},{30;25;21;18;16;15;14;13;12;11;10;9;8;7;6;5;4;3;2;1;0}),0)</f>
        <v>0</v>
      </c>
      <c r="AI86" s="44"/>
      <c r="AJ86" s="41">
        <f>IF(AI86,LOOKUP(AI86,{1;2;3;4;5;6;7;8;9;10;11;12;13;14;15;16;17;18;19;20;21},{30;25;21;18;16;15;14;13;12;11;10;9;8;7;6;5;4;3;2;1;0}),0)</f>
        <v>0</v>
      </c>
      <c r="AK86" s="44"/>
      <c r="AL86" s="43">
        <f>IF(AK86,LOOKUP(AK86,{1;2;3;4;5;6;7;8;9;10;11;12;13;14;15;16;17;18;19;20;21},{30;25;21;18;16;15;14;13;12;11;10;9;8;7;6;5;4;3;2;1;0}),0)</f>
        <v>0</v>
      </c>
      <c r="AM86" s="44"/>
      <c r="AN86" s="43">
        <f>IF(AM86,LOOKUP(AM86,{1;2;3;4;5;6;7;8;9;10;11;12;13;14;15;16;17;18;19;20;21},{30;25;21;18;16;15;14;13;12;11;10;9;8;7;6;5;4;3;2;1;0}),0)</f>
        <v>0</v>
      </c>
      <c r="AO86" s="44"/>
      <c r="AP86" s="43">
        <f>IF(AO86,LOOKUP(AO86,{1;2;3;4;5;6;7;8;9;10;11;12;13;14;15;16;17;18;19;20;21},{30;25;21;18;16;15;14;13;12;11;10;9;8;7;6;5;4;3;2;1;0}),0)</f>
        <v>0</v>
      </c>
      <c r="AQ86" s="44"/>
      <c r="AR86" s="47">
        <f>IF(AQ86,LOOKUP(AQ86,{1;2;3;4;5;6;7;8;9;10;11;12;13;14;15;16;17;18;19;20;21},{60;50;42;36;32;30;28;26;24;22;20;18;16;14;12;10;8;6;4;2;0}),0)</f>
        <v>0</v>
      </c>
      <c r="AS86" s="44"/>
      <c r="AT86" s="45">
        <f>IF(AS86,LOOKUP(AS86,{1;2;3;4;5;6;7;8;9;10;11;12;13;14;15;16;17;18;19;20;21},{60;50;42;36;32;30;28;26;24;22;20;18;16;14;12;10;8;6;4;2;0}),0)</f>
        <v>0</v>
      </c>
      <c r="AU86" s="44"/>
      <c r="AV86" s="45">
        <f>IF(AU86,LOOKUP(AU86,{1;2;3;4;5;6;7;8;9;10;11;12;13;14;15;16;17;18;19;20;21},{60;50;42;36;32;30;28;26;24;22;20;18;16;14;12;10;8;6;4;2;0}),0)</f>
        <v>0</v>
      </c>
      <c r="AW86" s="225"/>
      <c r="AX86" s="219">
        <f>V86+X86+Z86+AB86+AR86+AT86+AV86</f>
        <v>0</v>
      </c>
      <c r="AY86" s="259"/>
      <c r="AZ86" s="255">
        <f>RANK(BA86,$BA$6:$BA$258)</f>
        <v>53</v>
      </c>
      <c r="BA86" s="256">
        <f>(N86+P86+R86+T86+V86+X86+Z86+AB86+AD86+AF86+AH86+AJ86+AL86+AN86)- SMALL((N86,P86,R86,T86,V86,X86,Z86,AB86,AD86,AF86,AH86,AJ86,AL86,AN86),1)- SMALL((N86,P86,R86,T86,V86,X86,Z86,AB86,AD86,AF86,AH86,AJ86,AL86,AN86),2)- SMALL((N86,P86,R86,T86,V86,X86,Z86,AB86,AD86,AF86,AH86,AJ86,AL86,AN86),3)</f>
        <v>6</v>
      </c>
      <c r="BB86" s="161"/>
    </row>
    <row r="87" spans="1:54" s="54" customFormat="1" ht="16" customHeight="1" x14ac:dyDescent="0.2">
      <c r="A87" s="190">
        <f>RANK(I87,$I$6:$I$988)</f>
        <v>80</v>
      </c>
      <c r="B87" s="187"/>
      <c r="C87" s="181" t="s">
        <v>710</v>
      </c>
      <c r="D87" s="181" t="s">
        <v>709</v>
      </c>
      <c r="E87" s="178" t="str">
        <f>C87&amp;D87</f>
        <v>PattiHARVIEUX</v>
      </c>
      <c r="F87" s="172"/>
      <c r="G87" s="193">
        <v>1965</v>
      </c>
      <c r="H87" s="207" t="str">
        <f>IF(ISBLANK(G87),"",IF(G87&gt;1995.9,"U23","SR"))</f>
        <v>SR</v>
      </c>
      <c r="I87" s="198">
        <f>N87+P87+R87+T87+V87+X87+Z87+AB87+AD87+AF87+AH87+AJ87+AL87+AN87+AP87+AR87+AT87+AV87</f>
        <v>6</v>
      </c>
      <c r="J87" s="201">
        <f>N87+R87+X87+AB87+AF87+AJ87+AR87</f>
        <v>0</v>
      </c>
      <c r="K87" s="202">
        <f>P87+T87+V87+Z87+AD87+AH87+AL87+AN87+AP87+AT87+AV87</f>
        <v>6</v>
      </c>
      <c r="L87" s="161"/>
      <c r="M87" s="44"/>
      <c r="N87" s="41">
        <f>IF(M87,LOOKUP(M87,{1;2;3;4;5;6;7;8;9;10;11;12;13;14;15;16;17;18;19;20;21},{30;25;21;18;16;15;14;13;12;11;10;9;8;7;6;5;4;3;2;1;0}),0)</f>
        <v>0</v>
      </c>
      <c r="O87" s="44"/>
      <c r="P87" s="43">
        <f>IF(O87,LOOKUP(O87,{1;2;3;4;5;6;7;8;9;10;11;12;13;14;15;16;17;18;19;20;21},{30;25;21;18;16;15;14;13;12;11;10;9;8;7;6;5;4;3;2;1;0}),0)</f>
        <v>0</v>
      </c>
      <c r="Q87" s="44"/>
      <c r="R87" s="41">
        <f>IF(Q87,LOOKUP(Q87,{1;2;3;4;5;6;7;8;9;10;11;12;13;14;15;16;17;18;19;20;21},{30;25;21;18;16;15;14;13;12;11;10;9;8;7;6;5;4;3;2;1;0}),0)</f>
        <v>0</v>
      </c>
      <c r="S87" s="44"/>
      <c r="T87" s="43">
        <f>IF(S87,LOOKUP(S87,{1;2;3;4;5;6;7;8;9;10;11;12;13;14;15;16;17;18;19;20;21},{30;25;21;18;16;15;14;13;12;11;10;9;8;7;6;5;4;3;2;1;0}),0)</f>
        <v>0</v>
      </c>
      <c r="U87" s="44"/>
      <c r="V87" s="45">
        <f>IF(U87,LOOKUP(U87,{1;2;3;4;5;6;7;8;9;10;11;12;13;14;15;16;17;18;19;20;21},{60;50;42;36;32;30;28;26;24;22;20;18;16;14;12;10;8;6;4;2;0}),0)</f>
        <v>0</v>
      </c>
      <c r="W87" s="44"/>
      <c r="X87" s="41">
        <f>IF(W87,LOOKUP(W87,{1;2;3;4;5;6;7;8;9;10;11;12;13;14;15;16;17;18;19;20;21},{60;50;42;36;32;30;28;26;24;22;20;18;16;14;12;10;8;6;4;2;0}),0)</f>
        <v>0</v>
      </c>
      <c r="Y87" s="44"/>
      <c r="Z87" s="45">
        <f>IF(Y87,LOOKUP(Y87,{1;2;3;4;5;6;7;8;9;10;11;12;13;14;15;16;17;18;19;20;21},{60;50;42;36;32;30;28;26;24;22;20;18;16;14;12;10;8;6;4;2;0}),0)</f>
        <v>0</v>
      </c>
      <c r="AA87" s="44"/>
      <c r="AB87" s="41">
        <f>IF(AA87,LOOKUP(AA87,{1;2;3;4;5;6;7;8;9;10;11;12;13;14;15;16;17;18;19;20;21},{60;50;42;36;32;30;28;26;24;22;20;18;16;14;12;10;8;6;4;2;0}),0)</f>
        <v>0</v>
      </c>
      <c r="AC87" s="44"/>
      <c r="AD87" s="106">
        <f>IF(AC87,LOOKUP(AC87,{1;2;3;4;5;6;7;8;9;10;11;12;13;14;15;16;17;18;19;20;21},{30;25;21;18;16;15;14;13;12;11;10;9;8;7;6;5;4;3;2;1;0}),0)</f>
        <v>0</v>
      </c>
      <c r="AE87" s="44"/>
      <c r="AF87" s="488">
        <f>IF(AE87,LOOKUP(AE87,{1;2;3;4;5;6;7;8;9;10;11;12;13;14;15;16;17;18;19;20;21},{30;25;21;18;16;15;14;13;12;11;10;9;8;7;6;5;4;3;2;1;0}),0)</f>
        <v>0</v>
      </c>
      <c r="AG87" s="44"/>
      <c r="AH87" s="106">
        <f>IF(AG87,LOOKUP(AG87,{1;2;3;4;5;6;7;8;9;10;11;12;13;14;15;16;17;18;19;20;21},{30;25;21;18;16;15;14;13;12;11;10;9;8;7;6;5;4;3;2;1;0}),0)</f>
        <v>0</v>
      </c>
      <c r="AI87" s="44"/>
      <c r="AJ87" s="41">
        <f>IF(AI87,LOOKUP(AI87,{1;2;3;4;5;6;7;8;9;10;11;12;13;14;15;16;17;18;19;20;21},{30;25;21;18;16;15;14;13;12;11;10;9;8;7;6;5;4;3;2;1;0}),0)</f>
        <v>0</v>
      </c>
      <c r="AK87" s="44"/>
      <c r="AL87" s="43">
        <f>IF(AK87,LOOKUP(AK87,{1;2;3;4;5;6;7;8;9;10;11;12;13;14;15;16;17;18;19;20;21},{30;25;21;18;16;15;14;13;12;11;10;9;8;7;6;5;4;3;2;1;0}),0)</f>
        <v>0</v>
      </c>
      <c r="AM87" s="44"/>
      <c r="AN87" s="43">
        <f>IF(AM87,LOOKUP(AM87,{1;2;3;4;5;6;7;8;9;10;11;12;13;14;15;16;17;18;19;20;21},{30;25;21;18;16;15;14;13;12;11;10;9;8;7;6;5;4;3;2;1;0}),0)</f>
        <v>0</v>
      </c>
      <c r="AO87" s="44">
        <v>15</v>
      </c>
      <c r="AP87" s="43">
        <f>IF(AO87,LOOKUP(AO87,{1;2;3;4;5;6;7;8;9;10;11;12;13;14;15;16;17;18;19;20;21},{30;25;21;18;16;15;14;13;12;11;10;9;8;7;6;5;4;3;2;1;0}),0)</f>
        <v>6</v>
      </c>
      <c r="AQ87" s="44"/>
      <c r="AR87" s="47">
        <f>IF(AQ87,LOOKUP(AQ87,{1;2;3;4;5;6;7;8;9;10;11;12;13;14;15;16;17;18;19;20;21},{60;50;42;36;32;30;28;26;24;22;20;18;16;14;12;10;8;6;4;2;0}),0)</f>
        <v>0</v>
      </c>
      <c r="AS87" s="44"/>
      <c r="AT87" s="45">
        <f>IF(AS87,LOOKUP(AS87,{1;2;3;4;5;6;7;8;9;10;11;12;13;14;15;16;17;18;19;20;21},{60;50;42;36;32;30;28;26;24;22;20;18;16;14;12;10;8;6;4;2;0}),0)</f>
        <v>0</v>
      </c>
      <c r="AU87" s="44"/>
      <c r="AV87" s="45">
        <f>IF(AU87,LOOKUP(AU87,{1;2;3;4;5;6;7;8;9;10;11;12;13;14;15;16;17;18;19;20;21},{60;50;42;36;32;30;28;26;24;22;20;18;16;14;12;10;8;6;4;2;0}),0)</f>
        <v>0</v>
      </c>
      <c r="AW87" s="225"/>
      <c r="AX87" s="219">
        <f>V87+X87+Z87+AB87+AR87+AT87+AV87</f>
        <v>0</v>
      </c>
      <c r="AY87" s="259"/>
      <c r="AZ87" s="255"/>
      <c r="BA87" s="256"/>
      <c r="BB87" s="161"/>
    </row>
    <row r="88" spans="1:54" s="54" customFormat="1" ht="16" customHeight="1" x14ac:dyDescent="0.2">
      <c r="A88" s="190">
        <f>RANK(I88,$I$6:$I$988)</f>
        <v>83</v>
      </c>
      <c r="B88" s="187"/>
      <c r="C88" s="181" t="s">
        <v>712</v>
      </c>
      <c r="D88" s="181" t="s">
        <v>711</v>
      </c>
      <c r="E88" s="178" t="str">
        <f>C88&amp;D88</f>
        <v>AmyBIANCO</v>
      </c>
      <c r="F88" s="172"/>
      <c r="G88" s="193">
        <v>1995</v>
      </c>
      <c r="H88" s="207" t="str">
        <f>IF(ISBLANK(G88),"",IF(G88&gt;1995.9,"U23","SR"))</f>
        <v>SR</v>
      </c>
      <c r="I88" s="198">
        <f>N88+P88+R88+T88+V88+X88+Z88+AB88+AD88+AF88+AH88+AJ88+AL88+AN88+AP88+AR88+AT88+AV88</f>
        <v>5</v>
      </c>
      <c r="J88" s="201">
        <f>N88+R88+X88+AB88+AF88+AJ88+AR88</f>
        <v>0</v>
      </c>
      <c r="K88" s="202">
        <f>P88+T88+V88+Z88+AD88+AH88+AL88+AN88+AP88+AT88+AV88</f>
        <v>5</v>
      </c>
      <c r="L88" s="161"/>
      <c r="M88" s="44"/>
      <c r="N88" s="41">
        <f>IF(M88,LOOKUP(M88,{1;2;3;4;5;6;7;8;9;10;11;12;13;14;15;16;17;18;19;20;21},{30;25;21;18;16;15;14;13;12;11;10;9;8;7;6;5;4;3;2;1;0}),0)</f>
        <v>0</v>
      </c>
      <c r="O88" s="44"/>
      <c r="P88" s="43">
        <f>IF(O88,LOOKUP(O88,{1;2;3;4;5;6;7;8;9;10;11;12;13;14;15;16;17;18;19;20;21},{30;25;21;18;16;15;14;13;12;11;10;9;8;7;6;5;4;3;2;1;0}),0)</f>
        <v>0</v>
      </c>
      <c r="Q88" s="44"/>
      <c r="R88" s="41">
        <f>IF(Q88,LOOKUP(Q88,{1;2;3;4;5;6;7;8;9;10;11;12;13;14;15;16;17;18;19;20;21},{30;25;21;18;16;15;14;13;12;11;10;9;8;7;6;5;4;3;2;1;0}),0)</f>
        <v>0</v>
      </c>
      <c r="S88" s="44"/>
      <c r="T88" s="43">
        <f>IF(S88,LOOKUP(S88,{1;2;3;4;5;6;7;8;9;10;11;12;13;14;15;16;17;18;19;20;21},{30;25;21;18;16;15;14;13;12;11;10;9;8;7;6;5;4;3;2;1;0}),0)</f>
        <v>0</v>
      </c>
      <c r="U88" s="44"/>
      <c r="V88" s="45">
        <f>IF(U88,LOOKUP(U88,{1;2;3;4;5;6;7;8;9;10;11;12;13;14;15;16;17;18;19;20;21},{60;50;42;36;32;30;28;26;24;22;20;18;16;14;12;10;8;6;4;2;0}),0)</f>
        <v>0</v>
      </c>
      <c r="W88" s="44"/>
      <c r="X88" s="41">
        <f>IF(W88,LOOKUP(W88,{1;2;3;4;5;6;7;8;9;10;11;12;13;14;15;16;17;18;19;20;21},{60;50;42;36;32;30;28;26;24;22;20;18;16;14;12;10;8;6;4;2;0}),0)</f>
        <v>0</v>
      </c>
      <c r="Y88" s="44"/>
      <c r="Z88" s="45">
        <f>IF(Y88,LOOKUP(Y88,{1;2;3;4;5;6;7;8;9;10;11;12;13;14;15;16;17;18;19;20;21},{60;50;42;36;32;30;28;26;24;22;20;18;16;14;12;10;8;6;4;2;0}),0)</f>
        <v>0</v>
      </c>
      <c r="AA88" s="44"/>
      <c r="AB88" s="41">
        <f>IF(AA88,LOOKUP(AA88,{1;2;3;4;5;6;7;8;9;10;11;12;13;14;15;16;17;18;19;20;21},{60;50;42;36;32;30;28;26;24;22;20;18;16;14;12;10;8;6;4;2;0}),0)</f>
        <v>0</v>
      </c>
      <c r="AC88" s="44"/>
      <c r="AD88" s="106">
        <f>IF(AC88,LOOKUP(AC88,{1;2;3;4;5;6;7;8;9;10;11;12;13;14;15;16;17;18;19;20;21},{30;25;21;18;16;15;14;13;12;11;10;9;8;7;6;5;4;3;2;1;0}),0)</f>
        <v>0</v>
      </c>
      <c r="AE88" s="44"/>
      <c r="AF88" s="488">
        <f>IF(AE88,LOOKUP(AE88,{1;2;3;4;5;6;7;8;9;10;11;12;13;14;15;16;17;18;19;20;21},{30;25;21;18;16;15;14;13;12;11;10;9;8;7;6;5;4;3;2;1;0}),0)</f>
        <v>0</v>
      </c>
      <c r="AG88" s="44"/>
      <c r="AH88" s="106">
        <f>IF(AG88,LOOKUP(AG88,{1;2;3;4;5;6;7;8;9;10;11;12;13;14;15;16;17;18;19;20;21},{30;25;21;18;16;15;14;13;12;11;10;9;8;7;6;5;4;3;2;1;0}),0)</f>
        <v>0</v>
      </c>
      <c r="AI88" s="44"/>
      <c r="AJ88" s="41">
        <f>IF(AI88,LOOKUP(AI88,{1;2;3;4;5;6;7;8;9;10;11;12;13;14;15;16;17;18;19;20;21},{30;25;21;18;16;15;14;13;12;11;10;9;8;7;6;5;4;3;2;1;0}),0)</f>
        <v>0</v>
      </c>
      <c r="AK88" s="44"/>
      <c r="AL88" s="43">
        <f>IF(AK88,LOOKUP(AK88,{1;2;3;4;5;6;7;8;9;10;11;12;13;14;15;16;17;18;19;20;21},{30;25;21;18;16;15;14;13;12;11;10;9;8;7;6;5;4;3;2;1;0}),0)</f>
        <v>0</v>
      </c>
      <c r="AM88" s="44"/>
      <c r="AN88" s="43">
        <f>IF(AM88,LOOKUP(AM88,{1;2;3;4;5;6;7;8;9;10;11;12;13;14;15;16;17;18;19;20;21},{30;25;21;18;16;15;14;13;12;11;10;9;8;7;6;5;4;3;2;1;0}),0)</f>
        <v>0</v>
      </c>
      <c r="AO88" s="44">
        <v>16</v>
      </c>
      <c r="AP88" s="43">
        <f>IF(AO88,LOOKUP(AO88,{1;2;3;4;5;6;7;8;9;10;11;12;13;14;15;16;17;18;19;20;21},{30;25;21;18;16;15;14;13;12;11;10;9;8;7;6;5;4;3;2;1;0}),0)</f>
        <v>5</v>
      </c>
      <c r="AQ88" s="44"/>
      <c r="AR88" s="47">
        <f>IF(AQ88,LOOKUP(AQ88,{1;2;3;4;5;6;7;8;9;10;11;12;13;14;15;16;17;18;19;20;21},{60;50;42;36;32;30;28;26;24;22;20;18;16;14;12;10;8;6;4;2;0}),0)</f>
        <v>0</v>
      </c>
      <c r="AS88" s="44"/>
      <c r="AT88" s="45">
        <f>IF(AS88,LOOKUP(AS88,{1;2;3;4;5;6;7;8;9;10;11;12;13;14;15;16;17;18;19;20;21},{60;50;42;36;32;30;28;26;24;22;20;18;16;14;12;10;8;6;4;2;0}),0)</f>
        <v>0</v>
      </c>
      <c r="AU88" s="44"/>
      <c r="AV88" s="45">
        <f>IF(AU88,LOOKUP(AU88,{1;2;3;4;5;6;7;8;9;10;11;12;13;14;15;16;17;18;19;20;21},{60;50;42;36;32;30;28;26;24;22;20;18;16;14;12;10;8;6;4;2;0}),0)</f>
        <v>0</v>
      </c>
      <c r="AW88" s="225"/>
      <c r="AX88" s="219">
        <f>V88+X88+Z88+AB88+AR88+AT88+AV88</f>
        <v>0</v>
      </c>
      <c r="AY88" s="259"/>
      <c r="AZ88" s="255"/>
      <c r="BA88" s="256"/>
      <c r="BB88" s="161"/>
    </row>
    <row r="89" spans="1:54" s="54" customFormat="1" ht="16" customHeight="1" x14ac:dyDescent="0.2">
      <c r="A89" s="190">
        <f>RANK(I89,$I$6:$I$988)</f>
        <v>83</v>
      </c>
      <c r="B89" s="187">
        <v>3045079</v>
      </c>
      <c r="C89" s="184" t="s">
        <v>595</v>
      </c>
      <c r="D89" s="181" t="s">
        <v>417</v>
      </c>
      <c r="E89" s="178" t="str">
        <f>C89&amp;D89</f>
        <v>EllaJACKSON</v>
      </c>
      <c r="F89" s="172"/>
      <c r="G89" s="193">
        <v>1997</v>
      </c>
      <c r="H89" s="207" t="str">
        <f>IF(ISBLANK(G89),"",IF(G89&gt;1995.9,"U23","SR"))</f>
        <v>U23</v>
      </c>
      <c r="I89" s="198">
        <f>N89+P89+R89+T89+V89+X89+Z89+AB89+AD89+AF89+AH89+AJ89+AL89+AN89+AP89+AR89+AT89+AV89</f>
        <v>5</v>
      </c>
      <c r="J89" s="201">
        <f>N89+R89+X89+AB89+AF89+AJ89+AR89</f>
        <v>5</v>
      </c>
      <c r="K89" s="202">
        <f>P89+T89+V89+Z89+AD89+AH89+AL89+AN89+AP89+AT89+AV89</f>
        <v>0</v>
      </c>
      <c r="L89" s="161"/>
      <c r="M89" s="44">
        <v>20</v>
      </c>
      <c r="N89" s="41">
        <f>IF(M89,LOOKUP(M89,{1;2;3;4;5;6;7;8;9;10;11;12;13;14;15;16;17;18;19;20;21},{30;25;21;18;16;15;14;13;12;11;10;9;8;7;6;5;4;3;2;1;0}),0)</f>
        <v>1</v>
      </c>
      <c r="O89" s="44"/>
      <c r="P89" s="43">
        <f>IF(O89,LOOKUP(O89,{1;2;3;4;5;6;7;8;9;10;11;12;13;14;15;16;17;18;19;20;21},{30;25;21;18;16;15;14;13;12;11;10;9;8;7;6;5;4;3;2;1;0}),0)</f>
        <v>0</v>
      </c>
      <c r="Q89" s="44"/>
      <c r="R89" s="41">
        <f>IF(Q89,LOOKUP(Q89,{1;2;3;4;5;6;7;8;9;10;11;12;13;14;15;16;17;18;19;20;21},{30;25;21;18;16;15;14;13;12;11;10;9;8;7;6;5;4;3;2;1;0}),0)</f>
        <v>0</v>
      </c>
      <c r="S89" s="44"/>
      <c r="T89" s="43">
        <f>IF(S89,LOOKUP(S89,{1;2;3;4;5;6;7;8;9;10;11;12;13;14;15;16;17;18;19;20;21},{30;25;21;18;16;15;14;13;12;11;10;9;8;7;6;5;4;3;2;1;0}),0)</f>
        <v>0</v>
      </c>
      <c r="U89" s="44"/>
      <c r="V89" s="45">
        <f>IF(U89,LOOKUP(U89,{1;2;3;4;5;6;7;8;9;10;11;12;13;14;15;16;17;18;19;20;21},{60;50;42;36;32;30;28;26;24;22;20;18;16;14;12;10;8;6;4;2;0}),0)</f>
        <v>0</v>
      </c>
      <c r="W89" s="44"/>
      <c r="X89" s="41">
        <f>IF(W89,LOOKUP(W89,{1;2;3;4;5;6;7;8;9;10;11;12;13;14;15;16;17;18;19;20;21},{60;50;42;36;32;30;28;26;24;22;20;18;16;14;12;10;8;6;4;2;0}),0)</f>
        <v>0</v>
      </c>
      <c r="Y89" s="44"/>
      <c r="Z89" s="45">
        <f>IF(Y89,LOOKUP(Y89,{1;2;3;4;5;6;7;8;9;10;11;12;13;14;15;16;17;18;19;20;21},{60;50;42;36;32;30;28;26;24;22;20;18;16;14;12;10;8;6;4;2;0}),0)</f>
        <v>0</v>
      </c>
      <c r="AA89" s="44"/>
      <c r="AB89" s="41">
        <f>IF(AA89,LOOKUP(AA89,{1;2;3;4;5;6;7;8;9;10;11;12;13;14;15;16;17;18;19;20;21},{60;50;42;36;32;30;28;26;24;22;20;18;16;14;12;10;8;6;4;2;0}),0)</f>
        <v>0</v>
      </c>
      <c r="AC89" s="44"/>
      <c r="AD89" s="106">
        <f>IF(AC89,LOOKUP(AC89,{1;2;3;4;5;6;7;8;9;10;11;12;13;14;15;16;17;18;19;20;21},{30;25;21;18;16;15;14;13;12;11;10;9;8;7;6;5;4;3;2;1;0}),0)</f>
        <v>0</v>
      </c>
      <c r="AE89" s="44"/>
      <c r="AF89" s="488">
        <f>IF(AE89,LOOKUP(AE89,{1;2;3;4;5;6;7;8;9;10;11;12;13;14;15;16;17;18;19;20;21},{30;25;21;18;16;15;14;13;12;11;10;9;8;7;6;5;4;3;2;1;0}),0)</f>
        <v>0</v>
      </c>
      <c r="AG89" s="44"/>
      <c r="AH89" s="106">
        <f>IF(AG89,LOOKUP(AG89,{1;2;3;4;5;6;7;8;9;10;11;12;13;14;15;16;17;18;19;20;21},{30;25;21;18;16;15;14;13;12;11;10;9;8;7;6;5;4;3;2;1;0}),0)</f>
        <v>0</v>
      </c>
      <c r="AI89" s="44">
        <v>17</v>
      </c>
      <c r="AJ89" s="41">
        <f>IF(AI89,LOOKUP(AI89,{1;2;3;4;5;6;7;8;9;10;11;12;13;14;15;16;17;18;19;20;21},{30;25;21;18;16;15;14;13;12;11;10;9;8;7;6;5;4;3;2;1;0}),0)</f>
        <v>4</v>
      </c>
      <c r="AK89" s="44"/>
      <c r="AL89" s="43">
        <f>IF(AK89,LOOKUP(AK89,{1;2;3;4;5;6;7;8;9;10;11;12;13;14;15;16;17;18;19;20;21},{30;25;21;18;16;15;14;13;12;11;10;9;8;7;6;5;4;3;2;1;0}),0)</f>
        <v>0</v>
      </c>
      <c r="AM89" s="44"/>
      <c r="AN89" s="43">
        <f>IF(AM89,LOOKUP(AM89,{1;2;3;4;5;6;7;8;9;10;11;12;13;14;15;16;17;18;19;20;21},{30;25;21;18;16;15;14;13;12;11;10;9;8;7;6;5;4;3;2;1;0}),0)</f>
        <v>0</v>
      </c>
      <c r="AO89" s="44"/>
      <c r="AP89" s="43">
        <f>IF(AO89,LOOKUP(AO89,{1;2;3;4;5;6;7;8;9;10;11;12;13;14;15;16;17;18;19;20;21},{30;25;21;18;16;15;14;13;12;11;10;9;8;7;6;5;4;3;2;1;0}),0)</f>
        <v>0</v>
      </c>
      <c r="AQ89" s="44"/>
      <c r="AR89" s="47">
        <f>IF(AQ89,LOOKUP(AQ89,{1;2;3;4;5;6;7;8;9;10;11;12;13;14;15;16;17;18;19;20;21},{60;50;42;36;32;30;28;26;24;22;20;18;16;14;12;10;8;6;4;2;0}),0)</f>
        <v>0</v>
      </c>
      <c r="AS89" s="44"/>
      <c r="AT89" s="45">
        <f>IF(AS89,LOOKUP(AS89,{1;2;3;4;5;6;7;8;9;10;11;12;13;14;15;16;17;18;19;20;21},{60;50;42;36;32;30;28;26;24;22;20;18;16;14;12;10;8;6;4;2;0}),0)</f>
        <v>0</v>
      </c>
      <c r="AU89" s="44"/>
      <c r="AV89" s="45">
        <f>IF(AU89,LOOKUP(AU89,{1;2;3;4;5;6;7;8;9;10;11;12;13;14;15;16;17;18;19;20;21},{60;50;42;36;32;30;28;26;24;22;20;18;16;14;12;10;8;6;4;2;0}),0)</f>
        <v>0</v>
      </c>
      <c r="AW89" s="225"/>
      <c r="AX89" s="219">
        <f>V89+X89+Z89+AB89+AR89+AT89+AV89</f>
        <v>0</v>
      </c>
      <c r="AY89" s="259"/>
      <c r="AZ89" s="255"/>
      <c r="BA89" s="256"/>
      <c r="BB89" s="161"/>
    </row>
    <row r="90" spans="1:54" s="54" customFormat="1" ht="16" customHeight="1" x14ac:dyDescent="0.2">
      <c r="A90" s="190">
        <f>RANK(I90,$I$6:$I$988)</f>
        <v>83</v>
      </c>
      <c r="B90" s="187">
        <v>3535748</v>
      </c>
      <c r="C90" s="181" t="s">
        <v>618</v>
      </c>
      <c r="D90" s="181" t="s">
        <v>682</v>
      </c>
      <c r="E90" s="178" t="str">
        <f>C90&amp;D90</f>
        <v>AnnaLEHMANN</v>
      </c>
      <c r="F90" s="172"/>
      <c r="G90" s="193">
        <v>2001</v>
      </c>
      <c r="H90" s="207" t="str">
        <f>IF(ISBLANK(G90),"",IF(G90&gt;1995.9,"U23","SR"))</f>
        <v>U23</v>
      </c>
      <c r="I90" s="198">
        <f>N90+P90+R90+T90+V90+X90+Z90+AB90+AD90+AF90+AH90+AJ90+AL90+AN90+AP90+AR90+AT90+AV90</f>
        <v>5</v>
      </c>
      <c r="J90" s="201">
        <f>N90+R90+X90+AB90+AF90+AJ90+AR90</f>
        <v>1</v>
      </c>
      <c r="K90" s="202">
        <f>P90+T90+V90+Z90+AD90+AH90+AL90+AN90+AP90+AT90+AV90</f>
        <v>4</v>
      </c>
      <c r="L90" s="161"/>
      <c r="M90" s="44"/>
      <c r="N90" s="41">
        <f>IF(M90,LOOKUP(M90,{1;2;3;4;5;6;7;8;9;10;11;12;13;14;15;16;17;18;19;20;21},{30;25;21;18;16;15;14;13;12;11;10;9;8;7;6;5;4;3;2;1;0}),0)</f>
        <v>0</v>
      </c>
      <c r="O90" s="44"/>
      <c r="P90" s="43">
        <f>IF(O90,LOOKUP(O90,{1;2;3;4;5;6;7;8;9;10;11;12;13;14;15;16;17;18;19;20;21},{30;25;21;18;16;15;14;13;12;11;10;9;8;7;6;5;4;3;2;1;0}),0)</f>
        <v>0</v>
      </c>
      <c r="Q90" s="44"/>
      <c r="R90" s="41">
        <f>IF(Q90,LOOKUP(Q90,{1;2;3;4;5;6;7;8;9;10;11;12;13;14;15;16;17;18;19;20;21},{30;25;21;18;16;15;14;13;12;11;10;9;8;7;6;5;4;3;2;1;0}),0)</f>
        <v>0</v>
      </c>
      <c r="S90" s="44"/>
      <c r="T90" s="43">
        <f>IF(S90,LOOKUP(S90,{1;2;3;4;5;6;7;8;9;10;11;12;13;14;15;16;17;18;19;20;21},{30;25;21;18;16;15;14;13;12;11;10;9;8;7;6;5;4;3;2;1;0}),0)</f>
        <v>0</v>
      </c>
      <c r="U90" s="44"/>
      <c r="V90" s="45">
        <f>IF(U90,LOOKUP(U90,{1;2;3;4;5;6;7;8;9;10;11;12;13;14;15;16;17;18;19;20;21},{60;50;42;36;32;30;28;26;24;22;20;18;16;14;12;10;8;6;4;2;0}),0)</f>
        <v>0</v>
      </c>
      <c r="W90" s="44"/>
      <c r="X90" s="41">
        <f>IF(W90,LOOKUP(W90,{1;2;3;4;5;6;7;8;9;10;11;12;13;14;15;16;17;18;19;20;21},{60;50;42;36;32;30;28;26;24;22;20;18;16;14;12;10;8;6;4;2;0}),0)</f>
        <v>0</v>
      </c>
      <c r="Y90" s="44"/>
      <c r="Z90" s="45">
        <f>IF(Y90,LOOKUP(Y90,{1;2;3;4;5;6;7;8;9;10;11;12;13;14;15;16;17;18;19;20;21},{60;50;42;36;32;30;28;26;24;22;20;18;16;14;12;10;8;6;4;2;0}),0)</f>
        <v>0</v>
      </c>
      <c r="AA90" s="44"/>
      <c r="AB90" s="41">
        <f>IF(AA90,LOOKUP(AA90,{1;2;3;4;5;6;7;8;9;10;11;12;13;14;15;16;17;18;19;20;21},{60;50;42;36;32;30;28;26;24;22;20;18;16;14;12;10;8;6;4;2;0}),0)</f>
        <v>0</v>
      </c>
      <c r="AC90" s="44"/>
      <c r="AD90" s="106">
        <f>IF(AC90,LOOKUP(AC90,{1;2;3;4;5;6;7;8;9;10;11;12;13;14;15;16;17;18;19;20;21},{30;25;21;18;16;15;14;13;12;11;10;9;8;7;6;5;4;3;2;1;0}),0)</f>
        <v>0</v>
      </c>
      <c r="AE90" s="44">
        <v>20</v>
      </c>
      <c r="AF90" s="488">
        <f>IF(AE90,LOOKUP(AE90,{1;2;3;4;5;6;7;8;9;10;11;12;13;14;15;16;17;18;19;20;21},{30;25;21;18;16;15;14;13;12;11;10;9;8;7;6;5;4;3;2;1;0}),0)</f>
        <v>1</v>
      </c>
      <c r="AG90" s="44">
        <v>17</v>
      </c>
      <c r="AH90" s="106">
        <f>IF(AG90,LOOKUP(AG90,{1;2;3;4;5;6;7;8;9;10;11;12;13;14;15;16;17;18;19;20;21},{30;25;21;18;16;15;14;13;12;11;10;9;8;7;6;5;4;3;2;1;0}),0)</f>
        <v>4</v>
      </c>
      <c r="AI90" s="44"/>
      <c r="AJ90" s="41">
        <f>IF(AI90,LOOKUP(AI90,{1;2;3;4;5;6;7;8;9;10;11;12;13;14;15;16;17;18;19;20;21},{30;25;21;18;16;15;14;13;12;11;10;9;8;7;6;5;4;3;2;1;0}),0)</f>
        <v>0</v>
      </c>
      <c r="AK90" s="44"/>
      <c r="AL90" s="43">
        <f>IF(AK90,LOOKUP(AK90,{1;2;3;4;5;6;7;8;9;10;11;12;13;14;15;16;17;18;19;20;21},{30;25;21;18;16;15;14;13;12;11;10;9;8;7;6;5;4;3;2;1;0}),0)</f>
        <v>0</v>
      </c>
      <c r="AM90" s="44"/>
      <c r="AN90" s="43">
        <f>IF(AM90,LOOKUP(AM90,{1;2;3;4;5;6;7;8;9;10;11;12;13;14;15;16;17;18;19;20;21},{30;25;21;18;16;15;14;13;12;11;10;9;8;7;6;5;4;3;2;1;0}),0)</f>
        <v>0</v>
      </c>
      <c r="AO90" s="44"/>
      <c r="AP90" s="43">
        <f>IF(AO90,LOOKUP(AO90,{1;2;3;4;5;6;7;8;9;10;11;12;13;14;15;16;17;18;19;20;21},{30;25;21;18;16;15;14;13;12;11;10;9;8;7;6;5;4;3;2;1;0}),0)</f>
        <v>0</v>
      </c>
      <c r="AQ90" s="44"/>
      <c r="AR90" s="47">
        <f>IF(AQ90,LOOKUP(AQ90,{1;2;3;4;5;6;7;8;9;10;11;12;13;14;15;16;17;18;19;20;21},{60;50;42;36;32;30;28;26;24;22;20;18;16;14;12;10;8;6;4;2;0}),0)</f>
        <v>0</v>
      </c>
      <c r="AS90" s="44"/>
      <c r="AT90" s="45">
        <f>IF(AS90,LOOKUP(AS90,{1;2;3;4;5;6;7;8;9;10;11;12;13;14;15;16;17;18;19;20;21},{60;50;42;36;32;30;28;26;24;22;20;18;16;14;12;10;8;6;4;2;0}),0)</f>
        <v>0</v>
      </c>
      <c r="AU90" s="44"/>
      <c r="AV90" s="45">
        <f>IF(AU90,LOOKUP(AU90,{1;2;3;4;5;6;7;8;9;10;11;12;13;14;15;16;17;18;19;20;21},{60;50;42;36;32;30;28;26;24;22;20;18;16;14;12;10;8;6;4;2;0}),0)</f>
        <v>0</v>
      </c>
      <c r="AW90" s="225"/>
      <c r="AX90" s="219">
        <f>V90+X90+Z90+AB90+AR90+AT90+AV90</f>
        <v>0</v>
      </c>
      <c r="AY90" s="259"/>
      <c r="AZ90" s="255"/>
      <c r="BA90" s="256"/>
      <c r="BB90" s="161"/>
    </row>
    <row r="91" spans="1:54" s="54" customFormat="1" ht="16" customHeight="1" x14ac:dyDescent="0.2">
      <c r="A91" s="190">
        <f>RANK(I91,$I$6:$I$988)</f>
        <v>83</v>
      </c>
      <c r="B91" s="187">
        <v>3535796</v>
      </c>
      <c r="C91" s="181" t="s">
        <v>695</v>
      </c>
      <c r="D91" s="181" t="s">
        <v>696</v>
      </c>
      <c r="E91" s="178" t="str">
        <f>C91&amp;D91</f>
        <v>MaraMCCOLLOR</v>
      </c>
      <c r="F91" s="172"/>
      <c r="G91" s="193">
        <v>2000</v>
      </c>
      <c r="H91" s="207" t="str">
        <f>IF(ISBLANK(G91),"",IF(G91&gt;1995.9,"U23","SR"))</f>
        <v>U23</v>
      </c>
      <c r="I91" s="198">
        <f>N91+P91+R91+T91+V91+X91+Z91+AB91+AD91+AF91+AH91+AJ91+AL91+AN91+AP91+AR91+AT91+AV91</f>
        <v>5</v>
      </c>
      <c r="J91" s="201">
        <f>N91+R91+X91+AB91+AF91+AJ91+AR91</f>
        <v>0</v>
      </c>
      <c r="K91" s="202">
        <f>P91+T91+V91+Z91+AD91+AH91+AL91+AN91+AP91+AT91+AV91</f>
        <v>5</v>
      </c>
      <c r="L91" s="161"/>
      <c r="M91" s="44"/>
      <c r="N91" s="41">
        <f>IF(M91,LOOKUP(M91,{1;2;3;4;5;6;7;8;9;10;11;12;13;14;15;16;17;18;19;20;21},{30;25;21;18;16;15;14;13;12;11;10;9;8;7;6;5;4;3;2;1;0}),0)</f>
        <v>0</v>
      </c>
      <c r="O91" s="44"/>
      <c r="P91" s="43">
        <f>IF(O91,LOOKUP(O91,{1;2;3;4;5;6;7;8;9;10;11;12;13;14;15;16;17;18;19;20;21},{30;25;21;18;16;15;14;13;12;11;10;9;8;7;6;5;4;3;2;1;0}),0)</f>
        <v>0</v>
      </c>
      <c r="Q91" s="44"/>
      <c r="R91" s="41">
        <f>IF(Q91,LOOKUP(Q91,{1;2;3;4;5;6;7;8;9;10;11;12;13;14;15;16;17;18;19;20;21},{30;25;21;18;16;15;14;13;12;11;10;9;8;7;6;5;4;3;2;1;0}),0)</f>
        <v>0</v>
      </c>
      <c r="S91" s="44"/>
      <c r="T91" s="43">
        <f>IF(S91,LOOKUP(S91,{1;2;3;4;5;6;7;8;9;10;11;12;13;14;15;16;17;18;19;20;21},{30;25;21;18;16;15;14;13;12;11;10;9;8;7;6;5;4;3;2;1;0}),0)</f>
        <v>0</v>
      </c>
      <c r="U91" s="44"/>
      <c r="V91" s="45">
        <f>IF(U91,LOOKUP(U91,{1;2;3;4;5;6;7;8;9;10;11;12;13;14;15;16;17;18;19;20;21},{60;50;42;36;32;30;28;26;24;22;20;18;16;14;12;10;8;6;4;2;0}),0)</f>
        <v>0</v>
      </c>
      <c r="W91" s="44"/>
      <c r="X91" s="41">
        <f>IF(W91,LOOKUP(W91,{1;2;3;4;5;6;7;8;9;10;11;12;13;14;15;16;17;18;19;20;21},{60;50;42;36;32;30;28;26;24;22;20;18;16;14;12;10;8;6;4;2;0}),0)</f>
        <v>0</v>
      </c>
      <c r="Y91" s="44"/>
      <c r="Z91" s="45">
        <f>IF(Y91,LOOKUP(Y91,{1;2;3;4;5;6;7;8;9;10;11;12;13;14;15;16;17;18;19;20;21},{60;50;42;36;32;30;28;26;24;22;20;18;16;14;12;10;8;6;4;2;0}),0)</f>
        <v>0</v>
      </c>
      <c r="AA91" s="44"/>
      <c r="AB91" s="41">
        <f>IF(AA91,LOOKUP(AA91,{1;2;3;4;5;6;7;8;9;10;11;12;13;14;15;16;17;18;19;20;21},{60;50;42;36;32;30;28;26;24;22;20;18;16;14;12;10;8;6;4;2;0}),0)</f>
        <v>0</v>
      </c>
      <c r="AC91" s="44"/>
      <c r="AD91" s="106">
        <f>IF(AC91,LOOKUP(AC91,{1;2;3;4;5;6;7;8;9;10;11;12;13;14;15;16;17;18;19;20;21},{30;25;21;18;16;15;14;13;12;11;10;9;8;7;6;5;4;3;2;1;0}),0)</f>
        <v>0</v>
      </c>
      <c r="AE91" s="44"/>
      <c r="AF91" s="488">
        <f>IF(AE91,LOOKUP(AE91,{1;2;3;4;5;6;7;8;9;10;11;12;13;14;15;16;17;18;19;20;21},{30;25;21;18;16;15;14;13;12;11;10;9;8;7;6;5;4;3;2;1;0}),0)</f>
        <v>0</v>
      </c>
      <c r="AG91" s="44"/>
      <c r="AH91" s="106">
        <f>IF(AG91,LOOKUP(AG91,{1;2;3;4;5;6;7;8;9;10;11;12;13;14;15;16;17;18;19;20;21},{30;25;21;18;16;15;14;13;12;11;10;9;8;7;6;5;4;3;2;1;0}),0)</f>
        <v>0</v>
      </c>
      <c r="AI91" s="44"/>
      <c r="AJ91" s="41">
        <f>IF(AI91,LOOKUP(AI91,{1;2;3;4;5;6;7;8;9;10;11;12;13;14;15;16;17;18;19;20;21},{30;25;21;18;16;15;14;13;12;11;10;9;8;7;6;5;4;3;2;1;0}),0)</f>
        <v>0</v>
      </c>
      <c r="AK91" s="44">
        <v>16</v>
      </c>
      <c r="AL91" s="43">
        <f>IF(AK91,LOOKUP(AK91,{1;2;3;4;5;6;7;8;9;10;11;12;13;14;15;16;17;18;19;20;21},{30;25;21;18;16;15;14;13;12;11;10;9;8;7;6;5;4;3;2;1;0}),0)</f>
        <v>5</v>
      </c>
      <c r="AM91" s="44"/>
      <c r="AN91" s="43">
        <f>IF(AM91,LOOKUP(AM91,{1;2;3;4;5;6;7;8;9;10;11;12;13;14;15;16;17;18;19;20;21},{30;25;21;18;16;15;14;13;12;11;10;9;8;7;6;5;4;3;2;1;0}),0)</f>
        <v>0</v>
      </c>
      <c r="AO91" s="44"/>
      <c r="AP91" s="43">
        <f>IF(AO91,LOOKUP(AO91,{1;2;3;4;5;6;7;8;9;10;11;12;13;14;15;16;17;18;19;20;21},{30;25;21;18;16;15;14;13;12;11;10;9;8;7;6;5;4;3;2;1;0}),0)</f>
        <v>0</v>
      </c>
      <c r="AQ91" s="44"/>
      <c r="AR91" s="47">
        <f>IF(AQ91,LOOKUP(AQ91,{1;2;3;4;5;6;7;8;9;10;11;12;13;14;15;16;17;18;19;20;21},{60;50;42;36;32;30;28;26;24;22;20;18;16;14;12;10;8;6;4;2;0}),0)</f>
        <v>0</v>
      </c>
      <c r="AS91" s="44"/>
      <c r="AT91" s="45">
        <f>IF(AS91,LOOKUP(AS91,{1;2;3;4;5;6;7;8;9;10;11;12;13;14;15;16;17;18;19;20;21},{60;50;42;36;32;30;28;26;24;22;20;18;16;14;12;10;8;6;4;2;0}),0)</f>
        <v>0</v>
      </c>
      <c r="AU91" s="44"/>
      <c r="AV91" s="45">
        <f>IF(AU91,LOOKUP(AU91,{1;2;3;4;5;6;7;8;9;10;11;12;13;14;15;16;17;18;19;20;21},{60;50;42;36;32;30;28;26;24;22;20;18;16;14;12;10;8;6;4;2;0}),0)</f>
        <v>0</v>
      </c>
      <c r="AW91" s="225"/>
      <c r="AX91" s="219">
        <f>V91+X91+Z91+AB91+AR91+AT91+AV91</f>
        <v>0</v>
      </c>
      <c r="AY91" s="259"/>
      <c r="AZ91" s="255"/>
      <c r="BA91" s="256"/>
      <c r="BB91" s="161"/>
    </row>
    <row r="92" spans="1:54" s="54" customFormat="1" ht="16" customHeight="1" x14ac:dyDescent="0.2">
      <c r="A92" s="190">
        <f>RANK(I92,$I$6:$I$988)</f>
        <v>83</v>
      </c>
      <c r="B92" s="187">
        <v>3535836</v>
      </c>
      <c r="C92" s="181" t="s">
        <v>701</v>
      </c>
      <c r="D92" s="181" t="s">
        <v>702</v>
      </c>
      <c r="E92" s="178" t="str">
        <f>C92&amp;D92</f>
        <v>LibbyTUTTLE</v>
      </c>
      <c r="F92" s="172"/>
      <c r="G92" s="193">
        <v>2002</v>
      </c>
      <c r="H92" s="207" t="str">
        <f>IF(ISBLANK(G92),"",IF(G92&gt;1995.9,"U23","SR"))</f>
        <v>U23</v>
      </c>
      <c r="I92" s="198">
        <f>N92+P92+R92+T92+V92+X92+Z92+AB92+AD92+AF92+AH92+AJ92+AL92+AN92+AP92+AR92+AT92+AV92</f>
        <v>5</v>
      </c>
      <c r="J92" s="201">
        <f>N92+R92+X92+AB92+AF92+AJ92+AR92</f>
        <v>0</v>
      </c>
      <c r="K92" s="202">
        <f>P92+T92+V92+Z92+AD92+AH92+AL92+AN92+AP92+AT92+AV92</f>
        <v>5</v>
      </c>
      <c r="L92" s="161"/>
      <c r="M92" s="44"/>
      <c r="N92" s="41">
        <f>IF(M92,LOOKUP(M92,{1;2;3;4;5;6;7;8;9;10;11;12;13;14;15;16;17;18;19;20;21},{30;25;21;18;16;15;14;13;12;11;10;9;8;7;6;5;4;3;2;1;0}),0)</f>
        <v>0</v>
      </c>
      <c r="O92" s="44"/>
      <c r="P92" s="43">
        <f>IF(O92,LOOKUP(O92,{1;2;3;4;5;6;7;8;9;10;11;12;13;14;15;16;17;18;19;20;21},{30;25;21;18;16;15;14;13;12;11;10;9;8;7;6;5;4;3;2;1;0}),0)</f>
        <v>0</v>
      </c>
      <c r="Q92" s="44"/>
      <c r="R92" s="41">
        <f>IF(Q92,LOOKUP(Q92,{1;2;3;4;5;6;7;8;9;10;11;12;13;14;15;16;17;18;19;20;21},{30;25;21;18;16;15;14;13;12;11;10;9;8;7;6;5;4;3;2;1;0}),0)</f>
        <v>0</v>
      </c>
      <c r="S92" s="44"/>
      <c r="T92" s="43">
        <f>IF(S92,LOOKUP(S92,{1;2;3;4;5;6;7;8;9;10;11;12;13;14;15;16;17;18;19;20;21},{30;25;21;18;16;15;14;13;12;11;10;9;8;7;6;5;4;3;2;1;0}),0)</f>
        <v>0</v>
      </c>
      <c r="U92" s="44"/>
      <c r="V92" s="45">
        <f>IF(U92,LOOKUP(U92,{1;2;3;4;5;6;7;8;9;10;11;12;13;14;15;16;17;18;19;20;21},{60;50;42;36;32;30;28;26;24;22;20;18;16;14;12;10;8;6;4;2;0}),0)</f>
        <v>0</v>
      </c>
      <c r="W92" s="44"/>
      <c r="X92" s="41">
        <f>IF(W92,LOOKUP(W92,{1;2;3;4;5;6;7;8;9;10;11;12;13;14;15;16;17;18;19;20;21},{60;50;42;36;32;30;28;26;24;22;20;18;16;14;12;10;8;6;4;2;0}),0)</f>
        <v>0</v>
      </c>
      <c r="Y92" s="44"/>
      <c r="Z92" s="45">
        <f>IF(Y92,LOOKUP(Y92,{1;2;3;4;5;6;7;8;9;10;11;12;13;14;15;16;17;18;19;20;21},{60;50;42;36;32;30;28;26;24;22;20;18;16;14;12;10;8;6;4;2;0}),0)</f>
        <v>0</v>
      </c>
      <c r="AA92" s="44"/>
      <c r="AB92" s="41">
        <f>IF(AA92,LOOKUP(AA92,{1;2;3;4;5;6;7;8;9;10;11;12;13;14;15;16;17;18;19;20;21},{60;50;42;36;32;30;28;26;24;22;20;18;16;14;12;10;8;6;4;2;0}),0)</f>
        <v>0</v>
      </c>
      <c r="AC92" s="44"/>
      <c r="AD92" s="106">
        <f>IF(AC92,LOOKUP(AC92,{1;2;3;4;5;6;7;8;9;10;11;12;13;14;15;16;17;18;19;20;21},{30;25;21;18;16;15;14;13;12;11;10;9;8;7;6;5;4;3;2;1;0}),0)</f>
        <v>0</v>
      </c>
      <c r="AE92" s="44"/>
      <c r="AF92" s="488">
        <f>IF(AE92,LOOKUP(AE92,{1;2;3;4;5;6;7;8;9;10;11;12;13;14;15;16;17;18;19;20;21},{30;25;21;18;16;15;14;13;12;11;10;9;8;7;6;5;4;3;2;1;0}),0)</f>
        <v>0</v>
      </c>
      <c r="AG92" s="44"/>
      <c r="AH92" s="106">
        <f>IF(AG92,LOOKUP(AG92,{1;2;3;4;5;6;7;8;9;10;11;12;13;14;15;16;17;18;19;20;21},{30;25;21;18;16;15;14;13;12;11;10;9;8;7;6;5;4;3;2;1;0}),0)</f>
        <v>0</v>
      </c>
      <c r="AI92" s="44"/>
      <c r="AJ92" s="41">
        <f>IF(AI92,LOOKUP(AI92,{1;2;3;4;5;6;7;8;9;10;11;12;13;14;15;16;17;18;19;20;21},{30;25;21;18;16;15;14;13;12;11;10;9;8;7;6;5;4;3;2;1;0}),0)</f>
        <v>0</v>
      </c>
      <c r="AK92" s="44"/>
      <c r="AL92" s="43">
        <f>IF(AK92,LOOKUP(AK92,{1;2;3;4;5;6;7;8;9;10;11;12;13;14;15;16;17;18;19;20;21},{30;25;21;18;16;15;14;13;12;11;10;9;8;7;6;5;4;3;2;1;0}),0)</f>
        <v>0</v>
      </c>
      <c r="AM92" s="44">
        <v>16</v>
      </c>
      <c r="AN92" s="43">
        <f>IF(AM92,LOOKUP(AM92,{1;2;3;4;5;6;7;8;9;10;11;12;13;14;15;16;17;18;19;20;21},{30;25;21;18;16;15;14;13;12;11;10;9;8;7;6;5;4;3;2;1;0}),0)</f>
        <v>5</v>
      </c>
      <c r="AO92" s="44"/>
      <c r="AP92" s="43">
        <f>IF(AO92,LOOKUP(AO92,{1;2;3;4;5;6;7;8;9;10;11;12;13;14;15;16;17;18;19;20;21},{30;25;21;18;16;15;14;13;12;11;10;9;8;7;6;5;4;3;2;1;0}),0)</f>
        <v>0</v>
      </c>
      <c r="AQ92" s="44"/>
      <c r="AR92" s="47">
        <f>IF(AQ92,LOOKUP(AQ92,{1;2;3;4;5;6;7;8;9;10;11;12;13;14;15;16;17;18;19;20;21},{60;50;42;36;32;30;28;26;24;22;20;18;16;14;12;10;8;6;4;2;0}),0)</f>
        <v>0</v>
      </c>
      <c r="AS92" s="44"/>
      <c r="AT92" s="45">
        <f>IF(AS92,LOOKUP(AS92,{1;2;3;4;5;6;7;8;9;10;11;12;13;14;15;16;17;18;19;20;21},{60;50;42;36;32;30;28;26;24;22;20;18;16;14;12;10;8;6;4;2;0}),0)</f>
        <v>0</v>
      </c>
      <c r="AU92" s="44"/>
      <c r="AV92" s="45">
        <f>IF(AU92,LOOKUP(AU92,{1;2;3;4;5;6;7;8;9;10;11;12;13;14;15;16;17;18;19;20;21},{60;50;42;36;32;30;28;26;24;22;20;18;16;14;12;10;8;6;4;2;0}),0)</f>
        <v>0</v>
      </c>
      <c r="AW92" s="225"/>
      <c r="AX92" s="219">
        <f>V92+X92+Z92+AB92+AR92+AT92+AV92</f>
        <v>0</v>
      </c>
      <c r="AY92" s="259"/>
      <c r="AZ92" s="255"/>
      <c r="BA92" s="256"/>
      <c r="BB92" s="161"/>
    </row>
    <row r="93" spans="1:54" s="54" customFormat="1" ht="16" customHeight="1" x14ac:dyDescent="0.2">
      <c r="A93" s="190">
        <f>RANK(I93,$I$6:$I$988)</f>
        <v>88</v>
      </c>
      <c r="B93" s="187">
        <v>3535657</v>
      </c>
      <c r="C93" s="181" t="s">
        <v>388</v>
      </c>
      <c r="D93" s="181" t="s">
        <v>389</v>
      </c>
      <c r="E93" s="178" t="str">
        <f>C93&amp;D93</f>
        <v>LeahBRAMS</v>
      </c>
      <c r="F93" s="172">
        <v>2017</v>
      </c>
      <c r="G93" s="193">
        <v>1998</v>
      </c>
      <c r="H93" s="207" t="str">
        <f>IF(ISBLANK(G93),"",IF(G93&gt;1995.9,"U23","SR"))</f>
        <v>U23</v>
      </c>
      <c r="I93" s="198">
        <f>N93+P93+R93+T93+V93+X93+Z93+AB93+AD93+AF93+AH93+AJ93+AL93+AN93+AP93+AR93+AT93+AV93</f>
        <v>4</v>
      </c>
      <c r="J93" s="201">
        <f>N93+R93+X93+AB93+AF93+AJ93+AR93</f>
        <v>0</v>
      </c>
      <c r="K93" s="202">
        <f>P93+T93+V93+Z93+AD93+AH93+AL93+AN93+AP93+AT93+AV93</f>
        <v>4</v>
      </c>
      <c r="L93" s="161"/>
      <c r="M93" s="44"/>
      <c r="N93" s="41">
        <f>IF(M93,LOOKUP(M93,{1;2;3;4;5;6;7;8;9;10;11;12;13;14;15;16;17;18;19;20;21},{30;25;21;18;16;15;14;13;12;11;10;9;8;7;6;5;4;3;2;1;0}),0)</f>
        <v>0</v>
      </c>
      <c r="O93" s="44"/>
      <c r="P93" s="43">
        <f>IF(O93,LOOKUP(O93,{1;2;3;4;5;6;7;8;9;10;11;12;13;14;15;16;17;18;19;20;21},{30;25;21;18;16;15;14;13;12;11;10;9;8;7;6;5;4;3;2;1;0}),0)</f>
        <v>0</v>
      </c>
      <c r="Q93" s="44"/>
      <c r="R93" s="41">
        <f>IF(Q93,LOOKUP(Q93,{1;2;3;4;5;6;7;8;9;10;11;12;13;14;15;16;17;18;19;20;21},{30;25;21;18;16;15;14;13;12;11;10;9;8;7;6;5;4;3;2;1;0}),0)</f>
        <v>0</v>
      </c>
      <c r="S93" s="44"/>
      <c r="T93" s="43">
        <f>IF(S93,LOOKUP(S93,{1;2;3;4;5;6;7;8;9;10;11;12;13;14;15;16;17;18;19;20;21},{30;25;21;18;16;15;14;13;12;11;10;9;8;7;6;5;4;3;2;1;0}),0)</f>
        <v>0</v>
      </c>
      <c r="U93" s="44">
        <v>19</v>
      </c>
      <c r="V93" s="45">
        <f>IF(U93,LOOKUP(U93,{1;2;3;4;5;6;7;8;9;10;11;12;13;14;15;16;17;18;19;20;21},{60;50;42;36;32;30;28;26;24;22;20;18;16;14;12;10;8;6;4;2;0}),0)</f>
        <v>4</v>
      </c>
      <c r="W93" s="44"/>
      <c r="X93" s="41">
        <f>IF(W93,LOOKUP(W93,{1;2;3;4;5;6;7;8;9;10;11;12;13;14;15;16;17;18;19;20;21},{60;50;42;36;32;30;28;26;24;22;20;18;16;14;12;10;8;6;4;2;0}),0)</f>
        <v>0</v>
      </c>
      <c r="Y93" s="44"/>
      <c r="Z93" s="45">
        <f>IF(Y93,LOOKUP(Y93,{1;2;3;4;5;6;7;8;9;10;11;12;13;14;15;16;17;18;19;20;21},{60;50;42;36;32;30;28;26;24;22;20;18;16;14;12;10;8;6;4;2;0}),0)</f>
        <v>0</v>
      </c>
      <c r="AA93" s="44"/>
      <c r="AB93" s="41">
        <f>IF(AA93,LOOKUP(AA93,{1;2;3;4;5;6;7;8;9;10;11;12;13;14;15;16;17;18;19;20;21},{60;50;42;36;32;30;28;26;24;22;20;18;16;14;12;10;8;6;4;2;0}),0)</f>
        <v>0</v>
      </c>
      <c r="AC93" s="44"/>
      <c r="AD93" s="106">
        <f>IF(AC93,LOOKUP(AC93,{1;2;3;4;5;6;7;8;9;10;11;12;13;14;15;16;17;18;19;20;21},{30;25;21;18;16;15;14;13;12;11;10;9;8;7;6;5;4;3;2;1;0}),0)</f>
        <v>0</v>
      </c>
      <c r="AE93" s="44"/>
      <c r="AF93" s="488">
        <f>IF(AE93,LOOKUP(AE93,{1;2;3;4;5;6;7;8;9;10;11;12;13;14;15;16;17;18;19;20;21},{30;25;21;18;16;15;14;13;12;11;10;9;8;7;6;5;4;3;2;1;0}),0)</f>
        <v>0</v>
      </c>
      <c r="AG93" s="44"/>
      <c r="AH93" s="106">
        <f>IF(AG93,LOOKUP(AG93,{1;2;3;4;5;6;7;8;9;10;11;12;13;14;15;16;17;18;19;20;21},{30;25;21;18;16;15;14;13;12;11;10;9;8;7;6;5;4;3;2;1;0}),0)</f>
        <v>0</v>
      </c>
      <c r="AI93" s="44"/>
      <c r="AJ93" s="41">
        <f>IF(AI93,LOOKUP(AI93,{1;2;3;4;5;6;7;8;9;10;11;12;13;14;15;16;17;18;19;20;21},{30;25;21;18;16;15;14;13;12;11;10;9;8;7;6;5;4;3;2;1;0}),0)</f>
        <v>0</v>
      </c>
      <c r="AK93" s="44"/>
      <c r="AL93" s="43">
        <f>IF(AK93,LOOKUP(AK93,{1;2;3;4;5;6;7;8;9;10;11;12;13;14;15;16;17;18;19;20;21},{30;25;21;18;16;15;14;13;12;11;10;9;8;7;6;5;4;3;2;1;0}),0)</f>
        <v>0</v>
      </c>
      <c r="AM93" s="44"/>
      <c r="AN93" s="43">
        <f>IF(AM93,LOOKUP(AM93,{1;2;3;4;5;6;7;8;9;10;11;12;13;14;15;16;17;18;19;20;21},{30;25;21;18;16;15;14;13;12;11;10;9;8;7;6;5;4;3;2;1;0}),0)</f>
        <v>0</v>
      </c>
      <c r="AO93" s="44"/>
      <c r="AP93" s="43">
        <f>IF(AO93,LOOKUP(AO93,{1;2;3;4;5;6;7;8;9;10;11;12;13;14;15;16;17;18;19;20;21},{30;25;21;18;16;15;14;13;12;11;10;9;8;7;6;5;4;3;2;1;0}),0)</f>
        <v>0</v>
      </c>
      <c r="AQ93" s="44"/>
      <c r="AR93" s="47">
        <f>IF(AQ93,LOOKUP(AQ93,{1;2;3;4;5;6;7;8;9;10;11;12;13;14;15;16;17;18;19;20;21},{60;50;42;36;32;30;28;26;24;22;20;18;16;14;12;10;8;6;4;2;0}),0)</f>
        <v>0</v>
      </c>
      <c r="AS93" s="44"/>
      <c r="AT93" s="45">
        <f>IF(AS93,LOOKUP(AS93,{1;2;3;4;5;6;7;8;9;10;11;12;13;14;15;16;17;18;19;20;21},{60;50;42;36;32;30;28;26;24;22;20;18;16;14;12;10;8;6;4;2;0}),0)</f>
        <v>0</v>
      </c>
      <c r="AU93" s="44"/>
      <c r="AV93" s="45">
        <f>IF(AU93,LOOKUP(AU93,{1;2;3;4;5;6;7;8;9;10;11;12;13;14;15;16;17;18;19;20;21},{60;50;42;36;32;30;28;26;24;22;20;18;16;14;12;10;8;6;4;2;0}),0)</f>
        <v>0</v>
      </c>
      <c r="AW93" s="225"/>
      <c r="AX93" s="219">
        <f>V93+X93+Z93+AB93+AR93+AT93+AV93</f>
        <v>4</v>
      </c>
      <c r="AY93" s="259"/>
      <c r="AZ93" s="255">
        <f>RANK(BA93,$BA$6:$BA$258)</f>
        <v>54</v>
      </c>
      <c r="BA93" s="256">
        <f>(N93+P93+R93+T93+V93+X93+Z93+AB93+AD93+AF93+AH93+AJ93+AL93+AN93)- SMALL((N93,P93,R93,T93,V93,X93,Z93,AB93,AD93,AF93,AH93,AJ93,AL93,AN93),1)- SMALL((N93,P93,R93,T93,V93,X93,Z93,AB93,AD93,AF93,AH93,AJ93,AL93,AN93),2)- SMALL((N93,P93,R93,T93,V93,X93,Z93,AB93,AD93,AF93,AH93,AJ93,AL93,AN93),3)</f>
        <v>4</v>
      </c>
      <c r="BB93" s="161"/>
    </row>
    <row r="94" spans="1:54" s="54" customFormat="1" ht="16" customHeight="1" x14ac:dyDescent="0.2">
      <c r="A94" s="190">
        <f>RANK(I94,$I$6:$I$988)</f>
        <v>88</v>
      </c>
      <c r="B94" s="187">
        <v>3426160</v>
      </c>
      <c r="C94" s="181" t="s">
        <v>310</v>
      </c>
      <c r="D94" s="182" t="s">
        <v>561</v>
      </c>
      <c r="E94" s="178" t="str">
        <f>C94&amp;D94</f>
        <v>JulieENSRUD</v>
      </c>
      <c r="F94" s="174"/>
      <c r="G94" s="193">
        <v>1996</v>
      </c>
      <c r="H94" s="207" t="str">
        <f>IF(ISBLANK(G94),"",IF(G94&gt;1995.9,"U23","SR"))</f>
        <v>U23</v>
      </c>
      <c r="I94" s="198">
        <f>N94+P94+R94+T94+V94+X94+Z94+AB94+AD94+AF94+AH94+AJ94+AL94+AN94+AP94+AR94+AT94+AV94</f>
        <v>4</v>
      </c>
      <c r="J94" s="201">
        <f>N94+R94+X94+AB94+AF94+AJ94+AR94</f>
        <v>0</v>
      </c>
      <c r="K94" s="202">
        <f>P94+T94+V94+Z94+AD94+AH94+AL94+AN94+AP94+AT94+AV94</f>
        <v>4</v>
      </c>
      <c r="L94" s="161"/>
      <c r="M94" s="44"/>
      <c r="N94" s="41">
        <f>IF(M94,LOOKUP(M94,{1;2;3;4;5;6;7;8;9;10;11;12;13;14;15;16;17;18;19;20;21},{30;25;21;18;16;15;14;13;12;11;10;9;8;7;6;5;4;3;2;1;0}),0)</f>
        <v>0</v>
      </c>
      <c r="O94" s="44"/>
      <c r="P94" s="43">
        <f>IF(O94,LOOKUP(O94,{1;2;3;4;5;6;7;8;9;10;11;12;13;14;15;16;17;18;19;20;21},{30;25;21;18;16;15;14;13;12;11;10;9;8;7;6;5;4;3;2;1;0}),0)</f>
        <v>0</v>
      </c>
      <c r="Q94" s="44"/>
      <c r="R94" s="41">
        <f>IF(Q94,LOOKUP(Q94,{1;2;3;4;5;6;7;8;9;10;11;12;13;14;15;16;17;18;19;20;21},{30;25;21;18;16;15;14;13;12;11;10;9;8;7;6;5;4;3;2;1;0}),0)</f>
        <v>0</v>
      </c>
      <c r="S94" s="44"/>
      <c r="T94" s="43">
        <f>IF(S94,LOOKUP(S94,{1;2;3;4;5;6;7;8;9;10;11;12;13;14;15;16;17;18;19;20;21},{30;25;21;18;16;15;14;13;12;11;10;9;8;7;6;5;4;3;2;1;0}),0)</f>
        <v>0</v>
      </c>
      <c r="U94" s="44"/>
      <c r="V94" s="45">
        <f>IF(U94,LOOKUP(U94,{1;2;3;4;5;6;7;8;9;10;11;12;13;14;15;16;17;18;19;20;21},{60;50;42;36;32;30;28;26;24;22;20;18;16;14;12;10;8;6;4;2;0}),0)</f>
        <v>0</v>
      </c>
      <c r="W94" s="44"/>
      <c r="X94" s="41">
        <f>IF(W94,LOOKUP(W94,{1;2;3;4;5;6;7;8;9;10;11;12;13;14;15;16;17;18;19;20;21},{60;50;42;36;32;30;28;26;24;22;20;18;16;14;12;10;8;6;4;2;0}),0)</f>
        <v>0</v>
      </c>
      <c r="Y94" s="44"/>
      <c r="Z94" s="45">
        <f>IF(Y94,LOOKUP(Y94,{1;2;3;4;5;6;7;8;9;10;11;12;13;14;15;16;17;18;19;20;21},{60;50;42;36;32;30;28;26;24;22;20;18;16;14;12;10;8;6;4;2;0}),0)</f>
        <v>0</v>
      </c>
      <c r="AA94" s="44"/>
      <c r="AB94" s="41">
        <f>IF(AA94,LOOKUP(AA94,{1;2;3;4;5;6;7;8;9;10;11;12;13;14;15;16;17;18;19;20;21},{60;50;42;36;32;30;28;26;24;22;20;18;16;14;12;10;8;6;4;2;0}),0)</f>
        <v>0</v>
      </c>
      <c r="AC94" s="44"/>
      <c r="AD94" s="106">
        <f>IF(AC94,LOOKUP(AC94,{1;2;3;4;5;6;7;8;9;10;11;12;13;14;15;16;17;18;19;20;21},{30;25;21;18;16;15;14;13;12;11;10;9;8;7;6;5;4;3;2;1;0}),0)</f>
        <v>0</v>
      </c>
      <c r="AE94" s="44"/>
      <c r="AF94" s="488">
        <f>IF(AE94,LOOKUP(AE94,{1;2;3;4;5;6;7;8;9;10;11;12;13;14;15;16;17;18;19;20;21},{30;25;21;18;16;15;14;13;12;11;10;9;8;7;6;5;4;3;2;1;0}),0)</f>
        <v>0</v>
      </c>
      <c r="AG94" s="44"/>
      <c r="AH94" s="106">
        <f>IF(AG94,LOOKUP(AG94,{1;2;3;4;5;6;7;8;9;10;11;12;13;14;15;16;17;18;19;20;21},{30;25;21;18;16;15;14;13;12;11;10;9;8;7;6;5;4;3;2;1;0}),0)</f>
        <v>0</v>
      </c>
      <c r="AI94" s="44"/>
      <c r="AJ94" s="41">
        <f>IF(AI94,LOOKUP(AI94,{1;2;3;4;5;6;7;8;9;10;11;12;13;14;15;16;17;18;19;20;21},{30;25;21;18;16;15;14;13;12;11;10;9;8;7;6;5;4;3;2;1;0}),0)</f>
        <v>0</v>
      </c>
      <c r="AK94" s="44">
        <v>17</v>
      </c>
      <c r="AL94" s="43">
        <f>IF(AK94,LOOKUP(AK94,{1;2;3;4;5;6;7;8;9;10;11;12;13;14;15;16;17;18;19;20;21},{30;25;21;18;16;15;14;13;12;11;10;9;8;7;6;5;4;3;2;1;0}),0)</f>
        <v>4</v>
      </c>
      <c r="AM94" s="44"/>
      <c r="AN94" s="43">
        <f>IF(AM94,LOOKUP(AM94,{1;2;3;4;5;6;7;8;9;10;11;12;13;14;15;16;17;18;19;20;21},{30;25;21;18;16;15;14;13;12;11;10;9;8;7;6;5;4;3;2;1;0}),0)</f>
        <v>0</v>
      </c>
      <c r="AO94" s="44"/>
      <c r="AP94" s="43">
        <f>IF(AO94,LOOKUP(AO94,{1;2;3;4;5;6;7;8;9;10;11;12;13;14;15;16;17;18;19;20;21},{30;25;21;18;16;15;14;13;12;11;10;9;8;7;6;5;4;3;2;1;0}),0)</f>
        <v>0</v>
      </c>
      <c r="AQ94" s="44"/>
      <c r="AR94" s="47">
        <f>IF(AQ94,LOOKUP(AQ94,{1;2;3;4;5;6;7;8;9;10;11;12;13;14;15;16;17;18;19;20;21},{60;50;42;36;32;30;28;26;24;22;20;18;16;14;12;10;8;6;4;2;0}),0)</f>
        <v>0</v>
      </c>
      <c r="AS94" s="44"/>
      <c r="AT94" s="45">
        <f>IF(AS94,LOOKUP(AS94,{1;2;3;4;5;6;7;8;9;10;11;12;13;14;15;16;17;18;19;20;21},{60;50;42;36;32;30;28;26;24;22;20;18;16;14;12;10;8;6;4;2;0}),0)</f>
        <v>0</v>
      </c>
      <c r="AU94" s="44"/>
      <c r="AV94" s="45">
        <f>IF(AU94,LOOKUP(AU94,{1;2;3;4;5;6;7;8;9;10;11;12;13;14;15;16;17;18;19;20;21},{60;50;42;36;32;30;28;26;24;22;20;18;16;14;12;10;8;6;4;2;0}),0)</f>
        <v>0</v>
      </c>
      <c r="AW94" s="225"/>
      <c r="AX94" s="219">
        <f>V94+X94+Z94+AB94+AR94+AT94+AV94</f>
        <v>0</v>
      </c>
      <c r="AY94" s="259"/>
      <c r="AZ94" s="255">
        <f>RANK(BA94,$BA$6:$BA$258)</f>
        <v>54</v>
      </c>
      <c r="BA94" s="256">
        <f>(N94+P94+R94+T94+V94+X94+Z94+AB94+AD94+AF94+AH94+AJ94+AL94+AN94)- SMALL((N94,P94,R94,T94,V94,X94,Z94,AB94,AD94,AF94,AH94,AJ94,AL94,AN94),1)- SMALL((N94,P94,R94,T94,V94,X94,Z94,AB94,AD94,AF94,AH94,AJ94,AL94,AN94),2)- SMALL((N94,P94,R94,T94,V94,X94,Z94,AB94,AD94,AF94,AH94,AJ94,AL94,AN94),3)</f>
        <v>4</v>
      </c>
      <c r="BB94" s="161"/>
    </row>
    <row r="95" spans="1:54" s="54" customFormat="1" ht="16" customHeight="1" x14ac:dyDescent="0.2">
      <c r="A95" s="190">
        <f>RANK(I95,$I$6:$I$988)</f>
        <v>88</v>
      </c>
      <c r="B95" s="187"/>
      <c r="C95" s="181" t="s">
        <v>714</v>
      </c>
      <c r="D95" s="181" t="s">
        <v>713</v>
      </c>
      <c r="E95" s="178" t="str">
        <f>C95&amp;D95</f>
        <v>AnnalisaPETERSON</v>
      </c>
      <c r="F95" s="172"/>
      <c r="G95" s="195">
        <v>1980</v>
      </c>
      <c r="H95" s="207" t="str">
        <f>IF(ISBLANK(G95),"",IF(G95&gt;1995.9,"U23","SR"))</f>
        <v>SR</v>
      </c>
      <c r="I95" s="198">
        <f>N95+P95+R95+T95+V95+X95+Z95+AB95+AD95+AF95+AH95+AJ95+AL95+AN95+AP95+AR95+AT95+AV95</f>
        <v>4</v>
      </c>
      <c r="J95" s="201">
        <f>N95+R95+X95+AB95+AF95+AJ95+AR95</f>
        <v>0</v>
      </c>
      <c r="K95" s="202">
        <f>P95+T95+V95+Z95+AD95+AH95+AL95+AN95+AP95+AT95+AV95</f>
        <v>4</v>
      </c>
      <c r="L95" s="161"/>
      <c r="M95" s="44"/>
      <c r="N95" s="41">
        <f>IF(M95,LOOKUP(M95,{1;2;3;4;5;6;7;8;9;10;11;12;13;14;15;16;17;18;19;20;21},{30;25;21;18;16;15;14;13;12;11;10;9;8;7;6;5;4;3;2;1;0}),0)</f>
        <v>0</v>
      </c>
      <c r="O95" s="44"/>
      <c r="P95" s="43">
        <f>IF(O95,LOOKUP(O95,{1;2;3;4;5;6;7;8;9;10;11;12;13;14;15;16;17;18;19;20;21},{30;25;21;18;16;15;14;13;12;11;10;9;8;7;6;5;4;3;2;1;0}),0)</f>
        <v>0</v>
      </c>
      <c r="Q95" s="44"/>
      <c r="R95" s="41">
        <f>IF(Q95,LOOKUP(Q95,{1;2;3;4;5;6;7;8;9;10;11;12;13;14;15;16;17;18;19;20;21},{30;25;21;18;16;15;14;13;12;11;10;9;8;7;6;5;4;3;2;1;0}),0)</f>
        <v>0</v>
      </c>
      <c r="S95" s="44"/>
      <c r="T95" s="43">
        <f>IF(S95,LOOKUP(S95,{1;2;3;4;5;6;7;8;9;10;11;12;13;14;15;16;17;18;19;20;21},{30;25;21;18;16;15;14;13;12;11;10;9;8;7;6;5;4;3;2;1;0}),0)</f>
        <v>0</v>
      </c>
      <c r="U95" s="44"/>
      <c r="V95" s="45">
        <f>IF(U95,LOOKUP(U95,{1;2;3;4;5;6;7;8;9;10;11;12;13;14;15;16;17;18;19;20;21},{60;50;42;36;32;30;28;26;24;22;20;18;16;14;12;10;8;6;4;2;0}),0)</f>
        <v>0</v>
      </c>
      <c r="W95" s="44"/>
      <c r="X95" s="41">
        <f>IF(W95,LOOKUP(W95,{1;2;3;4;5;6;7;8;9;10;11;12;13;14;15;16;17;18;19;20;21},{60;50;42;36;32;30;28;26;24;22;20;18;16;14;12;10;8;6;4;2;0}),0)</f>
        <v>0</v>
      </c>
      <c r="Y95" s="44"/>
      <c r="Z95" s="45">
        <f>IF(Y95,LOOKUP(Y95,{1;2;3;4;5;6;7;8;9;10;11;12;13;14;15;16;17;18;19;20;21},{60;50;42;36;32;30;28;26;24;22;20;18;16;14;12;10;8;6;4;2;0}),0)</f>
        <v>0</v>
      </c>
      <c r="AA95" s="44"/>
      <c r="AB95" s="41">
        <f>IF(AA95,LOOKUP(AA95,{1;2;3;4;5;6;7;8;9;10;11;12;13;14;15;16;17;18;19;20;21},{60;50;42;36;32;30;28;26;24;22;20;18;16;14;12;10;8;6;4;2;0}),0)</f>
        <v>0</v>
      </c>
      <c r="AC95" s="44"/>
      <c r="AD95" s="106">
        <f>IF(AC95,LOOKUP(AC95,{1;2;3;4;5;6;7;8;9;10;11;12;13;14;15;16;17;18;19;20;21},{30;25;21;18;16;15;14;13;12;11;10;9;8;7;6;5;4;3;2;1;0}),0)</f>
        <v>0</v>
      </c>
      <c r="AE95" s="44"/>
      <c r="AF95" s="488">
        <f>IF(AE95,LOOKUP(AE95,{1;2;3;4;5;6;7;8;9;10;11;12;13;14;15;16;17;18;19;20;21},{30;25;21;18;16;15;14;13;12;11;10;9;8;7;6;5;4;3;2;1;0}),0)</f>
        <v>0</v>
      </c>
      <c r="AG95" s="44"/>
      <c r="AH95" s="106">
        <f>IF(AG95,LOOKUP(AG95,{1;2;3;4;5;6;7;8;9;10;11;12;13;14;15;16;17;18;19;20;21},{30;25;21;18;16;15;14;13;12;11;10;9;8;7;6;5;4;3;2;1;0}),0)</f>
        <v>0</v>
      </c>
      <c r="AI95" s="44"/>
      <c r="AJ95" s="41">
        <f>IF(AI95,LOOKUP(AI95,{1;2;3;4;5;6;7;8;9;10;11;12;13;14;15;16;17;18;19;20;21},{30;25;21;18;16;15;14;13;12;11;10;9;8;7;6;5;4;3;2;1;0}),0)</f>
        <v>0</v>
      </c>
      <c r="AK95" s="44"/>
      <c r="AL95" s="43">
        <f>IF(AK95,LOOKUP(AK95,{1;2;3;4;5;6;7;8;9;10;11;12;13;14;15;16;17;18;19;20;21},{30;25;21;18;16;15;14;13;12;11;10;9;8;7;6;5;4;3;2;1;0}),0)</f>
        <v>0</v>
      </c>
      <c r="AM95" s="44"/>
      <c r="AN95" s="43">
        <f>IF(AM95,LOOKUP(AM95,{1;2;3;4;5;6;7;8;9;10;11;12;13;14;15;16;17;18;19;20;21},{30;25;21;18;16;15;14;13;12;11;10;9;8;7;6;5;4;3;2;1;0}),0)</f>
        <v>0</v>
      </c>
      <c r="AO95" s="44">
        <v>17</v>
      </c>
      <c r="AP95" s="43">
        <f>IF(AO95,LOOKUP(AO95,{1;2;3;4;5;6;7;8;9;10;11;12;13;14;15;16;17;18;19;20;21},{30;25;21;18;16;15;14;13;12;11;10;9;8;7;6;5;4;3;2;1;0}),0)</f>
        <v>4</v>
      </c>
      <c r="AQ95" s="44"/>
      <c r="AR95" s="47">
        <f>IF(AQ95,LOOKUP(AQ95,{1;2;3;4;5;6;7;8;9;10;11;12;13;14;15;16;17;18;19;20;21},{60;50;42;36;32;30;28;26;24;22;20;18;16;14;12;10;8;6;4;2;0}),0)</f>
        <v>0</v>
      </c>
      <c r="AS95" s="44"/>
      <c r="AT95" s="45">
        <f>IF(AS95,LOOKUP(AS95,{1;2;3;4;5;6;7;8;9;10;11;12;13;14;15;16;17;18;19;20;21},{60;50;42;36;32;30;28;26;24;22;20;18;16;14;12;10;8;6;4;2;0}),0)</f>
        <v>0</v>
      </c>
      <c r="AU95" s="44"/>
      <c r="AV95" s="45">
        <f>IF(AU95,LOOKUP(AU95,{1;2;3;4;5;6;7;8;9;10;11;12;13;14;15;16;17;18;19;20;21},{60;50;42;36;32;30;28;26;24;22;20;18;16;14;12;10;8;6;4;2;0}),0)</f>
        <v>0</v>
      </c>
      <c r="AW95" s="225"/>
      <c r="AX95" s="219">
        <f>V95+X95+Z95+AB95+AR95+AT95+AV95</f>
        <v>0</v>
      </c>
      <c r="AY95" s="259"/>
      <c r="AZ95" s="255"/>
      <c r="BA95" s="256"/>
      <c r="BB95" s="161"/>
    </row>
    <row r="96" spans="1:54" s="54" customFormat="1" ht="16" customHeight="1" x14ac:dyDescent="0.2">
      <c r="A96" s="190">
        <f>RANK(I96,$I$6:$I$988)</f>
        <v>88</v>
      </c>
      <c r="B96" s="187">
        <v>3395097</v>
      </c>
      <c r="C96" s="181" t="s">
        <v>315</v>
      </c>
      <c r="D96" s="182" t="s">
        <v>549</v>
      </c>
      <c r="E96" s="178" t="str">
        <f>C96&amp;D96</f>
        <v>JohannaTALIHAERM</v>
      </c>
      <c r="F96" s="172">
        <v>2017</v>
      </c>
      <c r="G96" s="193">
        <v>1993</v>
      </c>
      <c r="H96" s="207" t="str">
        <f>IF(ISBLANK(G96),"",IF(G96&gt;1995.9,"U23","SR"))</f>
        <v>SR</v>
      </c>
      <c r="I96" s="198">
        <f>N96+P96+R96+T96+V96+X96+Z96+AB96+AD96+AF96+AH96+AJ96+AL96+AN96+AP96+AR96+AT96+AV96</f>
        <v>4</v>
      </c>
      <c r="J96" s="201">
        <f>N96+R96+X96+AB96+AF96+AJ96+AR96</f>
        <v>0</v>
      </c>
      <c r="K96" s="202">
        <f>P96+T96+V96+Z96+AD96+AH96+AL96+AN96+AP96+AT96+AV96</f>
        <v>4</v>
      </c>
      <c r="L96" s="161"/>
      <c r="M96" s="44"/>
      <c r="N96" s="41">
        <f>IF(M96,LOOKUP(M96,{1;2;3;4;5;6;7;8;9;10;11;12;13;14;15;16;17;18;19;20;21},{30;25;21;18;16;15;14;13;12;11;10;9;8;7;6;5;4;3;2;1;0}),0)</f>
        <v>0</v>
      </c>
      <c r="O96" s="44"/>
      <c r="P96" s="43">
        <f>IF(O96,LOOKUP(O96,{1;2;3;4;5;6;7;8;9;10;11;12;13;14;15;16;17;18;19;20;21},{30;25;21;18;16;15;14;13;12;11;10;9;8;7;6;5;4;3;2;1;0}),0)</f>
        <v>0</v>
      </c>
      <c r="Q96" s="44"/>
      <c r="R96" s="41">
        <f>IF(Q96,LOOKUP(Q96,{1;2;3;4;5;6;7;8;9;10;11;12;13;14;15;16;17;18;19;20;21},{30;25;21;18;16;15;14;13;12;11;10;9;8;7;6;5;4;3;2;1;0}),0)</f>
        <v>0</v>
      </c>
      <c r="S96" s="44"/>
      <c r="T96" s="43">
        <f>IF(S96,LOOKUP(S96,{1;2;3;4;5;6;7;8;9;10;11;12;13;14;15;16;17;18;19;20;21},{30;25;21;18;16;15;14;13;12;11;10;9;8;7;6;5;4;3;2;1;0}),0)</f>
        <v>0</v>
      </c>
      <c r="U96" s="44"/>
      <c r="V96" s="45">
        <f>IF(U96,LOOKUP(U96,{1;2;3;4;5;6;7;8;9;10;11;12;13;14;15;16;17;18;19;20;21},{60;50;42;36;32;30;28;26;24;22;20;18;16;14;12;10;8;6;4;2;0}),0)</f>
        <v>0</v>
      </c>
      <c r="W96" s="44"/>
      <c r="X96" s="41">
        <f>IF(W96,LOOKUP(W96,{1;2;3;4;5;6;7;8;9;10;11;12;13;14;15;16;17;18;19;20;21},{60;50;42;36;32;30;28;26;24;22;20;18;16;14;12;10;8;6;4;2;0}),0)</f>
        <v>0</v>
      </c>
      <c r="Y96" s="44"/>
      <c r="Z96" s="45">
        <f>IF(Y96,LOOKUP(Y96,{1;2;3;4;5;6;7;8;9;10;11;12;13;14;15;16;17;18;19;20;21},{60;50;42;36;32;30;28;26;24;22;20;18;16;14;12;10;8;6;4;2;0}),0)</f>
        <v>0</v>
      </c>
      <c r="AA96" s="44"/>
      <c r="AB96" s="41">
        <f>IF(AA96,LOOKUP(AA96,{1;2;3;4;5;6;7;8;9;10;11;12;13;14;15;16;17;18;19;20;21},{60;50;42;36;32;30;28;26;24;22;20;18;16;14;12;10;8;6;4;2;0}),0)</f>
        <v>0</v>
      </c>
      <c r="AC96" s="44"/>
      <c r="AD96" s="106">
        <f>IF(AC96,LOOKUP(AC96,{1;2;3;4;5;6;7;8;9;10;11;12;13;14;15;16;17;18;19;20;21},{30;25;21;18;16;15;14;13;12;11;10;9;8;7;6;5;4;3;2;1;0}),0)</f>
        <v>0</v>
      </c>
      <c r="AE96" s="44"/>
      <c r="AF96" s="488">
        <f>IF(AE96,LOOKUP(AE96,{1;2;3;4;5;6;7;8;9;10;11;12;13;14;15;16;17;18;19;20;21},{30;25;21;18;16;15;14;13;12;11;10;9;8;7;6;5;4;3;2;1;0}),0)</f>
        <v>0</v>
      </c>
      <c r="AG96" s="44"/>
      <c r="AH96" s="106">
        <f>IF(AG96,LOOKUP(AG96,{1;2;3;4;5;6;7;8;9;10;11;12;13;14;15;16;17;18;19;20;21},{30;25;21;18;16;15;14;13;12;11;10;9;8;7;6;5;4;3;2;1;0}),0)</f>
        <v>0</v>
      </c>
      <c r="AI96" s="44"/>
      <c r="AJ96" s="41">
        <f>IF(AI96,LOOKUP(AI96,{1;2;3;4;5;6;7;8;9;10;11;12;13;14;15;16;17;18;19;20;21},{30;25;21;18;16;15;14;13;12;11;10;9;8;7;6;5;4;3;2;1;0}),0)</f>
        <v>0</v>
      </c>
      <c r="AK96" s="44"/>
      <c r="AL96" s="43">
        <f>IF(AK96,LOOKUP(AK96,{1;2;3;4;5;6;7;8;9;10;11;12;13;14;15;16;17;18;19;20;21},{30;25;21;18;16;15;14;13;12;11;10;9;8;7;6;5;4;3;2;1;0}),0)</f>
        <v>0</v>
      </c>
      <c r="AM96" s="44"/>
      <c r="AN96" s="43">
        <f>IF(AM96,LOOKUP(AM96,{1;2;3;4;5;6;7;8;9;10;11;12;13;14;15;16;17;18;19;20;21},{30;25;21;18;16;15;14;13;12;11;10;9;8;7;6;5;4;3;2;1;0}),0)</f>
        <v>0</v>
      </c>
      <c r="AO96" s="44"/>
      <c r="AP96" s="43">
        <f>IF(AO96,LOOKUP(AO96,{1;2;3;4;5;6;7;8;9;10;11;12;13;14;15;16;17;18;19;20;21},{30;25;21;18;16;15;14;13;12;11;10;9;8;7;6;5;4;3;2;1;0}),0)</f>
        <v>0</v>
      </c>
      <c r="AQ96" s="44"/>
      <c r="AR96" s="47">
        <f>IF(AQ96,LOOKUP(AQ96,{1;2;3;4;5;6;7;8;9;10;11;12;13;14;15;16;17;18;19;20;21},{60;50;42;36;32;30;28;26;24;22;20;18;16;14;12;10;8;6;4;2;0}),0)</f>
        <v>0</v>
      </c>
      <c r="AS96" s="44"/>
      <c r="AT96" s="45">
        <f>IF(AS96,LOOKUP(AS96,{1;2;3;4;5;6;7;8;9;10;11;12;13;14;15;16;17;18;19;20;21},{60;50;42;36;32;30;28;26;24;22;20;18;16;14;12;10;8;6;4;2;0}),0)</f>
        <v>0</v>
      </c>
      <c r="AU96" s="44">
        <v>19</v>
      </c>
      <c r="AV96" s="45">
        <f>IF(AU96,LOOKUP(AU96,{1;2;3;4;5;6;7;8;9;10;11;12;13;14;15;16;17;18;19;20;21},{60;50;42;36;32;30;28;26;24;22;20;18;16;14;12;10;8;6;4;2;0}),0)</f>
        <v>4</v>
      </c>
      <c r="AW96" s="225"/>
      <c r="AX96" s="219">
        <f>V96+X96+Z96+AB96+AR96+AT96+AV96</f>
        <v>4</v>
      </c>
      <c r="AY96" s="259"/>
      <c r="AZ96" s="255">
        <f>RANK(BA96,$BA$6:$BA$258)</f>
        <v>57</v>
      </c>
      <c r="BA96" s="256">
        <f>(N96+P96+R96+T96+V96+X96+Z96+AB96+AD96+AF96+AH96+AJ96+AL96+AN96)- SMALL((N96,P96,R96,T96,V96,X96,Z96,AB96,AD96,AF96,AH96,AJ96,AL96,AN96),1)- SMALL((N96,P96,R96,T96,V96,X96,Z96,AB96,AD96,AF96,AH96,AJ96,AL96,AN96),2)- SMALL((N96,P96,R96,T96,V96,X96,Z96,AB96,AD96,AF96,AH96,AJ96,AL96,AN96),3)</f>
        <v>0</v>
      </c>
      <c r="BB96" s="161"/>
    </row>
    <row r="97" spans="1:54" s="264" customFormat="1" ht="16" customHeight="1" x14ac:dyDescent="0.2">
      <c r="A97" s="190">
        <f>RANK(I97,$I$6:$I$988)</f>
        <v>92</v>
      </c>
      <c r="B97" s="187">
        <v>3155270</v>
      </c>
      <c r="C97" s="181" t="s">
        <v>269</v>
      </c>
      <c r="D97" s="181" t="s">
        <v>270</v>
      </c>
      <c r="E97" s="178" t="str">
        <f>C97&amp;D97</f>
        <v>PetraHYNCICOVA</v>
      </c>
      <c r="F97" s="172">
        <v>2017</v>
      </c>
      <c r="G97" s="193">
        <v>1994</v>
      </c>
      <c r="H97" s="207" t="str">
        <f>IF(ISBLANK(G97),"",IF(G97&gt;1995.9,"U23","SR"))</f>
        <v>SR</v>
      </c>
      <c r="I97" s="198">
        <f>N97+P97+R97+T97+V97+X97+Z97+AB97+AD97+AF97+AH97+AJ97+AL97+AN97+AP97+AR97+AT97+AV97</f>
        <v>3</v>
      </c>
      <c r="J97" s="201">
        <f>N97+R97+X97+AB97+AF97+AJ97+AR97</f>
        <v>0</v>
      </c>
      <c r="K97" s="202">
        <f>P97+T97+V97+Z97+AD97+AH97+AL97+AN97+AP97+AT97+AV97</f>
        <v>3</v>
      </c>
      <c r="L97" s="393"/>
      <c r="M97" s="44"/>
      <c r="N97" s="41">
        <f>IF(M97,LOOKUP(M97,{1;2;3;4;5;6;7;8;9;10;11;12;13;14;15;16;17;18;19;20;21},{30;25;21;18;16;15;14;13;12;11;10;9;8;7;6;5;4;3;2;1;0}),0)</f>
        <v>0</v>
      </c>
      <c r="O97" s="44"/>
      <c r="P97" s="43">
        <f>IF(O97,LOOKUP(O97,{1;2;3;4;5;6;7;8;9;10;11;12;13;14;15;16;17;18;19;20;21},{30;25;21;18;16;15;14;13;12;11;10;9;8;7;6;5;4;3;2;1;0}),0)</f>
        <v>0</v>
      </c>
      <c r="Q97" s="44"/>
      <c r="R97" s="41">
        <f>IF(Q97,LOOKUP(Q97,{1;2;3;4;5;6;7;8;9;10;11;12;13;14;15;16;17;18;19;20;21},{30;25;21;18;16;15;14;13;12;11;10;9;8;7;6;5;4;3;2;1;0}),0)</f>
        <v>0</v>
      </c>
      <c r="S97" s="44"/>
      <c r="T97" s="43">
        <f>IF(S97,LOOKUP(S97,{1;2;3;4;5;6;7;8;9;10;11;12;13;14;15;16;17;18;19;20;21},{30;25;21;18;16;15;14;13;12;11;10;9;8;7;6;5;4;3;2;1;0}),0)</f>
        <v>0</v>
      </c>
      <c r="U97" s="44"/>
      <c r="V97" s="45">
        <f>IF(U97,LOOKUP(U97,{1;2;3;4;5;6;7;8;9;10;11;12;13;14;15;16;17;18;19;20;21},{60;50;42;36;32;30;28;26;24;22;20;18;16;14;12;10;8;6;4;2;0}),0)</f>
        <v>0</v>
      </c>
      <c r="W97" s="44"/>
      <c r="X97" s="41">
        <f>IF(W97,LOOKUP(W97,{1;2;3;4;5;6;7;8;9;10;11;12;13;14;15;16;17;18;19;20;21},{60;50;42;36;32;30;28;26;24;22;20;18;16;14;12;10;8;6;4;2;0}),0)</f>
        <v>0</v>
      </c>
      <c r="Y97" s="44"/>
      <c r="Z97" s="45">
        <f>IF(Y97,LOOKUP(Y97,{1;2;3;4;5;6;7;8;9;10;11;12;13;14;15;16;17;18;19;20;21},{60;50;42;36;32;30;28;26;24;22;20;18;16;14;12;10;8;6;4;2;0}),0)</f>
        <v>0</v>
      </c>
      <c r="AA97" s="44"/>
      <c r="AB97" s="41">
        <f>IF(AA97,LOOKUP(AA97,{1;2;3;4;5;6;7;8;9;10;11;12;13;14;15;16;17;18;19;20;21},{60;50;42;36;32;30;28;26;24;22;20;18;16;14;12;10;8;6;4;2;0}),0)</f>
        <v>0</v>
      </c>
      <c r="AC97" s="44"/>
      <c r="AD97" s="106">
        <f>IF(AC97,LOOKUP(AC97,{1;2;3;4;5;6;7;8;9;10;11;12;13;14;15;16;17;18;19;20;21},{30;25;21;18;16;15;14;13;12;11;10;9;8;7;6;5;4;3;2;1;0}),0)</f>
        <v>0</v>
      </c>
      <c r="AE97" s="44"/>
      <c r="AF97" s="488">
        <f>IF(AE97,LOOKUP(AE97,{1;2;3;4;5;6;7;8;9;10;11;12;13;14;15;16;17;18;19;20;21},{30;25;21;18;16;15;14;13;12;11;10;9;8;7;6;5;4;3;2;1;0}),0)</f>
        <v>0</v>
      </c>
      <c r="AG97" s="44"/>
      <c r="AH97" s="106">
        <f>IF(AG97,LOOKUP(AG97,{1;2;3;4;5;6;7;8;9;10;11;12;13;14;15;16;17;18;19;20;21},{30;25;21;18;16;15;14;13;12;11;10;9;8;7;6;5;4;3;2;1;0}),0)</f>
        <v>0</v>
      </c>
      <c r="AI97" s="44"/>
      <c r="AJ97" s="41">
        <f>IF(AI97,LOOKUP(AI97,{1;2;3;4;5;6;7;8;9;10;11;12;13;14;15;16;17;18;19;20;21},{30;25;21;18;16;15;14;13;12;11;10;9;8;7;6;5;4;3;2;1;0}),0)</f>
        <v>0</v>
      </c>
      <c r="AK97" s="44">
        <v>18</v>
      </c>
      <c r="AL97" s="43">
        <f>IF(AK97,LOOKUP(AK97,{1;2;3;4;5;6;7;8;9;10;11;12;13;14;15;16;17;18;19;20;21},{30;25;21;18;16;15;14;13;12;11;10;9;8;7;6;5;4;3;2;1;0}),0)</f>
        <v>3</v>
      </c>
      <c r="AM97" s="44"/>
      <c r="AN97" s="43">
        <f>IF(AM97,LOOKUP(AM97,{1;2;3;4;5;6;7;8;9;10;11;12;13;14;15;16;17;18;19;20;21},{30;25;21;18;16;15;14;13;12;11;10;9;8;7;6;5;4;3;2;1;0}),0)</f>
        <v>0</v>
      </c>
      <c r="AO97" s="44"/>
      <c r="AP97" s="43">
        <f>IF(AO97,LOOKUP(AO97,{1;2;3;4;5;6;7;8;9;10;11;12;13;14;15;16;17;18;19;20;21},{30;25;21;18;16;15;14;13;12;11;10;9;8;7;6;5;4;3;2;1;0}),0)</f>
        <v>0</v>
      </c>
      <c r="AQ97" s="44"/>
      <c r="AR97" s="47">
        <f>IF(AQ97,LOOKUP(AQ97,{1;2;3;4;5;6;7;8;9;10;11;12;13;14;15;16;17;18;19;20;21},{60;50;42;36;32;30;28;26;24;22;20;18;16;14;12;10;8;6;4;2;0}),0)</f>
        <v>0</v>
      </c>
      <c r="AS97" s="44"/>
      <c r="AT97" s="45">
        <f>IF(AS97,LOOKUP(AS97,{1;2;3;4;5;6;7;8;9;10;11;12;13;14;15;16;17;18;19;20;21},{60;50;42;36;32;30;28;26;24;22;20;18;16;14;12;10;8;6;4;2;0}),0)</f>
        <v>0</v>
      </c>
      <c r="AU97" s="44"/>
      <c r="AV97" s="45">
        <f>IF(AU97,LOOKUP(AU97,{1;2;3;4;5;6;7;8;9;10;11;12;13;14;15;16;17;18;19;20;21},{60;50;42;36;32;30;28;26;24;22;20;18;16;14;12;10;8;6;4;2;0}),0)</f>
        <v>0</v>
      </c>
      <c r="AW97" s="225"/>
      <c r="AX97" s="219">
        <f>V97+X97+Z97+AB97+AR97+AT97+AV97</f>
        <v>0</v>
      </c>
      <c r="AY97" s="437"/>
      <c r="AZ97" s="255">
        <f>RANK(BA97,$BA$6:$BA$258)</f>
        <v>56</v>
      </c>
      <c r="BA97" s="256">
        <f>(N97+P97+R97+T97+V97+X97+Z97+AB97+AD97+AF97+AH97+AJ97+AL97+AN97)- SMALL((N97,P97,R97,T97,V97,X97,Z97,AB97,AD97,AF97,AH97,AJ97,AL97,AN97),1)- SMALL((N97,P97,R97,T97,V97,X97,Z97,AB97,AD97,AF97,AH97,AJ97,AL97,AN97),2)- SMALL((N97,P97,R97,T97,V97,X97,Z97,AB97,AD97,AF97,AH97,AJ97,AL97,AN97),3)</f>
        <v>3</v>
      </c>
      <c r="BB97" s="393"/>
    </row>
    <row r="98" spans="1:54" s="264" customFormat="1" ht="16" customHeight="1" x14ac:dyDescent="0.2">
      <c r="A98" s="190">
        <f>RANK(I98,$I$6:$I$988)</f>
        <v>92</v>
      </c>
      <c r="B98" s="187">
        <v>3105320</v>
      </c>
      <c r="C98" s="181" t="s">
        <v>684</v>
      </c>
      <c r="D98" s="181" t="s">
        <v>685</v>
      </c>
      <c r="E98" s="178" t="str">
        <f>C98&amp;D98</f>
        <v>ShaylynnLOEWEN</v>
      </c>
      <c r="F98" s="172"/>
      <c r="G98" s="193">
        <v>2000</v>
      </c>
      <c r="H98" s="207" t="str">
        <f>IF(ISBLANK(G98),"",IF(G98&gt;1995.9,"U23","SR"))</f>
        <v>U23</v>
      </c>
      <c r="I98" s="198">
        <f>N98+P98+R98+T98+V98+X98+Z98+AB98+AD98+AF98+AH98+AJ98+AL98+AN98+AP98+AR98+AT98+AV98</f>
        <v>3</v>
      </c>
      <c r="J98" s="201">
        <f>N98+R98+X98+AB98+AF98+AJ98+AR98</f>
        <v>0</v>
      </c>
      <c r="K98" s="202">
        <f>P98+T98+V98+Z98+AD98+AH98+AL98+AN98+AP98+AT98+AV98</f>
        <v>3</v>
      </c>
      <c r="L98" s="393"/>
      <c r="M98" s="44"/>
      <c r="N98" s="41">
        <f>IF(M98,LOOKUP(M98,{1;2;3;4;5;6;7;8;9;10;11;12;13;14;15;16;17;18;19;20;21},{30;25;21;18;16;15;14;13;12;11;10;9;8;7;6;5;4;3;2;1;0}),0)</f>
        <v>0</v>
      </c>
      <c r="O98" s="44"/>
      <c r="P98" s="43">
        <f>IF(O98,LOOKUP(O98,{1;2;3;4;5;6;7;8;9;10;11;12;13;14;15;16;17;18;19;20;21},{30;25;21;18;16;15;14;13;12;11;10;9;8;7;6;5;4;3;2;1;0}),0)</f>
        <v>0</v>
      </c>
      <c r="Q98" s="44"/>
      <c r="R98" s="41">
        <f>IF(Q98,LOOKUP(Q98,{1;2;3;4;5;6;7;8;9;10;11;12;13;14;15;16;17;18;19;20;21},{30;25;21;18;16;15;14;13;12;11;10;9;8;7;6;5;4;3;2;1;0}),0)</f>
        <v>0</v>
      </c>
      <c r="S98" s="44"/>
      <c r="T98" s="43">
        <f>IF(S98,LOOKUP(S98,{1;2;3;4;5;6;7;8;9;10;11;12;13;14;15;16;17;18;19;20;21},{30;25;21;18;16;15;14;13;12;11;10;9;8;7;6;5;4;3;2;1;0}),0)</f>
        <v>0</v>
      </c>
      <c r="U98" s="44"/>
      <c r="V98" s="45">
        <f>IF(U98,LOOKUP(U98,{1;2;3;4;5;6;7;8;9;10;11;12;13;14;15;16;17;18;19;20;21},{60;50;42;36;32;30;28;26;24;22;20;18;16;14;12;10;8;6;4;2;0}),0)</f>
        <v>0</v>
      </c>
      <c r="W98" s="44"/>
      <c r="X98" s="41">
        <f>IF(W98,LOOKUP(W98,{1;2;3;4;5;6;7;8;9;10;11;12;13;14;15;16;17;18;19;20;21},{60;50;42;36;32;30;28;26;24;22;20;18;16;14;12;10;8;6;4;2;0}),0)</f>
        <v>0</v>
      </c>
      <c r="Y98" s="44"/>
      <c r="Z98" s="45">
        <f>IF(Y98,LOOKUP(Y98,{1;2;3;4;5;6;7;8;9;10;11;12;13;14;15;16;17;18;19;20;21},{60;50;42;36;32;30;28;26;24;22;20;18;16;14;12;10;8;6;4;2;0}),0)</f>
        <v>0</v>
      </c>
      <c r="AA98" s="44"/>
      <c r="AB98" s="41">
        <f>IF(AA98,LOOKUP(AA98,{1;2;3;4;5;6;7;8;9;10;11;12;13;14;15;16;17;18;19;20;21},{60;50;42;36;32;30;28;26;24;22;20;18;16;14;12;10;8;6;4;2;0}),0)</f>
        <v>0</v>
      </c>
      <c r="AC98" s="44"/>
      <c r="AD98" s="106">
        <f>IF(AC98,LOOKUP(AC98,{1;2;3;4;5;6;7;8;9;10;11;12;13;14;15;16;17;18;19;20;21},{30;25;21;18;16;15;14;13;12;11;10;9;8;7;6;5;4;3;2;1;0}),0)</f>
        <v>0</v>
      </c>
      <c r="AE98" s="44"/>
      <c r="AF98" s="488">
        <f>IF(AE98,LOOKUP(AE98,{1;2;3;4;5;6;7;8;9;10;11;12;13;14;15;16;17;18;19;20;21},{30;25;21;18;16;15;14;13;12;11;10;9;8;7;6;5;4;3;2;1;0}),0)</f>
        <v>0</v>
      </c>
      <c r="AG98" s="44">
        <v>18</v>
      </c>
      <c r="AH98" s="106">
        <f>IF(AG98,LOOKUP(AG98,{1;2;3;4;5;6;7;8;9;10;11;12;13;14;15;16;17;18;19;20;21},{30;25;21;18;16;15;14;13;12;11;10;9;8;7;6;5;4;3;2;1;0}),0)</f>
        <v>3</v>
      </c>
      <c r="AI98" s="44"/>
      <c r="AJ98" s="41">
        <f>IF(AI98,LOOKUP(AI98,{1;2;3;4;5;6;7;8;9;10;11;12;13;14;15;16;17;18;19;20;21},{30;25;21;18;16;15;14;13;12;11;10;9;8;7;6;5;4;3;2;1;0}),0)</f>
        <v>0</v>
      </c>
      <c r="AK98" s="44"/>
      <c r="AL98" s="43">
        <f>IF(AK98,LOOKUP(AK98,{1;2;3;4;5;6;7;8;9;10;11;12;13;14;15;16;17;18;19;20;21},{30;25;21;18;16;15;14;13;12;11;10;9;8;7;6;5;4;3;2;1;0}),0)</f>
        <v>0</v>
      </c>
      <c r="AM98" s="44"/>
      <c r="AN98" s="43">
        <f>IF(AM98,LOOKUP(AM98,{1;2;3;4;5;6;7;8;9;10;11;12;13;14;15;16;17;18;19;20;21},{30;25;21;18;16;15;14;13;12;11;10;9;8;7;6;5;4;3;2;1;0}),0)</f>
        <v>0</v>
      </c>
      <c r="AO98" s="44"/>
      <c r="AP98" s="43">
        <f>IF(AO98,LOOKUP(AO98,{1;2;3;4;5;6;7;8;9;10;11;12;13;14;15;16;17;18;19;20;21},{30;25;21;18;16;15;14;13;12;11;10;9;8;7;6;5;4;3;2;1;0}),0)</f>
        <v>0</v>
      </c>
      <c r="AQ98" s="44"/>
      <c r="AR98" s="47">
        <f>IF(AQ98,LOOKUP(AQ98,{1;2;3;4;5;6;7;8;9;10;11;12;13;14;15;16;17;18;19;20;21},{60;50;42;36;32;30;28;26;24;22;20;18;16;14;12;10;8;6;4;2;0}),0)</f>
        <v>0</v>
      </c>
      <c r="AS98" s="44"/>
      <c r="AT98" s="45">
        <f>IF(AS98,LOOKUP(AS98,{1;2;3;4;5;6;7;8;9;10;11;12;13;14;15;16;17;18;19;20;21},{60;50;42;36;32;30;28;26;24;22;20;18;16;14;12;10;8;6;4;2;0}),0)</f>
        <v>0</v>
      </c>
      <c r="AU98" s="44"/>
      <c r="AV98" s="45">
        <f>IF(AU98,LOOKUP(AU98,{1;2;3;4;5;6;7;8;9;10;11;12;13;14;15;16;17;18;19;20;21},{60;50;42;36;32;30;28;26;24;22;20;18;16;14;12;10;8;6;4;2;0}),0)</f>
        <v>0</v>
      </c>
      <c r="AW98" s="225"/>
      <c r="AX98" s="219">
        <f>V98+X98+Z98+AB98+AR98+AT98+AV98</f>
        <v>0</v>
      </c>
      <c r="AY98" s="437"/>
      <c r="AZ98" s="255"/>
      <c r="BA98" s="256"/>
      <c r="BB98" s="393"/>
    </row>
    <row r="99" spans="1:54" s="54" customFormat="1" ht="16" customHeight="1" x14ac:dyDescent="0.2">
      <c r="A99" s="190">
        <f>RANK(I99,$I$6:$I$988)</f>
        <v>92</v>
      </c>
      <c r="B99" s="187"/>
      <c r="C99" s="181" t="s">
        <v>277</v>
      </c>
      <c r="D99" s="181" t="s">
        <v>715</v>
      </c>
      <c r="E99" s="178" t="str">
        <f>C99&amp;D99</f>
        <v>ChristinaROBERTS</v>
      </c>
      <c r="F99" s="172"/>
      <c r="G99" s="193">
        <v>1987</v>
      </c>
      <c r="H99" s="207" t="str">
        <f>IF(ISBLANK(G99),"",IF(G99&gt;1995.9,"U23","SR"))</f>
        <v>SR</v>
      </c>
      <c r="I99" s="198">
        <f>N99+P99+R99+T99+V99+X99+Z99+AB99+AD99+AF99+AH99+AJ99+AL99+AN99+AP99+AR99+AT99+AV99</f>
        <v>3</v>
      </c>
      <c r="J99" s="201">
        <f>N99+R99+X99+AB99+AF99+AJ99+AR99</f>
        <v>0</v>
      </c>
      <c r="K99" s="202">
        <f>P99+T99+V99+Z99+AD99+AH99+AL99+AN99+AP99+AT99+AV99</f>
        <v>3</v>
      </c>
      <c r="L99" s="161"/>
      <c r="M99" s="44"/>
      <c r="N99" s="41">
        <f>IF(M99,LOOKUP(M99,{1;2;3;4;5;6;7;8;9;10;11;12;13;14;15;16;17;18;19;20;21},{30;25;21;18;16;15;14;13;12;11;10;9;8;7;6;5;4;3;2;1;0}),0)</f>
        <v>0</v>
      </c>
      <c r="O99" s="44"/>
      <c r="P99" s="43">
        <f>IF(O99,LOOKUP(O99,{1;2;3;4;5;6;7;8;9;10;11;12;13;14;15;16;17;18;19;20;21},{30;25;21;18;16;15;14;13;12;11;10;9;8;7;6;5;4;3;2;1;0}),0)</f>
        <v>0</v>
      </c>
      <c r="Q99" s="44"/>
      <c r="R99" s="41">
        <f>IF(Q99,LOOKUP(Q99,{1;2;3;4;5;6;7;8;9;10;11;12;13;14;15;16;17;18;19;20;21},{30;25;21;18;16;15;14;13;12;11;10;9;8;7;6;5;4;3;2;1;0}),0)</f>
        <v>0</v>
      </c>
      <c r="S99" s="44"/>
      <c r="T99" s="43">
        <f>IF(S99,LOOKUP(S99,{1;2;3;4;5;6;7;8;9;10;11;12;13;14;15;16;17;18;19;20;21},{30;25;21;18;16;15;14;13;12;11;10;9;8;7;6;5;4;3;2;1;0}),0)</f>
        <v>0</v>
      </c>
      <c r="U99" s="44"/>
      <c r="V99" s="45">
        <f>IF(U99,LOOKUP(U99,{1;2;3;4;5;6;7;8;9;10;11;12;13;14;15;16;17;18;19;20;21},{60;50;42;36;32;30;28;26;24;22;20;18;16;14;12;10;8;6;4;2;0}),0)</f>
        <v>0</v>
      </c>
      <c r="W99" s="44"/>
      <c r="X99" s="41">
        <f>IF(W99,LOOKUP(W99,{1;2;3;4;5;6;7;8;9;10;11;12;13;14;15;16;17;18;19;20;21},{60;50;42;36;32;30;28;26;24;22;20;18;16;14;12;10;8;6;4;2;0}),0)</f>
        <v>0</v>
      </c>
      <c r="Y99" s="44"/>
      <c r="Z99" s="45">
        <f>IF(Y99,LOOKUP(Y99,{1;2;3;4;5;6;7;8;9;10;11;12;13;14;15;16;17;18;19;20;21},{60;50;42;36;32;30;28;26;24;22;20;18;16;14;12;10;8;6;4;2;0}),0)</f>
        <v>0</v>
      </c>
      <c r="AA99" s="44"/>
      <c r="AB99" s="41">
        <f>IF(AA99,LOOKUP(AA99,{1;2;3;4;5;6;7;8;9;10;11;12;13;14;15;16;17;18;19;20;21},{60;50;42;36;32;30;28;26;24;22;20;18;16;14;12;10;8;6;4;2;0}),0)</f>
        <v>0</v>
      </c>
      <c r="AC99" s="44"/>
      <c r="AD99" s="106">
        <f>IF(AC99,LOOKUP(AC99,{1;2;3;4;5;6;7;8;9;10;11;12;13;14;15;16;17;18;19;20;21},{30;25;21;18;16;15;14;13;12;11;10;9;8;7;6;5;4;3;2;1;0}),0)</f>
        <v>0</v>
      </c>
      <c r="AE99" s="44"/>
      <c r="AF99" s="488">
        <f>IF(AE99,LOOKUP(AE99,{1;2;3;4;5;6;7;8;9;10;11;12;13;14;15;16;17;18;19;20;21},{30;25;21;18;16;15;14;13;12;11;10;9;8;7;6;5;4;3;2;1;0}),0)</f>
        <v>0</v>
      </c>
      <c r="AG99" s="44"/>
      <c r="AH99" s="106">
        <f>IF(AG99,LOOKUP(AG99,{1;2;3;4;5;6;7;8;9;10;11;12;13;14;15;16;17;18;19;20;21},{30;25;21;18;16;15;14;13;12;11;10;9;8;7;6;5;4;3;2;1;0}),0)</f>
        <v>0</v>
      </c>
      <c r="AI99" s="44"/>
      <c r="AJ99" s="41">
        <f>IF(AI99,LOOKUP(AI99,{1;2;3;4;5;6;7;8;9;10;11;12;13;14;15;16;17;18;19;20;21},{30;25;21;18;16;15;14;13;12;11;10;9;8;7;6;5;4;3;2;1;0}),0)</f>
        <v>0</v>
      </c>
      <c r="AK99" s="44"/>
      <c r="AL99" s="43">
        <f>IF(AK99,LOOKUP(AK99,{1;2;3;4;5;6;7;8;9;10;11;12;13;14;15;16;17;18;19;20;21},{30;25;21;18;16;15;14;13;12;11;10;9;8;7;6;5;4;3;2;1;0}),0)</f>
        <v>0</v>
      </c>
      <c r="AM99" s="44"/>
      <c r="AN99" s="43">
        <f>IF(AM99,LOOKUP(AM99,{1;2;3;4;5;6;7;8;9;10;11;12;13;14;15;16;17;18;19;20;21},{30;25;21;18;16;15;14;13;12;11;10;9;8;7;6;5;4;3;2;1;0}),0)</f>
        <v>0</v>
      </c>
      <c r="AO99" s="44">
        <v>18</v>
      </c>
      <c r="AP99" s="43">
        <f>IF(AO99,LOOKUP(AO99,{1;2;3;4;5;6;7;8;9;10;11;12;13;14;15;16;17;18;19;20;21},{30;25;21;18;16;15;14;13;12;11;10;9;8;7;6;5;4;3;2;1;0}),0)</f>
        <v>3</v>
      </c>
      <c r="AQ99" s="44"/>
      <c r="AR99" s="47">
        <f>IF(AQ99,LOOKUP(AQ99,{1;2;3;4;5;6;7;8;9;10;11;12;13;14;15;16;17;18;19;20;21},{60;50;42;36;32;30;28;26;24;22;20;18;16;14;12;10;8;6;4;2;0}),0)</f>
        <v>0</v>
      </c>
      <c r="AS99" s="44"/>
      <c r="AT99" s="45">
        <f>IF(AS99,LOOKUP(AS99,{1;2;3;4;5;6;7;8;9;10;11;12;13;14;15;16;17;18;19;20;21},{60;50;42;36;32;30;28;26;24;22;20;18;16;14;12;10;8;6;4;2;0}),0)</f>
        <v>0</v>
      </c>
      <c r="AU99" s="44"/>
      <c r="AV99" s="45">
        <f>IF(AU99,LOOKUP(AU99,{1;2;3;4;5;6;7;8;9;10;11;12;13;14;15;16;17;18;19;20;21},{60;50;42;36;32;30;28;26;24;22;20;18;16;14;12;10;8;6;4;2;0}),0)</f>
        <v>0</v>
      </c>
      <c r="AW99" s="225"/>
      <c r="AX99" s="219">
        <f>V99+X99+Z99+AB99+AR99+AT99+AV99</f>
        <v>0</v>
      </c>
      <c r="AY99" s="259"/>
      <c r="AZ99" s="255"/>
      <c r="BA99" s="256"/>
      <c r="BB99" s="161"/>
    </row>
    <row r="100" spans="1:54" s="264" customFormat="1" ht="16" customHeight="1" x14ac:dyDescent="0.2">
      <c r="A100" s="190">
        <f>RANK(I100,$I$6:$I$988)</f>
        <v>92</v>
      </c>
      <c r="B100" s="187">
        <v>3535728</v>
      </c>
      <c r="C100" s="181" t="s">
        <v>596</v>
      </c>
      <c r="D100" s="181" t="s">
        <v>597</v>
      </c>
      <c r="E100" s="178" t="str">
        <f>C100&amp;D100</f>
        <v>SofiaSANCHEZ</v>
      </c>
      <c r="F100" s="172"/>
      <c r="G100" s="193">
        <v>2000</v>
      </c>
      <c r="H100" s="207" t="str">
        <f>IF(ISBLANK(G100),"",IF(G100&gt;1995.9,"U23","SR"))</f>
        <v>U23</v>
      </c>
      <c r="I100" s="198">
        <f>N100+P100+R100+T100+V100+X100+Z100+AB100+AD100+AF100+AH100+AJ100+AL100+AN100+AP100+AR100+AT100+AV100</f>
        <v>3</v>
      </c>
      <c r="J100" s="201">
        <f>N100+R100+X100+AB100+AF100+AJ100+AR100</f>
        <v>0</v>
      </c>
      <c r="K100" s="202">
        <f>P100+T100+V100+Z100+AD100+AH100+AL100+AN100+AP100+AT100+AV100</f>
        <v>3</v>
      </c>
      <c r="L100" s="393"/>
      <c r="M100" s="44"/>
      <c r="N100" s="41">
        <f>IF(M100,LOOKUP(M100,{1;2;3;4;5;6;7;8;9;10;11;12;13;14;15;16;17;18;19;20;21},{30;25;21;18;16;15;14;13;12;11;10;9;8;7;6;5;4;3;2;1;0}),0)</f>
        <v>0</v>
      </c>
      <c r="O100" s="44">
        <v>20</v>
      </c>
      <c r="P100" s="43">
        <f>IF(O100,LOOKUP(O100,{1;2;3;4;5;6;7;8;9;10;11;12;13;14;15;16;17;18;19;20;21},{30;25;21;18;16;15;14;13;12;11;10;9;8;7;6;5;4;3;2;1;0}),0)</f>
        <v>1</v>
      </c>
      <c r="Q100" s="44"/>
      <c r="R100" s="41">
        <f>IF(Q100,LOOKUP(Q100,{1;2;3;4;5;6;7;8;9;10;11;12;13;14;15;16;17;18;19;20;21},{30;25;21;18;16;15;14;13;12;11;10;9;8;7;6;5;4;3;2;1;0}),0)</f>
        <v>0</v>
      </c>
      <c r="S100" s="44">
        <v>19</v>
      </c>
      <c r="T100" s="43">
        <f>IF(S100,LOOKUP(S100,{1;2;3;4;5;6;7;8;9;10;11;12;13;14;15;16;17;18;19;20;21},{30;25;21;18;16;15;14;13;12;11;10;9;8;7;6;5;4;3;2;1;0}),0)</f>
        <v>2</v>
      </c>
      <c r="U100" s="44"/>
      <c r="V100" s="45">
        <f>IF(U100,LOOKUP(U100,{1;2;3;4;5;6;7;8;9;10;11;12;13;14;15;16;17;18;19;20;21},{60;50;42;36;32;30;28;26;24;22;20;18;16;14;12;10;8;6;4;2;0}),0)</f>
        <v>0</v>
      </c>
      <c r="W100" s="44"/>
      <c r="X100" s="41">
        <f>IF(W100,LOOKUP(W100,{1;2;3;4;5;6;7;8;9;10;11;12;13;14;15;16;17;18;19;20;21},{60;50;42;36;32;30;28;26;24;22;20;18;16;14;12;10;8;6;4;2;0}),0)</f>
        <v>0</v>
      </c>
      <c r="Y100" s="44"/>
      <c r="Z100" s="45">
        <f>IF(Y100,LOOKUP(Y100,{1;2;3;4;5;6;7;8;9;10;11;12;13;14;15;16;17;18;19;20;21},{60;50;42;36;32;30;28;26;24;22;20;18;16;14;12;10;8;6;4;2;0}),0)</f>
        <v>0</v>
      </c>
      <c r="AA100" s="44"/>
      <c r="AB100" s="41">
        <f>IF(AA100,LOOKUP(AA100,{1;2;3;4;5;6;7;8;9;10;11;12;13;14;15;16;17;18;19;20;21},{60;50;42;36;32;30;28;26;24;22;20;18;16;14;12;10;8;6;4;2;0}),0)</f>
        <v>0</v>
      </c>
      <c r="AC100" s="44"/>
      <c r="AD100" s="106">
        <f>IF(AC100,LOOKUP(AC100,{1;2;3;4;5;6;7;8;9;10;11;12;13;14;15;16;17;18;19;20;21},{30;25;21;18;16;15;14;13;12;11;10;9;8;7;6;5;4;3;2;1;0}),0)</f>
        <v>0</v>
      </c>
      <c r="AE100" s="44"/>
      <c r="AF100" s="488">
        <f>IF(AE100,LOOKUP(AE100,{1;2;3;4;5;6;7;8;9;10;11;12;13;14;15;16;17;18;19;20;21},{30;25;21;18;16;15;14;13;12;11;10;9;8;7;6;5;4;3;2;1;0}),0)</f>
        <v>0</v>
      </c>
      <c r="AG100" s="44"/>
      <c r="AH100" s="106">
        <f>IF(AG100,LOOKUP(AG100,{1;2;3;4;5;6;7;8;9;10;11;12;13;14;15;16;17;18;19;20;21},{30;25;21;18;16;15;14;13;12;11;10;9;8;7;6;5;4;3;2;1;0}),0)</f>
        <v>0</v>
      </c>
      <c r="AI100" s="44"/>
      <c r="AJ100" s="41">
        <f>IF(AI100,LOOKUP(AI100,{1;2;3;4;5;6;7;8;9;10;11;12;13;14;15;16;17;18;19;20;21},{30;25;21;18;16;15;14;13;12;11;10;9;8;7;6;5;4;3;2;1;0}),0)</f>
        <v>0</v>
      </c>
      <c r="AK100" s="44"/>
      <c r="AL100" s="43">
        <f>IF(AK100,LOOKUP(AK100,{1;2;3;4;5;6;7;8;9;10;11;12;13;14;15;16;17;18;19;20;21},{30;25;21;18;16;15;14;13;12;11;10;9;8;7;6;5;4;3;2;1;0}),0)</f>
        <v>0</v>
      </c>
      <c r="AM100" s="44"/>
      <c r="AN100" s="43">
        <f>IF(AM100,LOOKUP(AM100,{1;2;3;4;5;6;7;8;9;10;11;12;13;14;15;16;17;18;19;20;21},{30;25;21;18;16;15;14;13;12;11;10;9;8;7;6;5;4;3;2;1;0}),0)</f>
        <v>0</v>
      </c>
      <c r="AO100" s="44"/>
      <c r="AP100" s="43">
        <f>IF(AO100,LOOKUP(AO100,{1;2;3;4;5;6;7;8;9;10;11;12;13;14;15;16;17;18;19;20;21},{30;25;21;18;16;15;14;13;12;11;10;9;8;7;6;5;4;3;2;1;0}),0)</f>
        <v>0</v>
      </c>
      <c r="AQ100" s="44"/>
      <c r="AR100" s="47">
        <f>IF(AQ100,LOOKUP(AQ100,{1;2;3;4;5;6;7;8;9;10;11;12;13;14;15;16;17;18;19;20;21},{60;50;42;36;32;30;28;26;24;22;20;18;16;14;12;10;8;6;4;2;0}),0)</f>
        <v>0</v>
      </c>
      <c r="AS100" s="44"/>
      <c r="AT100" s="45">
        <f>IF(AS100,LOOKUP(AS100,{1;2;3;4;5;6;7;8;9;10;11;12;13;14;15;16;17;18;19;20;21},{60;50;42;36;32;30;28;26;24;22;20;18;16;14;12;10;8;6;4;2;0}),0)</f>
        <v>0</v>
      </c>
      <c r="AU100" s="44"/>
      <c r="AV100" s="45">
        <f>IF(AU100,LOOKUP(AU100,{1;2;3;4;5;6;7;8;9;10;11;12;13;14;15;16;17;18;19;20;21},{60;50;42;36;32;30;28;26;24;22;20;18;16;14;12;10;8;6;4;2;0}),0)</f>
        <v>0</v>
      </c>
      <c r="AW100" s="225"/>
      <c r="AX100" s="219">
        <f>V100+X100+Z100+AB100+AR100+AT100+AV100</f>
        <v>0</v>
      </c>
      <c r="AY100" s="437"/>
      <c r="AZ100" s="255"/>
      <c r="BA100" s="256"/>
      <c r="BB100" s="393"/>
    </row>
    <row r="101" spans="1:54" s="264" customFormat="1" ht="16" customHeight="1" x14ac:dyDescent="0.2">
      <c r="A101" s="190">
        <f>RANK(I101,$I$6:$I$988)</f>
        <v>96</v>
      </c>
      <c r="B101" s="187">
        <v>3535768</v>
      </c>
      <c r="C101" s="181" t="s">
        <v>622</v>
      </c>
      <c r="D101" s="181" t="s">
        <v>681</v>
      </c>
      <c r="E101" s="178" t="str">
        <f>C101&amp;D101</f>
        <v>LauraAPPLEBY</v>
      </c>
      <c r="F101" s="172"/>
      <c r="G101" s="193">
        <v>2001</v>
      </c>
      <c r="H101" s="207" t="str">
        <f>IF(ISBLANK(G101),"",IF(G101&gt;1995.9,"U23","SR"))</f>
        <v>U23</v>
      </c>
      <c r="I101" s="198">
        <f>N101+P101+R101+T101+V101+X101+Z101+AB101+AD101+AF101+AH101+AJ101+AL101+AN101+AP101+AR101+AT101+AV101</f>
        <v>2</v>
      </c>
      <c r="J101" s="201">
        <f>N101+R101+X101+AB101+AF101+AJ101+AR101</f>
        <v>2</v>
      </c>
      <c r="K101" s="202">
        <f>P101+T101+V101+Z101+AD101+AH101+AL101+AN101+AP101+AT101+AV101</f>
        <v>0</v>
      </c>
      <c r="L101" s="393"/>
      <c r="M101" s="44"/>
      <c r="N101" s="41">
        <f>IF(M101,LOOKUP(M101,{1;2;3;4;5;6;7;8;9;10;11;12;13;14;15;16;17;18;19;20;21},{30;25;21;18;16;15;14;13;12;11;10;9;8;7;6;5;4;3;2;1;0}),0)</f>
        <v>0</v>
      </c>
      <c r="O101" s="44"/>
      <c r="P101" s="43">
        <f>IF(O101,LOOKUP(O101,{1;2;3;4;5;6;7;8;9;10;11;12;13;14;15;16;17;18;19;20;21},{30;25;21;18;16;15;14;13;12;11;10;9;8;7;6;5;4;3;2;1;0}),0)</f>
        <v>0</v>
      </c>
      <c r="Q101" s="44"/>
      <c r="R101" s="41">
        <f>IF(Q101,LOOKUP(Q101,{1;2;3;4;5;6;7;8;9;10;11;12;13;14;15;16;17;18;19;20;21},{30;25;21;18;16;15;14;13;12;11;10;9;8;7;6;5;4;3;2;1;0}),0)</f>
        <v>0</v>
      </c>
      <c r="S101" s="44"/>
      <c r="T101" s="43">
        <f>IF(S101,LOOKUP(S101,{1;2;3;4;5;6;7;8;9;10;11;12;13;14;15;16;17;18;19;20;21},{30;25;21;18;16;15;14;13;12;11;10;9;8;7;6;5;4;3;2;1;0}),0)</f>
        <v>0</v>
      </c>
      <c r="U101" s="44"/>
      <c r="V101" s="45">
        <f>IF(U101,LOOKUP(U101,{1;2;3;4;5;6;7;8;9;10;11;12;13;14;15;16;17;18;19;20;21},{60;50;42;36;32;30;28;26;24;22;20;18;16;14;12;10;8;6;4;2;0}),0)</f>
        <v>0</v>
      </c>
      <c r="W101" s="44"/>
      <c r="X101" s="41">
        <f>IF(W101,LOOKUP(W101,{1;2;3;4;5;6;7;8;9;10;11;12;13;14;15;16;17;18;19;20;21},{60;50;42;36;32;30;28;26;24;22;20;18;16;14;12;10;8;6;4;2;0}),0)</f>
        <v>0</v>
      </c>
      <c r="Y101" s="44"/>
      <c r="Z101" s="45">
        <f>IF(Y101,LOOKUP(Y101,{1;2;3;4;5;6;7;8;9;10;11;12;13;14;15;16;17;18;19;20;21},{60;50;42;36;32;30;28;26;24;22;20;18;16;14;12;10;8;6;4;2;0}),0)</f>
        <v>0</v>
      </c>
      <c r="AA101" s="44"/>
      <c r="AB101" s="41">
        <f>IF(AA101,LOOKUP(AA101,{1;2;3;4;5;6;7;8;9;10;11;12;13;14;15;16;17;18;19;20;21},{60;50;42;36;32;30;28;26;24;22;20;18;16;14;12;10;8;6;4;2;0}),0)</f>
        <v>0</v>
      </c>
      <c r="AC101" s="44"/>
      <c r="AD101" s="106">
        <f>IF(AC101,LOOKUP(AC101,{1;2;3;4;5;6;7;8;9;10;11;12;13;14;15;16;17;18;19;20;21},{30;25;21;18;16;15;14;13;12;11;10;9;8;7;6;5;4;3;2;1;0}),0)</f>
        <v>0</v>
      </c>
      <c r="AE101" s="44">
        <v>19</v>
      </c>
      <c r="AF101" s="488">
        <f>IF(AE101,LOOKUP(AE101,{1;2;3;4;5;6;7;8;9;10;11;12;13;14;15;16;17;18;19;20;21},{30;25;21;18;16;15;14;13;12;11;10;9;8;7;6;5;4;3;2;1;0}),0)</f>
        <v>2</v>
      </c>
      <c r="AG101" s="44"/>
      <c r="AH101" s="106">
        <f>IF(AG101,LOOKUP(AG101,{1;2;3;4;5;6;7;8;9;10;11;12;13;14;15;16;17;18;19;20;21},{30;25;21;18;16;15;14;13;12;11;10;9;8;7;6;5;4;3;2;1;0}),0)</f>
        <v>0</v>
      </c>
      <c r="AI101" s="44"/>
      <c r="AJ101" s="41">
        <f>IF(AI101,LOOKUP(AI101,{1;2;3;4;5;6;7;8;9;10;11;12;13;14;15;16;17;18;19;20;21},{30;25;21;18;16;15;14;13;12;11;10;9;8;7;6;5;4;3;2;1;0}),0)</f>
        <v>0</v>
      </c>
      <c r="AK101" s="44"/>
      <c r="AL101" s="43">
        <f>IF(AK101,LOOKUP(AK101,{1;2;3;4;5;6;7;8;9;10;11;12;13;14;15;16;17;18;19;20;21},{30;25;21;18;16;15;14;13;12;11;10;9;8;7;6;5;4;3;2;1;0}),0)</f>
        <v>0</v>
      </c>
      <c r="AM101" s="44"/>
      <c r="AN101" s="43">
        <f>IF(AM101,LOOKUP(AM101,{1;2;3;4;5;6;7;8;9;10;11;12;13;14;15;16;17;18;19;20;21},{30;25;21;18;16;15;14;13;12;11;10;9;8;7;6;5;4;3;2;1;0}),0)</f>
        <v>0</v>
      </c>
      <c r="AO101" s="44"/>
      <c r="AP101" s="43">
        <f>IF(AO101,LOOKUP(AO101,{1;2;3;4;5;6;7;8;9;10;11;12;13;14;15;16;17;18;19;20;21},{30;25;21;18;16;15;14;13;12;11;10;9;8;7;6;5;4;3;2;1;0}),0)</f>
        <v>0</v>
      </c>
      <c r="AQ101" s="44"/>
      <c r="AR101" s="47">
        <f>IF(AQ101,LOOKUP(AQ101,{1;2;3;4;5;6;7;8;9;10;11;12;13;14;15;16;17;18;19;20;21},{60;50;42;36;32;30;28;26;24;22;20;18;16;14;12;10;8;6;4;2;0}),0)</f>
        <v>0</v>
      </c>
      <c r="AS101" s="44"/>
      <c r="AT101" s="45">
        <f>IF(AS101,LOOKUP(AS101,{1;2;3;4;5;6;7;8;9;10;11;12;13;14;15;16;17;18;19;20;21},{60;50;42;36;32;30;28;26;24;22;20;18;16;14;12;10;8;6;4;2;0}),0)</f>
        <v>0</v>
      </c>
      <c r="AU101" s="44"/>
      <c r="AV101" s="45">
        <f>IF(AU101,LOOKUP(AU101,{1;2;3;4;5;6;7;8;9;10;11;12;13;14;15;16;17;18;19;20;21},{60;50;42;36;32;30;28;26;24;22;20;18;16;14;12;10;8;6;4;2;0}),0)</f>
        <v>0</v>
      </c>
      <c r="AW101" s="225"/>
      <c r="AX101" s="219">
        <f>V101+X101+Z101+AB101+AR101+AT101+AV101</f>
        <v>0</v>
      </c>
      <c r="AY101" s="437"/>
      <c r="AZ101" s="255"/>
      <c r="BA101" s="256"/>
      <c r="BB101" s="393"/>
    </row>
    <row r="102" spans="1:54" s="264" customFormat="1" ht="16" customHeight="1" x14ac:dyDescent="0.2">
      <c r="A102" s="190">
        <f>RANK(I102,$I$6:$I$988)</f>
        <v>96</v>
      </c>
      <c r="B102" s="187">
        <v>3535773</v>
      </c>
      <c r="C102" s="181" t="s">
        <v>659</v>
      </c>
      <c r="D102" s="181" t="s">
        <v>658</v>
      </c>
      <c r="E102" s="178" t="str">
        <f>C102&amp;D102</f>
        <v>SophiaMAZZONI</v>
      </c>
      <c r="F102" s="172"/>
      <c r="G102" s="193">
        <v>2001</v>
      </c>
      <c r="H102" s="207" t="str">
        <f>IF(ISBLANK(G102),"",IF(G102&gt;1995.9,"U23","SR"))</f>
        <v>U23</v>
      </c>
      <c r="I102" s="198">
        <f>N102+P102+R102+T102+V102+X102+Z102+AB102+AD102+AF102+AH102+AJ102+AL102+AN102+AP102+AR102+AT102+AV102</f>
        <v>2</v>
      </c>
      <c r="J102" s="201">
        <f>N102+R102+X102+AB102+AF102+AJ102+AR102</f>
        <v>2</v>
      </c>
      <c r="K102" s="202">
        <f>P102+T102+V102+Z102+AD102+AH102+AL102+AN102+AP102+AT102+AV102</f>
        <v>0</v>
      </c>
      <c r="L102" s="393"/>
      <c r="M102" s="44"/>
      <c r="N102" s="41">
        <f>IF(M102,LOOKUP(M102,{1;2;3;4;5;6;7;8;9;10;11;12;13;14;15;16;17;18;19;20;21},{30;25;21;18;16;15;14;13;12;11;10;9;8;7;6;5;4;3;2;1;0}),0)</f>
        <v>0</v>
      </c>
      <c r="O102" s="44"/>
      <c r="P102" s="43">
        <f>IF(O102,LOOKUP(O102,{1;2;3;4;5;6;7;8;9;10;11;12;13;14;15;16;17;18;19;20;21},{30;25;21;18;16;15;14;13;12;11;10;9;8;7;6;5;4;3;2;1;0}),0)</f>
        <v>0</v>
      </c>
      <c r="Q102" s="44"/>
      <c r="R102" s="41">
        <f>IF(Q102,LOOKUP(Q102,{1;2;3;4;5;6;7;8;9;10;11;12;13;14;15;16;17;18;19;20;21},{30;25;21;18;16;15;14;13;12;11;10;9;8;7;6;5;4;3;2;1;0}),0)</f>
        <v>0</v>
      </c>
      <c r="S102" s="44"/>
      <c r="T102" s="43">
        <f>IF(S102,LOOKUP(S102,{1;2;3;4;5;6;7;8;9;10;11;12;13;14;15;16;17;18;19;20;21},{30;25;21;18;16;15;14;13;12;11;10;9;8;7;6;5;4;3;2;1;0}),0)</f>
        <v>0</v>
      </c>
      <c r="U102" s="44"/>
      <c r="V102" s="45">
        <f>IF(U102,LOOKUP(U102,{1;2;3;4;5;6;7;8;9;10;11;12;13;14;15;16;17;18;19;20;21},{60;50;42;36;32;30;28;26;24;22;20;18;16;14;12;10;8;6;4;2;0}),0)</f>
        <v>0</v>
      </c>
      <c r="W102" s="44">
        <v>20</v>
      </c>
      <c r="X102" s="41">
        <f>IF(W102,LOOKUP(W102,{1;2;3;4;5;6;7;8;9;10;11;12;13;14;15;16;17;18;19;20;21},{60;50;42;36;32;30;28;26;24;22;20;18;16;14;12;10;8;6;4;2;0}),0)</f>
        <v>2</v>
      </c>
      <c r="Y102" s="44"/>
      <c r="Z102" s="45">
        <f>IF(Y102,LOOKUP(Y102,{1;2;3;4;5;6;7;8;9;10;11;12;13;14;15;16;17;18;19;20;21},{60;50;42;36;32;30;28;26;24;22;20;18;16;14;12;10;8;6;4;2;0}),0)</f>
        <v>0</v>
      </c>
      <c r="AA102" s="44"/>
      <c r="AB102" s="41">
        <f>IF(AA102,LOOKUP(AA102,{1;2;3;4;5;6;7;8;9;10;11;12;13;14;15;16;17;18;19;20;21},{60;50;42;36;32;30;28;26;24;22;20;18;16;14;12;10;8;6;4;2;0}),0)</f>
        <v>0</v>
      </c>
      <c r="AC102" s="44"/>
      <c r="AD102" s="106">
        <f>IF(AC102,LOOKUP(AC102,{1;2;3;4;5;6;7;8;9;10;11;12;13;14;15;16;17;18;19;20;21},{30;25;21;18;16;15;14;13;12;11;10;9;8;7;6;5;4;3;2;1;0}),0)</f>
        <v>0</v>
      </c>
      <c r="AE102" s="44"/>
      <c r="AF102" s="488">
        <f>IF(AE102,LOOKUP(AE102,{1;2;3;4;5;6;7;8;9;10;11;12;13;14;15;16;17;18;19;20;21},{30;25;21;18;16;15;14;13;12;11;10;9;8;7;6;5;4;3;2;1;0}),0)</f>
        <v>0</v>
      </c>
      <c r="AG102" s="44"/>
      <c r="AH102" s="106">
        <f>IF(AG102,LOOKUP(AG102,{1;2;3;4;5;6;7;8;9;10;11;12;13;14;15;16;17;18;19;20;21},{30;25;21;18;16;15;14;13;12;11;10;9;8;7;6;5;4;3;2;1;0}),0)</f>
        <v>0</v>
      </c>
      <c r="AI102" s="44"/>
      <c r="AJ102" s="41">
        <f>IF(AI102,LOOKUP(AI102,{1;2;3;4;5;6;7;8;9;10;11;12;13;14;15;16;17;18;19;20;21},{30;25;21;18;16;15;14;13;12;11;10;9;8;7;6;5;4;3;2;1;0}),0)</f>
        <v>0</v>
      </c>
      <c r="AK102" s="44"/>
      <c r="AL102" s="43">
        <f>IF(AK102,LOOKUP(AK102,{1;2;3;4;5;6;7;8;9;10;11;12;13;14;15;16;17;18;19;20;21},{30;25;21;18;16;15;14;13;12;11;10;9;8;7;6;5;4;3;2;1;0}),0)</f>
        <v>0</v>
      </c>
      <c r="AM102" s="44"/>
      <c r="AN102" s="43">
        <f>IF(AM102,LOOKUP(AM102,{1;2;3;4;5;6;7;8;9;10;11;12;13;14;15;16;17;18;19;20;21},{30;25;21;18;16;15;14;13;12;11;10;9;8;7;6;5;4;3;2;1;0}),0)</f>
        <v>0</v>
      </c>
      <c r="AO102" s="44"/>
      <c r="AP102" s="43">
        <f>IF(AO102,LOOKUP(AO102,{1;2;3;4;5;6;7;8;9;10;11;12;13;14;15;16;17;18;19;20;21},{30;25;21;18;16;15;14;13;12;11;10;9;8;7;6;5;4;3;2;1;0}),0)</f>
        <v>0</v>
      </c>
      <c r="AQ102" s="44"/>
      <c r="AR102" s="47">
        <f>IF(AQ102,LOOKUP(AQ102,{1;2;3;4;5;6;7;8;9;10;11;12;13;14;15;16;17;18;19;20;21},{60;50;42;36;32;30;28;26;24;22;20;18;16;14;12;10;8;6;4;2;0}),0)</f>
        <v>0</v>
      </c>
      <c r="AS102" s="44"/>
      <c r="AT102" s="45">
        <f>IF(AS102,LOOKUP(AS102,{1;2;3;4;5;6;7;8;9;10;11;12;13;14;15;16;17;18;19;20;21},{60;50;42;36;32;30;28;26;24;22;20;18;16;14;12;10;8;6;4;2;0}),0)</f>
        <v>0</v>
      </c>
      <c r="AU102" s="44"/>
      <c r="AV102" s="45">
        <f>IF(AU102,LOOKUP(AU102,{1;2;3;4;5;6;7;8;9;10;11;12;13;14;15;16;17;18;19;20;21},{60;50;42;36;32;30;28;26;24;22;20;18;16;14;12;10;8;6;4;2;0}),0)</f>
        <v>0</v>
      </c>
      <c r="AW102" s="225"/>
      <c r="AX102" s="219">
        <f>V102+X102+Z102+AB102+AR102+AT102+AV102</f>
        <v>2</v>
      </c>
      <c r="AY102" s="437"/>
      <c r="AZ102" s="255"/>
      <c r="BA102" s="256"/>
      <c r="BB102" s="393"/>
    </row>
    <row r="103" spans="1:54" s="264" customFormat="1" ht="16" customHeight="1" x14ac:dyDescent="0.2">
      <c r="A103" s="190">
        <f>RANK(I103,$I$6:$I$988)</f>
        <v>96</v>
      </c>
      <c r="B103" s="187"/>
      <c r="C103" s="181" t="s">
        <v>716</v>
      </c>
      <c r="D103" s="181" t="s">
        <v>377</v>
      </c>
      <c r="E103" s="178" t="str">
        <f>C103&amp;D103</f>
        <v>KimRUDD</v>
      </c>
      <c r="F103" s="172"/>
      <c r="G103" s="193">
        <v>1971</v>
      </c>
      <c r="H103" s="207" t="str">
        <f>IF(ISBLANK(G103),"",IF(G103&gt;1995.9,"U23","SR"))</f>
        <v>SR</v>
      </c>
      <c r="I103" s="198">
        <f>N103+P103+R103+T103+V103+X103+Z103+AB103+AD103+AF103+AH103+AJ103+AL103+AN103+AP103+AR103+AT103+AV103</f>
        <v>2</v>
      </c>
      <c r="J103" s="201">
        <f>N103+R103+X103+AB103+AF103+AJ103+AR103</f>
        <v>0</v>
      </c>
      <c r="K103" s="202">
        <f>P103+T103+V103+Z103+AD103+AH103+AL103+AN103+AP103+AT103+AV103</f>
        <v>2</v>
      </c>
      <c r="L103" s="393"/>
      <c r="M103" s="44"/>
      <c r="N103" s="41">
        <f>IF(M103,LOOKUP(M103,{1;2;3;4;5;6;7;8;9;10;11;12;13;14;15;16;17;18;19;20;21},{30;25;21;18;16;15;14;13;12;11;10;9;8;7;6;5;4;3;2;1;0}),0)</f>
        <v>0</v>
      </c>
      <c r="O103" s="44"/>
      <c r="P103" s="43">
        <f>IF(O103,LOOKUP(O103,{1;2;3;4;5;6;7;8;9;10;11;12;13;14;15;16;17;18;19;20;21},{30;25;21;18;16;15;14;13;12;11;10;9;8;7;6;5;4;3;2;1;0}),0)</f>
        <v>0</v>
      </c>
      <c r="Q103" s="44"/>
      <c r="R103" s="41">
        <f>IF(Q103,LOOKUP(Q103,{1;2;3;4;5;6;7;8;9;10;11;12;13;14;15;16;17;18;19;20;21},{30;25;21;18;16;15;14;13;12;11;10;9;8;7;6;5;4;3;2;1;0}),0)</f>
        <v>0</v>
      </c>
      <c r="S103" s="44"/>
      <c r="T103" s="43">
        <f>IF(S103,LOOKUP(S103,{1;2;3;4;5;6;7;8;9;10;11;12;13;14;15;16;17;18;19;20;21},{30;25;21;18;16;15;14;13;12;11;10;9;8;7;6;5;4;3;2;1;0}),0)</f>
        <v>0</v>
      </c>
      <c r="U103" s="44"/>
      <c r="V103" s="45">
        <f>IF(U103,LOOKUP(U103,{1;2;3;4;5;6;7;8;9;10;11;12;13;14;15;16;17;18;19;20;21},{60;50;42;36;32;30;28;26;24;22;20;18;16;14;12;10;8;6;4;2;0}),0)</f>
        <v>0</v>
      </c>
      <c r="W103" s="44"/>
      <c r="X103" s="41">
        <f>IF(W103,LOOKUP(W103,{1;2;3;4;5;6;7;8;9;10;11;12;13;14;15;16;17;18;19;20;21},{60;50;42;36;32;30;28;26;24;22;20;18;16;14;12;10;8;6;4;2;0}),0)</f>
        <v>0</v>
      </c>
      <c r="Y103" s="44"/>
      <c r="Z103" s="45">
        <f>IF(Y103,LOOKUP(Y103,{1;2;3;4;5;6;7;8;9;10;11;12;13;14;15;16;17;18;19;20;21},{60;50;42;36;32;30;28;26;24;22;20;18;16;14;12;10;8;6;4;2;0}),0)</f>
        <v>0</v>
      </c>
      <c r="AA103" s="44"/>
      <c r="AB103" s="41">
        <f>IF(AA103,LOOKUP(AA103,{1;2;3;4;5;6;7;8;9;10;11;12;13;14;15;16;17;18;19;20;21},{60;50;42;36;32;30;28;26;24;22;20;18;16;14;12;10;8;6;4;2;0}),0)</f>
        <v>0</v>
      </c>
      <c r="AC103" s="44"/>
      <c r="AD103" s="106">
        <f>IF(AC103,LOOKUP(AC103,{1;2;3;4;5;6;7;8;9;10;11;12;13;14;15;16;17;18;19;20;21},{30;25;21;18;16;15;14;13;12;11;10;9;8;7;6;5;4;3;2;1;0}),0)</f>
        <v>0</v>
      </c>
      <c r="AE103" s="44"/>
      <c r="AF103" s="488">
        <f>IF(AE103,LOOKUP(AE103,{1;2;3;4;5;6;7;8;9;10;11;12;13;14;15;16;17;18;19;20;21},{30;25;21;18;16;15;14;13;12;11;10;9;8;7;6;5;4;3;2;1;0}),0)</f>
        <v>0</v>
      </c>
      <c r="AG103" s="44"/>
      <c r="AH103" s="106">
        <f>IF(AG103,LOOKUP(AG103,{1;2;3;4;5;6;7;8;9;10;11;12;13;14;15;16;17;18;19;20;21},{30;25;21;18;16;15;14;13;12;11;10;9;8;7;6;5;4;3;2;1;0}),0)</f>
        <v>0</v>
      </c>
      <c r="AI103" s="44"/>
      <c r="AJ103" s="41">
        <f>IF(AI103,LOOKUP(AI103,{1;2;3;4;5;6;7;8;9;10;11;12;13;14;15;16;17;18;19;20;21},{30;25;21;18;16;15;14;13;12;11;10;9;8;7;6;5;4;3;2;1;0}),0)</f>
        <v>0</v>
      </c>
      <c r="AK103" s="44"/>
      <c r="AL103" s="43">
        <f>IF(AK103,LOOKUP(AK103,{1;2;3;4;5;6;7;8;9;10;11;12;13;14;15;16;17;18;19;20;21},{30;25;21;18;16;15;14;13;12;11;10;9;8;7;6;5;4;3;2;1;0}),0)</f>
        <v>0</v>
      </c>
      <c r="AM103" s="44"/>
      <c r="AN103" s="43">
        <f>IF(AM103,LOOKUP(AM103,{1;2;3;4;5;6;7;8;9;10;11;12;13;14;15;16;17;18;19;20;21},{30;25;21;18;16;15;14;13;12;11;10;9;8;7;6;5;4;3;2;1;0}),0)</f>
        <v>0</v>
      </c>
      <c r="AO103" s="44">
        <v>19</v>
      </c>
      <c r="AP103" s="43">
        <f>IF(AO103,LOOKUP(AO103,{1;2;3;4;5;6;7;8;9;10;11;12;13;14;15;16;17;18;19;20;21},{30;25;21;18;16;15;14;13;12;11;10;9;8;7;6;5;4;3;2;1;0}),0)</f>
        <v>2</v>
      </c>
      <c r="AQ103" s="44"/>
      <c r="AR103" s="47">
        <f>IF(AQ103,LOOKUP(AQ103,{1;2;3;4;5;6;7;8;9;10;11;12;13;14;15;16;17;18;19;20;21},{60;50;42;36;32;30;28;26;24;22;20;18;16;14;12;10;8;6;4;2;0}),0)</f>
        <v>0</v>
      </c>
      <c r="AS103" s="44"/>
      <c r="AT103" s="45">
        <f>IF(AS103,LOOKUP(AS103,{1;2;3;4;5;6;7;8;9;10;11;12;13;14;15;16;17;18;19;20;21},{60;50;42;36;32;30;28;26;24;22;20;18;16;14;12;10;8;6;4;2;0}),0)</f>
        <v>0</v>
      </c>
      <c r="AU103" s="44"/>
      <c r="AV103" s="45">
        <f>IF(AU103,LOOKUP(AU103,{1;2;3;4;5;6;7;8;9;10;11;12;13;14;15;16;17;18;19;20;21},{60;50;42;36;32;30;28;26;24;22;20;18;16;14;12;10;8;6;4;2;0}),0)</f>
        <v>0</v>
      </c>
      <c r="AW103" s="225"/>
      <c r="AX103" s="219">
        <f>V103+X103+Z103+AB103+AR103+AT103+AV103</f>
        <v>0</v>
      </c>
      <c r="AY103" s="437"/>
      <c r="AZ103" s="255"/>
      <c r="BA103" s="256"/>
      <c r="BB103" s="393"/>
    </row>
    <row r="104" spans="1:54" s="264" customFormat="1" ht="16" customHeight="1" x14ac:dyDescent="0.2">
      <c r="A104" s="190">
        <f>RANK(I104,$I$6:$I$988)</f>
        <v>99</v>
      </c>
      <c r="B104" s="187"/>
      <c r="C104" s="181" t="s">
        <v>595</v>
      </c>
      <c r="D104" s="181" t="s">
        <v>678</v>
      </c>
      <c r="E104" s="178" t="str">
        <f>C104&amp;D104</f>
        <v>EllaHALL</v>
      </c>
      <c r="F104" s="172"/>
      <c r="G104" s="193"/>
      <c r="H104" s="207" t="s">
        <v>679</v>
      </c>
      <c r="I104" s="198">
        <f>N104+P104+R104+T104+V104+X104+Z104+AB104+AD104+AF104+AH104+AJ104+AL104+AN104+AP104+AR104+AT104+AV104</f>
        <v>1</v>
      </c>
      <c r="J104" s="201">
        <f>N104+R104+X104+AB104+AF104+AJ104+AR104</f>
        <v>0</v>
      </c>
      <c r="K104" s="202">
        <f>P104+T104+V104+Z104+AD104+AH104+AL104+AN104+AP104+AT104+AV104</f>
        <v>1</v>
      </c>
      <c r="L104" s="393"/>
      <c r="M104" s="44"/>
      <c r="N104" s="41">
        <f>IF(M104,LOOKUP(M104,{1;2;3;4;5;6;7;8;9;10;11;12;13;14;15;16;17;18;19;20;21},{30;25;21;18;16;15;14;13;12;11;10;9;8;7;6;5;4;3;2;1;0}),0)</f>
        <v>0</v>
      </c>
      <c r="O104" s="44"/>
      <c r="P104" s="43">
        <f>IF(O104,LOOKUP(O104,{1;2;3;4;5;6;7;8;9;10;11;12;13;14;15;16;17;18;19;20;21},{30;25;21;18;16;15;14;13;12;11;10;9;8;7;6;5;4;3;2;1;0}),0)</f>
        <v>0</v>
      </c>
      <c r="Q104" s="44"/>
      <c r="R104" s="41">
        <f>IF(Q104,LOOKUP(Q104,{1;2;3;4;5;6;7;8;9;10;11;12;13;14;15;16;17;18;19;20;21},{30;25;21;18;16;15;14;13;12;11;10;9;8;7;6;5;4;3;2;1;0}),0)</f>
        <v>0</v>
      </c>
      <c r="S104" s="44"/>
      <c r="T104" s="43">
        <f>IF(S104,LOOKUP(S104,{1;2;3;4;5;6;7;8;9;10;11;12;13;14;15;16;17;18;19;20;21},{30;25;21;18;16;15;14;13;12;11;10;9;8;7;6;5;4;3;2;1;0}),0)</f>
        <v>0</v>
      </c>
      <c r="U104" s="44"/>
      <c r="V104" s="45">
        <f>IF(U104,LOOKUP(U104,{1;2;3;4;5;6;7;8;9;10;11;12;13;14;15;16;17;18;19;20;21},{60;50;42;36;32;30;28;26;24;22;20;18;16;14;12;10;8;6;4;2;0}),0)</f>
        <v>0</v>
      </c>
      <c r="W104" s="44"/>
      <c r="X104" s="41">
        <f>IF(W104,LOOKUP(W104,{1;2;3;4;5;6;7;8;9;10;11;12;13;14;15;16;17;18;19;20;21},{60;50;42;36;32;30;28;26;24;22;20;18;16;14;12;10;8;6;4;2;0}),0)</f>
        <v>0</v>
      </c>
      <c r="Y104" s="44"/>
      <c r="Z104" s="45">
        <f>IF(Y104,LOOKUP(Y104,{1;2;3;4;5;6;7;8;9;10;11;12;13;14;15;16;17;18;19;20;21},{60;50;42;36;32;30;28;26;24;22;20;18;16;14;12;10;8;6;4;2;0}),0)</f>
        <v>0</v>
      </c>
      <c r="AA104" s="44"/>
      <c r="AB104" s="41">
        <f>IF(AA104,LOOKUP(AA104,{1;2;3;4;5;6;7;8;9;10;11;12;13;14;15;16;17;18;19;20;21},{60;50;42;36;32;30;28;26;24;22;20;18;16;14;12;10;8;6;4;2;0}),0)</f>
        <v>0</v>
      </c>
      <c r="AC104" s="44">
        <v>20</v>
      </c>
      <c r="AD104" s="106">
        <f>IF(AC104,LOOKUP(AC104,{1;2;3;4;5;6;7;8;9;10;11;12;13;14;15;16;17;18;19;20;21},{30;25;21;18;16;15;14;13;12;11;10;9;8;7;6;5;4;3;2;1;0}),0)</f>
        <v>1</v>
      </c>
      <c r="AE104" s="44"/>
      <c r="AF104" s="488">
        <f>IF(AE104,LOOKUP(AE104,{1;2;3;4;5;6;7;8;9;10;11;12;13;14;15;16;17;18;19;20;21},{30;25;21;18;16;15;14;13;12;11;10;9;8;7;6;5;4;3;2;1;0}),0)</f>
        <v>0</v>
      </c>
      <c r="AG104" s="44"/>
      <c r="AH104" s="106">
        <f>IF(AG104,LOOKUP(AG104,{1;2;3;4;5;6;7;8;9;10;11;12;13;14;15;16;17;18;19;20;21},{30;25;21;18;16;15;14;13;12;11;10;9;8;7;6;5;4;3;2;1;0}),0)</f>
        <v>0</v>
      </c>
      <c r="AI104" s="44"/>
      <c r="AJ104" s="41">
        <f>IF(AI104,LOOKUP(AI104,{1;2;3;4;5;6;7;8;9;10;11;12;13;14;15;16;17;18;19;20;21},{30;25;21;18;16;15;14;13;12;11;10;9;8;7;6;5;4;3;2;1;0}),0)</f>
        <v>0</v>
      </c>
      <c r="AK104" s="44"/>
      <c r="AL104" s="43">
        <f>IF(AK104,LOOKUP(AK104,{1;2;3;4;5;6;7;8;9;10;11;12;13;14;15;16;17;18;19;20;21},{30;25;21;18;16;15;14;13;12;11;10;9;8;7;6;5;4;3;2;1;0}),0)</f>
        <v>0</v>
      </c>
      <c r="AM104" s="44"/>
      <c r="AN104" s="43">
        <f>IF(AM104,LOOKUP(AM104,{1;2;3;4;5;6;7;8;9;10;11;12;13;14;15;16;17;18;19;20;21},{30;25;21;18;16;15;14;13;12;11;10;9;8;7;6;5;4;3;2;1;0}),0)</f>
        <v>0</v>
      </c>
      <c r="AO104" s="44"/>
      <c r="AP104" s="43">
        <f>IF(AO104,LOOKUP(AO104,{1;2;3;4;5;6;7;8;9;10;11;12;13;14;15;16;17;18;19;20;21},{30;25;21;18;16;15;14;13;12;11;10;9;8;7;6;5;4;3;2;1;0}),0)</f>
        <v>0</v>
      </c>
      <c r="AQ104" s="44"/>
      <c r="AR104" s="47">
        <f>IF(AQ104,LOOKUP(AQ104,{1;2;3;4;5;6;7;8;9;10;11;12;13;14;15;16;17;18;19;20;21},{60;50;42;36;32;30;28;26;24;22;20;18;16;14;12;10;8;6;4;2;0}),0)</f>
        <v>0</v>
      </c>
      <c r="AS104" s="44"/>
      <c r="AT104" s="45">
        <f>IF(AS104,LOOKUP(AS104,{1;2;3;4;5;6;7;8;9;10;11;12;13;14;15;16;17;18;19;20;21},{60;50;42;36;32;30;28;26;24;22;20;18;16;14;12;10;8;6;4;2;0}),0)</f>
        <v>0</v>
      </c>
      <c r="AU104" s="44"/>
      <c r="AV104" s="45">
        <f>IF(AU104,LOOKUP(AU104,{1;2;3;4;5;6;7;8;9;10;11;12;13;14;15;16;17;18;19;20;21},{60;50;42;36;32;30;28;26;24;22;20;18;16;14;12;10;8;6;4;2;0}),0)</f>
        <v>0</v>
      </c>
      <c r="AW104" s="225"/>
      <c r="AX104" s="219">
        <f>V104+X104+Z104+AB104+AR104+AT104+AV104</f>
        <v>0</v>
      </c>
      <c r="AY104" s="437"/>
      <c r="AZ104" s="255"/>
      <c r="BA104" s="256"/>
      <c r="BB104" s="393"/>
    </row>
    <row r="105" spans="1:54" s="54" customFormat="1" ht="16" customHeight="1" x14ac:dyDescent="0.2">
      <c r="A105" s="190">
        <f>RANK(I105,$I$6:$I$988)</f>
        <v>99</v>
      </c>
      <c r="B105" s="187"/>
      <c r="C105" s="181" t="s">
        <v>717</v>
      </c>
      <c r="D105" s="181" t="s">
        <v>438</v>
      </c>
      <c r="E105" s="178" t="str">
        <f>C105&amp;D105</f>
        <v>ElaineNELSON</v>
      </c>
      <c r="F105" s="172"/>
      <c r="G105" s="194">
        <v>1979</v>
      </c>
      <c r="H105" s="207" t="str">
        <f>IF(ISBLANK(G105),"",IF(G105&gt;1995.9,"U23","SR"))</f>
        <v>SR</v>
      </c>
      <c r="I105" s="198">
        <f>N105+P105+R105+T105+V105+X105+Z105+AB105+AD105+AF105+AH105+AJ105+AL105+AN105+AP105+AR105+AT105+AV105</f>
        <v>1</v>
      </c>
      <c r="J105" s="201">
        <f>N105+R105+X105+AB105+AF105+AJ105+AR105</f>
        <v>0</v>
      </c>
      <c r="K105" s="202">
        <f>P105+T105+V105+Z105+AD105+AH105+AL105+AN105+AP105+AT105+AV105</f>
        <v>1</v>
      </c>
      <c r="L105" s="165"/>
      <c r="M105" s="44"/>
      <c r="N105" s="41">
        <f>IF(M105,LOOKUP(M105,{1;2;3;4;5;6;7;8;9;10;11;12;13;14;15;16;17;18;19;20;21},{30;25;21;18;16;15;14;13;12;11;10;9;8;7;6;5;4;3;2;1;0}),0)</f>
        <v>0</v>
      </c>
      <c r="O105" s="44"/>
      <c r="P105" s="43">
        <f>IF(O105,LOOKUP(O105,{1;2;3;4;5;6;7;8;9;10;11;12;13;14;15;16;17;18;19;20;21},{30;25;21;18;16;15;14;13;12;11;10;9;8;7;6;5;4;3;2;1;0}),0)</f>
        <v>0</v>
      </c>
      <c r="Q105" s="44"/>
      <c r="R105" s="41">
        <f>IF(Q105,LOOKUP(Q105,{1;2;3;4;5;6;7;8;9;10;11;12;13;14;15;16;17;18;19;20;21},{30;25;21;18;16;15;14;13;12;11;10;9;8;7;6;5;4;3;2;1;0}),0)</f>
        <v>0</v>
      </c>
      <c r="S105" s="44"/>
      <c r="T105" s="43">
        <f>IF(S105,LOOKUP(S105,{1;2;3;4;5;6;7;8;9;10;11;12;13;14;15;16;17;18;19;20;21},{30;25;21;18;16;15;14;13;12;11;10;9;8;7;6;5;4;3;2;1;0}),0)</f>
        <v>0</v>
      </c>
      <c r="U105" s="44"/>
      <c r="V105" s="45">
        <f>IF(U105,LOOKUP(U105,{1;2;3;4;5;6;7;8;9;10;11;12;13;14;15;16;17;18;19;20;21},{60;50;42;36;32;30;28;26;24;22;20;18;16;14;12;10;8;6;4;2;0}),0)</f>
        <v>0</v>
      </c>
      <c r="W105" s="44"/>
      <c r="X105" s="41">
        <f>IF(W105,LOOKUP(W105,{1;2;3;4;5;6;7;8;9;10;11;12;13;14;15;16;17;18;19;20;21},{60;50;42;36;32;30;28;26;24;22;20;18;16;14;12;10;8;6;4;2;0}),0)</f>
        <v>0</v>
      </c>
      <c r="Y105" s="44"/>
      <c r="Z105" s="45">
        <f>IF(Y105,LOOKUP(Y105,{1;2;3;4;5;6;7;8;9;10;11;12;13;14;15;16;17;18;19;20;21},{60;50;42;36;32;30;28;26;24;22;20;18;16;14;12;10;8;6;4;2;0}),0)</f>
        <v>0</v>
      </c>
      <c r="AA105" s="44"/>
      <c r="AB105" s="41">
        <f>IF(AA105,LOOKUP(AA105,{1;2;3;4;5;6;7;8;9;10;11;12;13;14;15;16;17;18;19;20;21},{60;50;42;36;32;30;28;26;24;22;20;18;16;14;12;10;8;6;4;2;0}),0)</f>
        <v>0</v>
      </c>
      <c r="AC105" s="44"/>
      <c r="AD105" s="106">
        <f>IF(AC105,LOOKUP(AC105,{1;2;3;4;5;6;7;8;9;10;11;12;13;14;15;16;17;18;19;20;21},{30;25;21;18;16;15;14;13;12;11;10;9;8;7;6;5;4;3;2;1;0}),0)</f>
        <v>0</v>
      </c>
      <c r="AE105" s="44"/>
      <c r="AF105" s="488">
        <f>IF(AE105,LOOKUP(AE105,{1;2;3;4;5;6;7;8;9;10;11;12;13;14;15;16;17;18;19;20;21},{30;25;21;18;16;15;14;13;12;11;10;9;8;7;6;5;4;3;2;1;0}),0)</f>
        <v>0</v>
      </c>
      <c r="AG105" s="44"/>
      <c r="AH105" s="106">
        <f>IF(AG105,LOOKUP(AG105,{1;2;3;4;5;6;7;8;9;10;11;12;13;14;15;16;17;18;19;20;21},{30;25;21;18;16;15;14;13;12;11;10;9;8;7;6;5;4;3;2;1;0}),0)</f>
        <v>0</v>
      </c>
      <c r="AI105" s="44"/>
      <c r="AJ105" s="41">
        <f>IF(AI105,LOOKUP(AI105,{1;2;3;4;5;6;7;8;9;10;11;12;13;14;15;16;17;18;19;20;21},{30;25;21;18;16;15;14;13;12;11;10;9;8;7;6;5;4;3;2;1;0}),0)</f>
        <v>0</v>
      </c>
      <c r="AK105" s="44"/>
      <c r="AL105" s="43">
        <f>IF(AK105,LOOKUP(AK105,{1;2;3;4;5;6;7;8;9;10;11;12;13;14;15;16;17;18;19;20;21},{30;25;21;18;16;15;14;13;12;11;10;9;8;7;6;5;4;3;2;1;0}),0)</f>
        <v>0</v>
      </c>
      <c r="AM105" s="44"/>
      <c r="AN105" s="43">
        <f>IF(AM105,LOOKUP(AM105,{1;2;3;4;5;6;7;8;9;10;11;12;13;14;15;16;17;18;19;20;21},{30;25;21;18;16;15;14;13;12;11;10;9;8;7;6;5;4;3;2;1;0}),0)</f>
        <v>0</v>
      </c>
      <c r="AO105" s="44">
        <v>20</v>
      </c>
      <c r="AP105" s="43">
        <f>IF(AO105,LOOKUP(AO105,{1;2;3;4;5;6;7;8;9;10;11;12;13;14;15;16;17;18;19;20;21},{30;25;21;18;16;15;14;13;12;11;10;9;8;7;6;5;4;3;2;1;0}),0)</f>
        <v>1</v>
      </c>
      <c r="AQ105" s="44"/>
      <c r="AR105" s="47">
        <f>IF(AQ105,LOOKUP(AQ105,{1;2;3;4;5;6;7;8;9;10;11;12;13;14;15;16;17;18;19;20;21},{60;50;42;36;32;30;28;26;24;22;20;18;16;14;12;10;8;6;4;2;0}),0)</f>
        <v>0</v>
      </c>
      <c r="AS105" s="44"/>
      <c r="AT105" s="45">
        <f>IF(AS105,LOOKUP(AS105,{1;2;3;4;5;6;7;8;9;10;11;12;13;14;15;16;17;18;19;20;21},{60;50;42;36;32;30;28;26;24;22;20;18;16;14;12;10;8;6;4;2;0}),0)</f>
        <v>0</v>
      </c>
      <c r="AU105" s="44"/>
      <c r="AV105" s="45">
        <f>IF(AU105,LOOKUP(AU105,{1;2;3;4;5;6;7;8;9;10;11;12;13;14;15;16;17;18;19;20;21},{60;50;42;36;32;30;28;26;24;22;20;18;16;14;12;10;8;6;4;2;0}),0)</f>
        <v>0</v>
      </c>
      <c r="AW105" s="225"/>
      <c r="AX105" s="219">
        <f>V105+X105+Z105+AB105+AR105+AT105+AV105</f>
        <v>0</v>
      </c>
      <c r="AY105" s="259"/>
      <c r="AZ105" s="255"/>
      <c r="BA105" s="256"/>
      <c r="BB105" s="161"/>
    </row>
    <row r="106" spans="1:54" s="264" customFormat="1" ht="16" customHeight="1" x14ac:dyDescent="0.2">
      <c r="A106" s="190">
        <f>RANK(I106,$I$6:$I$988)</f>
        <v>99</v>
      </c>
      <c r="B106" s="187">
        <v>3535786</v>
      </c>
      <c r="C106" s="181" t="s">
        <v>318</v>
      </c>
      <c r="D106" s="181" t="s">
        <v>703</v>
      </c>
      <c r="E106" s="178" t="str">
        <f>C106&amp;D106</f>
        <v>SarahOLSON</v>
      </c>
      <c r="F106" s="172"/>
      <c r="G106" s="193">
        <v>2001</v>
      </c>
      <c r="H106" s="207" t="str">
        <f>IF(ISBLANK(G106),"",IF(G106&gt;1995.9,"U23","SR"))</f>
        <v>U23</v>
      </c>
      <c r="I106" s="198">
        <f>N106+P106+R106+T106+V106+X106+Z106+AB106+AD106+AF106+AH106+AJ106+AL106+AN106+AP106+AR106+AT106+AV106</f>
        <v>1</v>
      </c>
      <c r="J106" s="201">
        <f>N106+R106+X106+AB106+AF106+AJ106+AR106</f>
        <v>0</v>
      </c>
      <c r="K106" s="202">
        <f>P106+T106+V106+Z106+AD106+AH106+AL106+AN106+AP106+AT106+AV106</f>
        <v>1</v>
      </c>
      <c r="L106" s="393"/>
      <c r="M106" s="44"/>
      <c r="N106" s="41">
        <f>IF(M106,LOOKUP(M106,{1;2;3;4;5;6;7;8;9;10;11;12;13;14;15;16;17;18;19;20;21},{30;25;21;18;16;15;14;13;12;11;10;9;8;7;6;5;4;3;2;1;0}),0)</f>
        <v>0</v>
      </c>
      <c r="O106" s="44"/>
      <c r="P106" s="43">
        <f>IF(O106,LOOKUP(O106,{1;2;3;4;5;6;7;8;9;10;11;12;13;14;15;16;17;18;19;20;21},{30;25;21;18;16;15;14;13;12;11;10;9;8;7;6;5;4;3;2;1;0}),0)</f>
        <v>0</v>
      </c>
      <c r="Q106" s="44"/>
      <c r="R106" s="41">
        <f>IF(Q106,LOOKUP(Q106,{1;2;3;4;5;6;7;8;9;10;11;12;13;14;15;16;17;18;19;20;21},{30;25;21;18;16;15;14;13;12;11;10;9;8;7;6;5;4;3;2;1;0}),0)</f>
        <v>0</v>
      </c>
      <c r="S106" s="44"/>
      <c r="T106" s="43">
        <f>IF(S106,LOOKUP(S106,{1;2;3;4;5;6;7;8;9;10;11;12;13;14;15;16;17;18;19;20;21},{30;25;21;18;16;15;14;13;12;11;10;9;8;7;6;5;4;3;2;1;0}),0)</f>
        <v>0</v>
      </c>
      <c r="U106" s="44"/>
      <c r="V106" s="45">
        <f>IF(U106,LOOKUP(U106,{1;2;3;4;5;6;7;8;9;10;11;12;13;14;15;16;17;18;19;20;21},{60;50;42;36;32;30;28;26;24;22;20;18;16;14;12;10;8;6;4;2;0}),0)</f>
        <v>0</v>
      </c>
      <c r="W106" s="44"/>
      <c r="X106" s="41">
        <f>IF(W106,LOOKUP(W106,{1;2;3;4;5;6;7;8;9;10;11;12;13;14;15;16;17;18;19;20;21},{60;50;42;36;32;30;28;26;24;22;20;18;16;14;12;10;8;6;4;2;0}),0)</f>
        <v>0</v>
      </c>
      <c r="Y106" s="44"/>
      <c r="Z106" s="45">
        <f>IF(Y106,LOOKUP(Y106,{1;2;3;4;5;6;7;8;9;10;11;12;13;14;15;16;17;18;19;20;21},{60;50;42;36;32;30;28;26;24;22;20;18;16;14;12;10;8;6;4;2;0}),0)</f>
        <v>0</v>
      </c>
      <c r="AA106" s="44"/>
      <c r="AB106" s="41">
        <f>IF(AA106,LOOKUP(AA106,{1;2;3;4;5;6;7;8;9;10;11;12;13;14;15;16;17;18;19;20;21},{60;50;42;36;32;30;28;26;24;22;20;18;16;14;12;10;8;6;4;2;0}),0)</f>
        <v>0</v>
      </c>
      <c r="AC106" s="44"/>
      <c r="AD106" s="106">
        <f>IF(AC106,LOOKUP(AC106,{1;2;3;4;5;6;7;8;9;10;11;12;13;14;15;16;17;18;19;20;21},{30;25;21;18;16;15;14;13;12;11;10;9;8;7;6;5;4;3;2;1;0}),0)</f>
        <v>0</v>
      </c>
      <c r="AE106" s="44"/>
      <c r="AF106" s="488">
        <f>IF(AE106,LOOKUP(AE106,{1;2;3;4;5;6;7;8;9;10;11;12;13;14;15;16;17;18;19;20;21},{30;25;21;18;16;15;14;13;12;11;10;9;8;7;6;5;4;3;2;1;0}),0)</f>
        <v>0</v>
      </c>
      <c r="AG106" s="44"/>
      <c r="AH106" s="106">
        <f>IF(AG106,LOOKUP(AG106,{1;2;3;4;5;6;7;8;9;10;11;12;13;14;15;16;17;18;19;20;21},{30;25;21;18;16;15;14;13;12;11;10;9;8;7;6;5;4;3;2;1;0}),0)</f>
        <v>0</v>
      </c>
      <c r="AI106" s="44"/>
      <c r="AJ106" s="41">
        <f>IF(AI106,LOOKUP(AI106,{1;2;3;4;5;6;7;8;9;10;11;12;13;14;15;16;17;18;19;20;21},{30;25;21;18;16;15;14;13;12;11;10;9;8;7;6;5;4;3;2;1;0}),0)</f>
        <v>0</v>
      </c>
      <c r="AK106" s="44"/>
      <c r="AL106" s="43">
        <f>IF(AK106,LOOKUP(AK106,{1;2;3;4;5;6;7;8;9;10;11;12;13;14;15;16;17;18;19;20;21},{30;25;21;18;16;15;14;13;12;11;10;9;8;7;6;5;4;3;2;1;0}),0)</f>
        <v>0</v>
      </c>
      <c r="AM106" s="44">
        <v>20</v>
      </c>
      <c r="AN106" s="43">
        <f>IF(AM106,LOOKUP(AM106,{1;2;3;4;5;6;7;8;9;10;11;12;13;14;15;16;17;18;19;20;21},{30;25;21;18;16;15;14;13;12;11;10;9;8;7;6;5;4;3;2;1;0}),0)</f>
        <v>1</v>
      </c>
      <c r="AO106" s="44"/>
      <c r="AP106" s="43">
        <f>IF(AO106,LOOKUP(AO106,{1;2;3;4;5;6;7;8;9;10;11;12;13;14;15;16;17;18;19;20;21},{30;25;21;18;16;15;14;13;12;11;10;9;8;7;6;5;4;3;2;1;0}),0)</f>
        <v>0</v>
      </c>
      <c r="AQ106" s="44"/>
      <c r="AR106" s="47">
        <f>IF(AQ106,LOOKUP(AQ106,{1;2;3;4;5;6;7;8;9;10;11;12;13;14;15;16;17;18;19;20;21},{60;50;42;36;32;30;28;26;24;22;20;18;16;14;12;10;8;6;4;2;0}),0)</f>
        <v>0</v>
      </c>
      <c r="AS106" s="44"/>
      <c r="AT106" s="45">
        <f>IF(AS106,LOOKUP(AS106,{1;2;3;4;5;6;7;8;9;10;11;12;13;14;15;16;17;18;19;20;21},{60;50;42;36;32;30;28;26;24;22;20;18;16;14;12;10;8;6;4;2;0}),0)</f>
        <v>0</v>
      </c>
      <c r="AU106" s="44"/>
      <c r="AV106" s="45">
        <f>IF(AU106,LOOKUP(AU106,{1;2;3;4;5;6;7;8;9;10;11;12;13;14;15;16;17;18;19;20;21},{60;50;42;36;32;30;28;26;24;22;20;18;16;14;12;10;8;6;4;2;0}),0)</f>
        <v>0</v>
      </c>
      <c r="AW106" s="225"/>
      <c r="AX106" s="219">
        <f>V106+X106+Z106+AB106+AR106+AT106+AV106</f>
        <v>0</v>
      </c>
      <c r="AY106" s="437"/>
      <c r="AZ106" s="255"/>
      <c r="BA106" s="256"/>
      <c r="BB106" s="393"/>
    </row>
    <row r="107" spans="1:54" s="264" customFormat="1" ht="16" customHeight="1" x14ac:dyDescent="0.2">
      <c r="A107" s="190">
        <f>RANK(I107,$I$6:$I$988)</f>
        <v>99</v>
      </c>
      <c r="B107" s="187">
        <v>3105356</v>
      </c>
      <c r="C107" s="181" t="s">
        <v>686</v>
      </c>
      <c r="D107" s="181" t="s">
        <v>469</v>
      </c>
      <c r="E107" s="178" t="str">
        <f>C107&amp;D107</f>
        <v>HeidiSTEWART</v>
      </c>
      <c r="F107" s="172"/>
      <c r="G107" s="193">
        <v>2000</v>
      </c>
      <c r="H107" s="207" t="str">
        <f>IF(ISBLANK(G107),"",IF(G107&gt;1995.9,"U23","SR"))</f>
        <v>U23</v>
      </c>
      <c r="I107" s="198">
        <f>N107+P107+R107+T107+V107+X107+Z107+AB107+AD107+AF107+AH107+AJ107+AL107+AN107+AP107+AR107+AT107+AV107</f>
        <v>1</v>
      </c>
      <c r="J107" s="201">
        <f>N107+R107+X107+AB107+AF107+AJ107+AR107</f>
        <v>0</v>
      </c>
      <c r="K107" s="202">
        <f>P107+T107+V107+Z107+AD107+AH107+AL107+AN107+AP107+AT107+AV107</f>
        <v>1</v>
      </c>
      <c r="L107" s="393"/>
      <c r="M107" s="44"/>
      <c r="N107" s="41">
        <f>IF(M107,LOOKUP(M107,{1;2;3;4;5;6;7;8;9;10;11;12;13;14;15;16;17;18;19;20;21},{30;25;21;18;16;15;14;13;12;11;10;9;8;7;6;5;4;3;2;1;0}),0)</f>
        <v>0</v>
      </c>
      <c r="O107" s="44"/>
      <c r="P107" s="43">
        <f>IF(O107,LOOKUP(O107,{1;2;3;4;5;6;7;8;9;10;11;12;13;14;15;16;17;18;19;20;21},{30;25;21;18;16;15;14;13;12;11;10;9;8;7;6;5;4;3;2;1;0}),0)</f>
        <v>0</v>
      </c>
      <c r="Q107" s="44"/>
      <c r="R107" s="41">
        <f>IF(Q107,LOOKUP(Q107,{1;2;3;4;5;6;7;8;9;10;11;12;13;14;15;16;17;18;19;20;21},{30;25;21;18;16;15;14;13;12;11;10;9;8;7;6;5;4;3;2;1;0}),0)</f>
        <v>0</v>
      </c>
      <c r="S107" s="44"/>
      <c r="T107" s="43">
        <f>IF(S107,LOOKUP(S107,{1;2;3;4;5;6;7;8;9;10;11;12;13;14;15;16;17;18;19;20;21},{30;25;21;18;16;15;14;13;12;11;10;9;8;7;6;5;4;3;2;1;0}),0)</f>
        <v>0</v>
      </c>
      <c r="U107" s="44"/>
      <c r="V107" s="45">
        <f>IF(U107,LOOKUP(U107,{1;2;3;4;5;6;7;8;9;10;11;12;13;14;15;16;17;18;19;20;21},{60;50;42;36;32;30;28;26;24;22;20;18;16;14;12;10;8;6;4;2;0}),0)</f>
        <v>0</v>
      </c>
      <c r="W107" s="44"/>
      <c r="X107" s="41">
        <f>IF(W107,LOOKUP(W107,{1;2;3;4;5;6;7;8;9;10;11;12;13;14;15;16;17;18;19;20;21},{60;50;42;36;32;30;28;26;24;22;20;18;16;14;12;10;8;6;4;2;0}),0)</f>
        <v>0</v>
      </c>
      <c r="Y107" s="44"/>
      <c r="Z107" s="45">
        <f>IF(Y107,LOOKUP(Y107,{1;2;3;4;5;6;7;8;9;10;11;12;13;14;15;16;17;18;19;20;21},{60;50;42;36;32;30;28;26;24;22;20;18;16;14;12;10;8;6;4;2;0}),0)</f>
        <v>0</v>
      </c>
      <c r="AA107" s="44"/>
      <c r="AB107" s="41">
        <f>IF(AA107,LOOKUP(AA107,{1;2;3;4;5;6;7;8;9;10;11;12;13;14;15;16;17;18;19;20;21},{60;50;42;36;32;30;28;26;24;22;20;18;16;14;12;10;8;6;4;2;0}),0)</f>
        <v>0</v>
      </c>
      <c r="AC107" s="44"/>
      <c r="AD107" s="106">
        <f>IF(AC107,LOOKUP(AC107,{1;2;3;4;5;6;7;8;9;10;11;12;13;14;15;16;17;18;19;20;21},{30;25;21;18;16;15;14;13;12;11;10;9;8;7;6;5;4;3;2;1;0}),0)</f>
        <v>0</v>
      </c>
      <c r="AE107" s="44"/>
      <c r="AF107" s="488">
        <f>IF(AE107,LOOKUP(AE107,{1;2;3;4;5;6;7;8;9;10;11;12;13;14;15;16;17;18;19;20;21},{30;25;21;18;16;15;14;13;12;11;10;9;8;7;6;5;4;3;2;1;0}),0)</f>
        <v>0</v>
      </c>
      <c r="AG107" s="44">
        <v>20</v>
      </c>
      <c r="AH107" s="106">
        <f>IF(AG107,LOOKUP(AG107,{1;2;3;4;5;6;7;8;9;10;11;12;13;14;15;16;17;18;19;20;21},{30;25;21;18;16;15;14;13;12;11;10;9;8;7;6;5;4;3;2;1;0}),0)</f>
        <v>1</v>
      </c>
      <c r="AI107" s="44"/>
      <c r="AJ107" s="41">
        <f>IF(AI107,LOOKUP(AI107,{1;2;3;4;5;6;7;8;9;10;11;12;13;14;15;16;17;18;19;20;21},{30;25;21;18;16;15;14;13;12;11;10;9;8;7;6;5;4;3;2;1;0}),0)</f>
        <v>0</v>
      </c>
      <c r="AK107" s="44"/>
      <c r="AL107" s="43">
        <f>IF(AK107,LOOKUP(AK107,{1;2;3;4;5;6;7;8;9;10;11;12;13;14;15;16;17;18;19;20;21},{30;25;21;18;16;15;14;13;12;11;10;9;8;7;6;5;4;3;2;1;0}),0)</f>
        <v>0</v>
      </c>
      <c r="AM107" s="44"/>
      <c r="AN107" s="43">
        <f>IF(AM107,LOOKUP(AM107,{1;2;3;4;5;6;7;8;9;10;11;12;13;14;15;16;17;18;19;20;21},{30;25;21;18;16;15;14;13;12;11;10;9;8;7;6;5;4;3;2;1;0}),0)</f>
        <v>0</v>
      </c>
      <c r="AO107" s="44"/>
      <c r="AP107" s="43">
        <f>IF(AO107,LOOKUP(AO107,{1;2;3;4;5;6;7;8;9;10;11;12;13;14;15;16;17;18;19;20;21},{30;25;21;18;16;15;14;13;12;11;10;9;8;7;6;5;4;3;2;1;0}),0)</f>
        <v>0</v>
      </c>
      <c r="AQ107" s="44"/>
      <c r="AR107" s="47">
        <f>IF(AQ107,LOOKUP(AQ107,{1;2;3;4;5;6;7;8;9;10;11;12;13;14;15;16;17;18;19;20;21},{60;50;42;36;32;30;28;26;24;22;20;18;16;14;12;10;8;6;4;2;0}),0)</f>
        <v>0</v>
      </c>
      <c r="AS107" s="44"/>
      <c r="AT107" s="45">
        <f>IF(AS107,LOOKUP(AS107,{1;2;3;4;5;6;7;8;9;10;11;12;13;14;15;16;17;18;19;20;21},{60;50;42;36;32;30;28;26;24;22;20;18;16;14;12;10;8;6;4;2;0}),0)</f>
        <v>0</v>
      </c>
      <c r="AU107" s="44"/>
      <c r="AV107" s="45">
        <f>IF(AU107,LOOKUP(AU107,{1;2;3;4;5;6;7;8;9;10;11;12;13;14;15;16;17;18;19;20;21},{60;50;42;36;32;30;28;26;24;22;20;18;16;14;12;10;8;6;4;2;0}),0)</f>
        <v>0</v>
      </c>
      <c r="AW107" s="225"/>
      <c r="AX107" s="219">
        <f>V107+X107+Z107+AB107+AR107+AT107+AV107</f>
        <v>0</v>
      </c>
      <c r="AY107" s="437"/>
      <c r="AZ107" s="255"/>
      <c r="BA107" s="256"/>
      <c r="BB107" s="393"/>
    </row>
    <row r="108" spans="1:54" s="54" customFormat="1" ht="16" customHeight="1" x14ac:dyDescent="0.2">
      <c r="A108" s="190">
        <f>RANK(I108,$I$6:$I$988)</f>
        <v>103</v>
      </c>
      <c r="B108" s="187">
        <v>3425863</v>
      </c>
      <c r="C108" s="182" t="s">
        <v>538</v>
      </c>
      <c r="D108" s="181" t="s">
        <v>288</v>
      </c>
      <c r="E108" s="178" t="str">
        <f>C108&amp;D108</f>
        <v>Anikken GjerdeALNAES</v>
      </c>
      <c r="F108" s="172">
        <v>2017</v>
      </c>
      <c r="G108" s="193">
        <v>1994</v>
      </c>
      <c r="H108" s="207" t="str">
        <f>IF(ISBLANK(G108),"",IF(G108&gt;1995.9,"U23","SR"))</f>
        <v>SR</v>
      </c>
      <c r="I108" s="198">
        <f>N108+P108+R108+T108+V108+X108+Z108+AB108+AD108+AF108+AH108+AJ108+AL108+AN108+AP108+AR108+AT108+AV108</f>
        <v>0</v>
      </c>
      <c r="J108" s="201">
        <f>N108+R108+X108+AB108+AF108+AJ108+AR108</f>
        <v>0</v>
      </c>
      <c r="K108" s="202">
        <f>P108+T108+V108+Z108+AD108+AH108+AL108+AN108+AP108+AT108+AV108</f>
        <v>0</v>
      </c>
      <c r="L108" s="161"/>
      <c r="M108" s="44"/>
      <c r="N108" s="41">
        <f>IF(M108,LOOKUP(M108,{1;2;3;4;5;6;7;8;9;10;11;12;13;14;15;16;17;18;19;20;21},{30;25;21;18;16;15;14;13;12;11;10;9;8;7;6;5;4;3;2;1;0}),0)</f>
        <v>0</v>
      </c>
      <c r="O108" s="44"/>
      <c r="P108" s="43">
        <f>IF(O108,LOOKUP(O108,{1;2;3;4;5;6;7;8;9;10;11;12;13;14;15;16;17;18;19;20;21},{30;25;21;18;16;15;14;13;12;11;10;9;8;7;6;5;4;3;2;1;0}),0)</f>
        <v>0</v>
      </c>
      <c r="Q108" s="44"/>
      <c r="R108" s="41">
        <f>IF(Q108,LOOKUP(Q108,{1;2;3;4;5;6;7;8;9;10;11;12;13;14;15;16;17;18;19;20;21},{30;25;21;18;16;15;14;13;12;11;10;9;8;7;6;5;4;3;2;1;0}),0)</f>
        <v>0</v>
      </c>
      <c r="S108" s="44"/>
      <c r="T108" s="43">
        <f>IF(S108,LOOKUP(S108,{1;2;3;4;5;6;7;8;9;10;11;12;13;14;15;16;17;18;19;20;21},{30;25;21;18;16;15;14;13;12;11;10;9;8;7;6;5;4;3;2;1;0}),0)</f>
        <v>0</v>
      </c>
      <c r="U108" s="44"/>
      <c r="V108" s="45">
        <f>IF(U108,LOOKUP(U108,{1;2;3;4;5;6;7;8;9;10;11;12;13;14;15;16;17;18;19;20;21},{60;50;42;36;32;30;28;26;24;22;20;18;16;14;12;10;8;6;4;2;0}),0)</f>
        <v>0</v>
      </c>
      <c r="W108" s="44"/>
      <c r="X108" s="41">
        <f>IF(W108,LOOKUP(W108,{1;2;3;4;5;6;7;8;9;10;11;12;13;14;15;16;17;18;19;20;21},{60;50;42;36;32;30;28;26;24;22;20;18;16;14;12;10;8;6;4;2;0}),0)</f>
        <v>0</v>
      </c>
      <c r="Y108" s="44"/>
      <c r="Z108" s="45">
        <f>IF(Y108,LOOKUP(Y108,{1;2;3;4;5;6;7;8;9;10;11;12;13;14;15;16;17;18;19;20;21},{60;50;42;36;32;30;28;26;24;22;20;18;16;14;12;10;8;6;4;2;0}),0)</f>
        <v>0</v>
      </c>
      <c r="AA108" s="44"/>
      <c r="AB108" s="41">
        <f>IF(AA108,LOOKUP(AA108,{1;2;3;4;5;6;7;8;9;10;11;12;13;14;15;16;17;18;19;20;21},{60;50;42;36;32;30;28;26;24;22;20;18;16;14;12;10;8;6;4;2;0}),0)</f>
        <v>0</v>
      </c>
      <c r="AC108" s="44"/>
      <c r="AD108" s="106">
        <f>IF(AC108,LOOKUP(AC108,{1;2;3;4;5;6;7;8;9;10;11;12;13;14;15;16;17;18;19;20;21},{30;25;21;18;16;15;14;13;12;11;10;9;8;7;6;5;4;3;2;1;0}),0)</f>
        <v>0</v>
      </c>
      <c r="AE108" s="44"/>
      <c r="AF108" s="488">
        <f>IF(AE108,LOOKUP(AE108,{1;2;3;4;5;6;7;8;9;10;11;12;13;14;15;16;17;18;19;20;21},{30;25;21;18;16;15;14;13;12;11;10;9;8;7;6;5;4;3;2;1;0}),0)</f>
        <v>0</v>
      </c>
      <c r="AG108" s="44"/>
      <c r="AH108" s="106">
        <f>IF(AG108,LOOKUP(AG108,{1;2;3;4;5;6;7;8;9;10;11;12;13;14;15;16;17;18;19;20;21},{30;25;21;18;16;15;14;13;12;11;10;9;8;7;6;5;4;3;2;1;0}),0)</f>
        <v>0</v>
      </c>
      <c r="AI108" s="44"/>
      <c r="AJ108" s="41">
        <f>IF(AI108,LOOKUP(AI108,{1;2;3;4;5;6;7;8;9;10;11;12;13;14;15;16;17;18;19;20;21},{30;25;21;18;16;15;14;13;12;11;10;9;8;7;6;5;4;3;2;1;0}),0)</f>
        <v>0</v>
      </c>
      <c r="AK108" s="44"/>
      <c r="AL108" s="43">
        <f>IF(AK108,LOOKUP(AK108,{1;2;3;4;5;6;7;8;9;10;11;12;13;14;15;16;17;18;19;20;21},{30;25;21;18;16;15;14;13;12;11;10;9;8;7;6;5;4;3;2;1;0}),0)</f>
        <v>0</v>
      </c>
      <c r="AM108" s="44"/>
      <c r="AN108" s="43">
        <f>IF(AM108,LOOKUP(AM108,{1;2;3;4;5;6;7;8;9;10;11;12;13;14;15;16;17;18;19;20;21},{30;25;21;18;16;15;14;13;12;11;10;9;8;7;6;5;4;3;2;1;0}),0)</f>
        <v>0</v>
      </c>
      <c r="AO108" s="44"/>
      <c r="AP108" s="43">
        <f>IF(AO108,LOOKUP(AO108,{1;2;3;4;5;6;7;8;9;10;11;12;13;14;15;16;17;18;19;20;21},{30;25;21;18;16;15;14;13;12;11;10;9;8;7;6;5;4;3;2;1;0}),0)</f>
        <v>0</v>
      </c>
      <c r="AQ108" s="44"/>
      <c r="AR108" s="47">
        <f>IF(AQ108,LOOKUP(AQ108,{1;2;3;4;5;6;7;8;9;10;11;12;13;14;15;16;17;18;19;20;21},{60;50;42;36;32;30;28;26;24;22;20;18;16;14;12;10;8;6;4;2;0}),0)</f>
        <v>0</v>
      </c>
      <c r="AS108" s="44"/>
      <c r="AT108" s="45">
        <f>IF(AS108,LOOKUP(AS108,{1;2;3;4;5;6;7;8;9;10;11;12;13;14;15;16;17;18;19;20;21},{60;50;42;36;32;30;28;26;24;22;20;18;16;14;12;10;8;6;4;2;0}),0)</f>
        <v>0</v>
      </c>
      <c r="AU108" s="44"/>
      <c r="AV108" s="45">
        <f>IF(AU108,LOOKUP(AU108,{1;2;3;4;5;6;7;8;9;10;11;12;13;14;15;16;17;18;19;20;21},{60;50;42;36;32;30;28;26;24;22;20;18;16;14;12;10;8;6;4;2;0}),0)</f>
        <v>0</v>
      </c>
      <c r="AW108" s="225"/>
      <c r="AX108" s="219">
        <f>V108+X108+Z108+AB108+AR108+AT108+AV108</f>
        <v>0</v>
      </c>
      <c r="AY108" s="259"/>
      <c r="AZ108" s="255">
        <f>RANK(BA108,$BA$6:$BA$258)</f>
        <v>57</v>
      </c>
      <c r="BA108" s="256">
        <f>(N108+P108+R108+T108+V108+X108+Z108+AB108+AD108+AF108+AH108+AJ108+AL108+AN108)- SMALL((N108,P108,R108,T108,V108,X108,Z108,AB108,AD108,AF108,AH108,AJ108,AL108,AN108),1)- SMALL((N108,P108,R108,T108,V108,X108,Z108,AB108,AD108,AF108,AH108,AJ108,AL108,AN108),2)- SMALL((N108,P108,R108,T108,V108,X108,Z108,AB108,AD108,AF108,AH108,AJ108,AL108,AN108),3)</f>
        <v>0</v>
      </c>
      <c r="BB108" s="161"/>
    </row>
    <row r="109" spans="1:54" s="54" customFormat="1" ht="16" customHeight="1" x14ac:dyDescent="0.2">
      <c r="A109" s="190">
        <f>RANK(I109,$I$6:$I$988)</f>
        <v>103</v>
      </c>
      <c r="B109" s="187">
        <v>3535664</v>
      </c>
      <c r="C109" s="181" t="s">
        <v>271</v>
      </c>
      <c r="D109" s="181" t="s">
        <v>380</v>
      </c>
      <c r="E109" s="178" t="str">
        <f>C109&amp;D109</f>
        <v>OliviaAMBER</v>
      </c>
      <c r="F109" s="172">
        <v>2017</v>
      </c>
      <c r="G109" s="193">
        <v>1995</v>
      </c>
      <c r="H109" s="207" t="str">
        <f>IF(ISBLANK(G109),"",IF(G109&gt;1995.9,"U23","SR"))</f>
        <v>SR</v>
      </c>
      <c r="I109" s="198">
        <f>N109+P109+R109+T109+V109+X109+Z109+AB109+AD109+AF109+AH109+AJ109+AL109+AN109+AP109+AR109+AT109+AV109</f>
        <v>0</v>
      </c>
      <c r="J109" s="201">
        <f>N109+R109+X109+AB109+AF109+AJ109+AR109</f>
        <v>0</v>
      </c>
      <c r="K109" s="202">
        <f>P109+T109+V109+Z109+AD109+AH109+AL109+AN109+AP109+AT109+AV109</f>
        <v>0</v>
      </c>
      <c r="L109" s="161"/>
      <c r="M109" s="44"/>
      <c r="N109" s="41">
        <f>IF(M109,LOOKUP(M109,{1;2;3;4;5;6;7;8;9;10;11;12;13;14;15;16;17;18;19;20;21},{30;25;21;18;16;15;14;13;12;11;10;9;8;7;6;5;4;3;2;1;0}),0)</f>
        <v>0</v>
      </c>
      <c r="O109" s="44"/>
      <c r="P109" s="43">
        <f>IF(O109,LOOKUP(O109,{1;2;3;4;5;6;7;8;9;10;11;12;13;14;15;16;17;18;19;20;21},{30;25;21;18;16;15;14;13;12;11;10;9;8;7;6;5;4;3;2;1;0}),0)</f>
        <v>0</v>
      </c>
      <c r="Q109" s="44"/>
      <c r="R109" s="41">
        <f>IF(Q109,LOOKUP(Q109,{1;2;3;4;5;6;7;8;9;10;11;12;13;14;15;16;17;18;19;20;21},{30;25;21;18;16;15;14;13;12;11;10;9;8;7;6;5;4;3;2;1;0}),0)</f>
        <v>0</v>
      </c>
      <c r="S109" s="44"/>
      <c r="T109" s="43">
        <f>IF(S109,LOOKUP(S109,{1;2;3;4;5;6;7;8;9;10;11;12;13;14;15;16;17;18;19;20;21},{30;25;21;18;16;15;14;13;12;11;10;9;8;7;6;5;4;3;2;1;0}),0)</f>
        <v>0</v>
      </c>
      <c r="U109" s="44"/>
      <c r="V109" s="45">
        <f>IF(U109,LOOKUP(U109,{1;2;3;4;5;6;7;8;9;10;11;12;13;14;15;16;17;18;19;20;21},{60;50;42;36;32;30;28;26;24;22;20;18;16;14;12;10;8;6;4;2;0}),0)</f>
        <v>0</v>
      </c>
      <c r="W109" s="44"/>
      <c r="X109" s="41">
        <f>IF(W109,LOOKUP(W109,{1;2;3;4;5;6;7;8;9;10;11;12;13;14;15;16;17;18;19;20;21},{60;50;42;36;32;30;28;26;24;22;20;18;16;14;12;10;8;6;4;2;0}),0)</f>
        <v>0</v>
      </c>
      <c r="Y109" s="44"/>
      <c r="Z109" s="45">
        <f>IF(Y109,LOOKUP(Y109,{1;2;3;4;5;6;7;8;9;10;11;12;13;14;15;16;17;18;19;20;21},{60;50;42;36;32;30;28;26;24;22;20;18;16;14;12;10;8;6;4;2;0}),0)</f>
        <v>0</v>
      </c>
      <c r="AA109" s="44"/>
      <c r="AB109" s="41">
        <f>IF(AA109,LOOKUP(AA109,{1;2;3;4;5;6;7;8;9;10;11;12;13;14;15;16;17;18;19;20;21},{60;50;42;36;32;30;28;26;24;22;20;18;16;14;12;10;8;6;4;2;0}),0)</f>
        <v>0</v>
      </c>
      <c r="AC109" s="44"/>
      <c r="AD109" s="106">
        <f>IF(AC109,LOOKUP(AC109,{1;2;3;4;5;6;7;8;9;10;11;12;13;14;15;16;17;18;19;20;21},{30;25;21;18;16;15;14;13;12;11;10;9;8;7;6;5;4;3;2;1;0}),0)</f>
        <v>0</v>
      </c>
      <c r="AE109" s="44"/>
      <c r="AF109" s="488">
        <f>IF(AE109,LOOKUP(AE109,{1;2;3;4;5;6;7;8;9;10;11;12;13;14;15;16;17;18;19;20;21},{30;25;21;18;16;15;14;13;12;11;10;9;8;7;6;5;4;3;2;1;0}),0)</f>
        <v>0</v>
      </c>
      <c r="AG109" s="44"/>
      <c r="AH109" s="106">
        <f>IF(AG109,LOOKUP(AG109,{1;2;3;4;5;6;7;8;9;10;11;12;13;14;15;16;17;18;19;20;21},{30;25;21;18;16;15;14;13;12;11;10;9;8;7;6;5;4;3;2;1;0}),0)</f>
        <v>0</v>
      </c>
      <c r="AI109" s="44"/>
      <c r="AJ109" s="41">
        <f>IF(AI109,LOOKUP(AI109,{1;2;3;4;5;6;7;8;9;10;11;12;13;14;15;16;17;18;19;20;21},{30;25;21;18;16;15;14;13;12;11;10;9;8;7;6;5;4;3;2;1;0}),0)</f>
        <v>0</v>
      </c>
      <c r="AK109" s="44"/>
      <c r="AL109" s="43">
        <f>IF(AK109,LOOKUP(AK109,{1;2;3;4;5;6;7;8;9;10;11;12;13;14;15;16;17;18;19;20;21},{30;25;21;18;16;15;14;13;12;11;10;9;8;7;6;5;4;3;2;1;0}),0)</f>
        <v>0</v>
      </c>
      <c r="AM109" s="44"/>
      <c r="AN109" s="43">
        <f>IF(AM109,LOOKUP(AM109,{1;2;3;4;5;6;7;8;9;10;11;12;13;14;15;16;17;18;19;20;21},{30;25;21;18;16;15;14;13;12;11;10;9;8;7;6;5;4;3;2;1;0}),0)</f>
        <v>0</v>
      </c>
      <c r="AO109" s="44"/>
      <c r="AP109" s="43">
        <f>IF(AO109,LOOKUP(AO109,{1;2;3;4;5;6;7;8;9;10;11;12;13;14;15;16;17;18;19;20;21},{30;25;21;18;16;15;14;13;12;11;10;9;8;7;6;5;4;3;2;1;0}),0)</f>
        <v>0</v>
      </c>
      <c r="AQ109" s="44"/>
      <c r="AR109" s="47">
        <f>IF(AQ109,LOOKUP(AQ109,{1;2;3;4;5;6;7;8;9;10;11;12;13;14;15;16;17;18;19;20;21},{60;50;42;36;32;30;28;26;24;22;20;18;16;14;12;10;8;6;4;2;0}),0)</f>
        <v>0</v>
      </c>
      <c r="AS109" s="44"/>
      <c r="AT109" s="45">
        <f>IF(AS109,LOOKUP(AS109,{1;2;3;4;5;6;7;8;9;10;11;12;13;14;15;16;17;18;19;20;21},{60;50;42;36;32;30;28;26;24;22;20;18;16;14;12;10;8;6;4;2;0}),0)</f>
        <v>0</v>
      </c>
      <c r="AU109" s="44"/>
      <c r="AV109" s="45">
        <f>IF(AU109,LOOKUP(AU109,{1;2;3;4;5;6;7;8;9;10;11;12;13;14;15;16;17;18;19;20;21},{60;50;42;36;32;30;28;26;24;22;20;18;16;14;12;10;8;6;4;2;0}),0)</f>
        <v>0</v>
      </c>
      <c r="AW109" s="225"/>
      <c r="AX109" s="219">
        <f>V109+X109+Z109+AB109+AR109+AT109+AV109</f>
        <v>0</v>
      </c>
      <c r="AY109" s="259"/>
      <c r="AZ109" s="255">
        <f>RANK(BA109,$BA$6:$BA$258)</f>
        <v>57</v>
      </c>
      <c r="BA109" s="256">
        <f>(N109+P109+R109+T109+V109+X109+Z109+AB109+AD109+AF109+AH109+AJ109+AL109+AN109)- SMALL((N109,P109,R109,T109,V109,X109,Z109,AB109,AD109,AF109,AH109,AJ109,AL109,AN109),1)- SMALL((N109,P109,R109,T109,V109,X109,Z109,AB109,AD109,AF109,AH109,AJ109,AL109,AN109),2)- SMALL((N109,P109,R109,T109,V109,X109,Z109,AB109,AD109,AF109,AH109,AJ109,AL109,AN109),3)</f>
        <v>0</v>
      </c>
      <c r="BB109" s="161"/>
    </row>
    <row r="110" spans="1:54" s="54" customFormat="1" ht="16" customHeight="1" x14ac:dyDescent="0.2">
      <c r="A110" s="190">
        <f>RANK(I110,$I$6:$I$988)</f>
        <v>103</v>
      </c>
      <c r="B110" s="187">
        <v>3535463</v>
      </c>
      <c r="C110" s="181" t="s">
        <v>292</v>
      </c>
      <c r="D110" s="181" t="s">
        <v>381</v>
      </c>
      <c r="E110" s="178" t="str">
        <f>C110&amp;D110</f>
        <v>NicoleBATHE</v>
      </c>
      <c r="F110" s="172">
        <v>2017</v>
      </c>
      <c r="G110" s="193">
        <v>1995</v>
      </c>
      <c r="H110" s="207" t="str">
        <f>IF(ISBLANK(G110),"",IF(G110&gt;1995.9,"U23","SR"))</f>
        <v>SR</v>
      </c>
      <c r="I110" s="198">
        <f>N110+P110+R110+T110+V110+X110+Z110+AB110+AD110+AF110+AH110+AJ110+AL110+AN110+AP110+AR110+AT110+AV110</f>
        <v>0</v>
      </c>
      <c r="J110" s="201">
        <f>N110+R110+X110+AB110+AF110+AJ110+AR110</f>
        <v>0</v>
      </c>
      <c r="K110" s="202">
        <f>P110+T110+V110+Z110+AD110+AH110+AL110+AN110+AP110+AT110+AV110</f>
        <v>0</v>
      </c>
      <c r="L110" s="161"/>
      <c r="M110" s="44"/>
      <c r="N110" s="41">
        <f>IF(M110,LOOKUP(M110,{1;2;3;4;5;6;7;8;9;10;11;12;13;14;15;16;17;18;19;20;21},{30;25;21;18;16;15;14;13;12;11;10;9;8;7;6;5;4;3;2;1;0}),0)</f>
        <v>0</v>
      </c>
      <c r="O110" s="44"/>
      <c r="P110" s="43">
        <f>IF(O110,LOOKUP(O110,{1;2;3;4;5;6;7;8;9;10;11;12;13;14;15;16;17;18;19;20;21},{30;25;21;18;16;15;14;13;12;11;10;9;8;7;6;5;4;3;2;1;0}),0)</f>
        <v>0</v>
      </c>
      <c r="Q110" s="44"/>
      <c r="R110" s="41">
        <f>IF(Q110,LOOKUP(Q110,{1;2;3;4;5;6;7;8;9;10;11;12;13;14;15;16;17;18;19;20;21},{30;25;21;18;16;15;14;13;12;11;10;9;8;7;6;5;4;3;2;1;0}),0)</f>
        <v>0</v>
      </c>
      <c r="S110" s="44"/>
      <c r="T110" s="43">
        <f>IF(S110,LOOKUP(S110,{1;2;3;4;5;6;7;8;9;10;11;12;13;14;15;16;17;18;19;20;21},{30;25;21;18;16;15;14;13;12;11;10;9;8;7;6;5;4;3;2;1;0}),0)</f>
        <v>0</v>
      </c>
      <c r="U110" s="44"/>
      <c r="V110" s="45">
        <f>IF(U110,LOOKUP(U110,{1;2;3;4;5;6;7;8;9;10;11;12;13;14;15;16;17;18;19;20;21},{60;50;42;36;32;30;28;26;24;22;20;18;16;14;12;10;8;6;4;2;0}),0)</f>
        <v>0</v>
      </c>
      <c r="W110" s="44"/>
      <c r="X110" s="41">
        <f>IF(W110,LOOKUP(W110,{1;2;3;4;5;6;7;8;9;10;11;12;13;14;15;16;17;18;19;20;21},{60;50;42;36;32;30;28;26;24;22;20;18;16;14;12;10;8;6;4;2;0}),0)</f>
        <v>0</v>
      </c>
      <c r="Y110" s="44"/>
      <c r="Z110" s="45">
        <f>IF(Y110,LOOKUP(Y110,{1;2;3;4;5;6;7;8;9;10;11;12;13;14;15;16;17;18;19;20;21},{60;50;42;36;32;30;28;26;24;22;20;18;16;14;12;10;8;6;4;2;0}),0)</f>
        <v>0</v>
      </c>
      <c r="AA110" s="44"/>
      <c r="AB110" s="41">
        <f>IF(AA110,LOOKUP(AA110,{1;2;3;4;5;6;7;8;9;10;11;12;13;14;15;16;17;18;19;20;21},{60;50;42;36;32;30;28;26;24;22;20;18;16;14;12;10;8;6;4;2;0}),0)</f>
        <v>0</v>
      </c>
      <c r="AC110" s="44"/>
      <c r="AD110" s="106">
        <f>IF(AC110,LOOKUP(AC110,{1;2;3;4;5;6;7;8;9;10;11;12;13;14;15;16;17;18;19;20;21},{30;25;21;18;16;15;14;13;12;11;10;9;8;7;6;5;4;3;2;1;0}),0)</f>
        <v>0</v>
      </c>
      <c r="AE110" s="44"/>
      <c r="AF110" s="488">
        <f>IF(AE110,LOOKUP(AE110,{1;2;3;4;5;6;7;8;9;10;11;12;13;14;15;16;17;18;19;20;21},{30;25;21;18;16;15;14;13;12;11;10;9;8;7;6;5;4;3;2;1;0}),0)</f>
        <v>0</v>
      </c>
      <c r="AG110" s="44"/>
      <c r="AH110" s="106">
        <f>IF(AG110,LOOKUP(AG110,{1;2;3;4;5;6;7;8;9;10;11;12;13;14;15;16;17;18;19;20;21},{30;25;21;18;16;15;14;13;12;11;10;9;8;7;6;5;4;3;2;1;0}),0)</f>
        <v>0</v>
      </c>
      <c r="AI110" s="44"/>
      <c r="AJ110" s="41">
        <f>IF(AI110,LOOKUP(AI110,{1;2;3;4;5;6;7;8;9;10;11;12;13;14;15;16;17;18;19;20;21},{30;25;21;18;16;15;14;13;12;11;10;9;8;7;6;5;4;3;2;1;0}),0)</f>
        <v>0</v>
      </c>
      <c r="AK110" s="44"/>
      <c r="AL110" s="43">
        <f>IF(AK110,LOOKUP(AK110,{1;2;3;4;5;6;7;8;9;10;11;12;13;14;15;16;17;18;19;20;21},{30;25;21;18;16;15;14;13;12;11;10;9;8;7;6;5;4;3;2;1;0}),0)</f>
        <v>0</v>
      </c>
      <c r="AM110" s="44"/>
      <c r="AN110" s="43">
        <f>IF(AM110,LOOKUP(AM110,{1;2;3;4;5;6;7;8;9;10;11;12;13;14;15;16;17;18;19;20;21},{30;25;21;18;16;15;14;13;12;11;10;9;8;7;6;5;4;3;2;1;0}),0)</f>
        <v>0</v>
      </c>
      <c r="AO110" s="44"/>
      <c r="AP110" s="43">
        <f>IF(AO110,LOOKUP(AO110,{1;2;3;4;5;6;7;8;9;10;11;12;13;14;15;16;17;18;19;20;21},{30;25;21;18;16;15;14;13;12;11;10;9;8;7;6;5;4;3;2;1;0}),0)</f>
        <v>0</v>
      </c>
      <c r="AQ110" s="44"/>
      <c r="AR110" s="47">
        <f>IF(AQ110,LOOKUP(AQ110,{1;2;3;4;5;6;7;8;9;10;11;12;13;14;15;16;17;18;19;20;21},{60;50;42;36;32;30;28;26;24;22;20;18;16;14;12;10;8;6;4;2;0}),0)</f>
        <v>0</v>
      </c>
      <c r="AS110" s="44"/>
      <c r="AT110" s="45">
        <f>IF(AS110,LOOKUP(AS110,{1;2;3;4;5;6;7;8;9;10;11;12;13;14;15;16;17;18;19;20;21},{60;50;42;36;32;30;28;26;24;22;20;18;16;14;12;10;8;6;4;2;0}),0)</f>
        <v>0</v>
      </c>
      <c r="AU110" s="44"/>
      <c r="AV110" s="45">
        <f>IF(AU110,LOOKUP(AU110,{1;2;3;4;5;6;7;8;9;10;11;12;13;14;15;16;17;18;19;20;21},{60;50;42;36;32;30;28;26;24;22;20;18;16;14;12;10;8;6;4;2;0}),0)</f>
        <v>0</v>
      </c>
      <c r="AW110" s="225"/>
      <c r="AX110" s="219">
        <f>V110+X110+Z110+AB110+AR110+AT110+AV110</f>
        <v>0</v>
      </c>
      <c r="AY110" s="259"/>
      <c r="AZ110" s="255">
        <f>RANK(BA110,$BA$6:$BA$258)</f>
        <v>57</v>
      </c>
      <c r="BA110" s="256">
        <f>(N110+P110+R110+T110+V110+X110+Z110+AB110+AD110+AF110+AH110+AJ110+AL110+AN110)- SMALL((N110,P110,R110,T110,V110,X110,Z110,AB110,AD110,AF110,AH110,AJ110,AL110,AN110),1)- SMALL((N110,P110,R110,T110,V110,X110,Z110,AB110,AD110,AF110,AH110,AJ110,AL110,AN110),2)- SMALL((N110,P110,R110,T110,V110,X110,Z110,AB110,AD110,AF110,AH110,AJ110,AL110,AN110),3)</f>
        <v>0</v>
      </c>
      <c r="BB110" s="161"/>
    </row>
    <row r="111" spans="1:54" s="264" customFormat="1" ht="16" customHeight="1" x14ac:dyDescent="0.2">
      <c r="A111" s="190">
        <f>RANK(I111,$I$6:$I$988)</f>
        <v>103</v>
      </c>
      <c r="B111" s="187">
        <v>3535381</v>
      </c>
      <c r="C111" s="181" t="s">
        <v>384</v>
      </c>
      <c r="D111" s="181" t="s">
        <v>385</v>
      </c>
      <c r="E111" s="178" t="str">
        <f>C111&amp;D111</f>
        <v>JennieBENDER</v>
      </c>
      <c r="F111" s="172">
        <v>2017</v>
      </c>
      <c r="G111" s="193">
        <v>1988</v>
      </c>
      <c r="H111" s="207" t="str">
        <f>IF(ISBLANK(G111),"",IF(G111&gt;1995.9,"U23","SR"))</f>
        <v>SR</v>
      </c>
      <c r="I111" s="198">
        <f>N111+P111+R111+T111+V111+X111+Z111+AB111+AD111+AF111+AH111+AJ111+AL111+AN111+AP111+AR111+AT111+AV111</f>
        <v>0</v>
      </c>
      <c r="J111" s="201">
        <f>N111+R111+X111+AB111+AF111+AJ111+AR111</f>
        <v>0</v>
      </c>
      <c r="K111" s="202">
        <f>P111+T111+V111+Z111+AD111+AH111+AL111+AN111+AP111+AT111+AV111</f>
        <v>0</v>
      </c>
      <c r="L111" s="393"/>
      <c r="M111" s="44"/>
      <c r="N111" s="41">
        <f>IF(M111,LOOKUP(M111,{1;2;3;4;5;6;7;8;9;10;11;12;13;14;15;16;17;18;19;20;21},{30;25;21;18;16;15;14;13;12;11;10;9;8;7;6;5;4;3;2;1;0}),0)</f>
        <v>0</v>
      </c>
      <c r="O111" s="44"/>
      <c r="P111" s="43">
        <f>IF(O111,LOOKUP(O111,{1;2;3;4;5;6;7;8;9;10;11;12;13;14;15;16;17;18;19;20;21},{30;25;21;18;16;15;14;13;12;11;10;9;8;7;6;5;4;3;2;1;0}),0)</f>
        <v>0</v>
      </c>
      <c r="Q111" s="44"/>
      <c r="R111" s="41">
        <f>IF(Q111,LOOKUP(Q111,{1;2;3;4;5;6;7;8;9;10;11;12;13;14;15;16;17;18;19;20;21},{30;25;21;18;16;15;14;13;12;11;10;9;8;7;6;5;4;3;2;1;0}),0)</f>
        <v>0</v>
      </c>
      <c r="S111" s="44"/>
      <c r="T111" s="43">
        <f>IF(S111,LOOKUP(S111,{1;2;3;4;5;6;7;8;9;10;11;12;13;14;15;16;17;18;19;20;21},{30;25;21;18;16;15;14;13;12;11;10;9;8;7;6;5;4;3;2;1;0}),0)</f>
        <v>0</v>
      </c>
      <c r="U111" s="44"/>
      <c r="V111" s="45">
        <f>IF(U111,LOOKUP(U111,{1;2;3;4;5;6;7;8;9;10;11;12;13;14;15;16;17;18;19;20;21},{60;50;42;36;32;30;28;26;24;22;20;18;16;14;12;10;8;6;4;2;0}),0)</f>
        <v>0</v>
      </c>
      <c r="W111" s="44"/>
      <c r="X111" s="41">
        <f>IF(W111,LOOKUP(W111,{1;2;3;4;5;6;7;8;9;10;11;12;13;14;15;16;17;18;19;20;21},{60;50;42;36;32;30;28;26;24;22;20;18;16;14;12;10;8;6;4;2;0}),0)</f>
        <v>0</v>
      </c>
      <c r="Y111" s="44"/>
      <c r="Z111" s="45">
        <f>IF(Y111,LOOKUP(Y111,{1;2;3;4;5;6;7;8;9;10;11;12;13;14;15;16;17;18;19;20;21},{60;50;42;36;32;30;28;26;24;22;20;18;16;14;12;10;8;6;4;2;0}),0)</f>
        <v>0</v>
      </c>
      <c r="AA111" s="44"/>
      <c r="AB111" s="41">
        <f>IF(AA111,LOOKUP(AA111,{1;2;3;4;5;6;7;8;9;10;11;12;13;14;15;16;17;18;19;20;21},{60;50;42;36;32;30;28;26;24;22;20;18;16;14;12;10;8;6;4;2;0}),0)</f>
        <v>0</v>
      </c>
      <c r="AC111" s="44"/>
      <c r="AD111" s="106">
        <f>IF(AC111,LOOKUP(AC111,{1;2;3;4;5;6;7;8;9;10;11;12;13;14;15;16;17;18;19;20;21},{30;25;21;18;16;15;14;13;12;11;10;9;8;7;6;5;4;3;2;1;0}),0)</f>
        <v>0</v>
      </c>
      <c r="AE111" s="44"/>
      <c r="AF111" s="488">
        <f>IF(AE111,LOOKUP(AE111,{1;2;3;4;5;6;7;8;9;10;11;12;13;14;15;16;17;18;19;20;21},{30;25;21;18;16;15;14;13;12;11;10;9;8;7;6;5;4;3;2;1;0}),0)</f>
        <v>0</v>
      </c>
      <c r="AG111" s="44"/>
      <c r="AH111" s="106">
        <f>IF(AG111,LOOKUP(AG111,{1;2;3;4;5;6;7;8;9;10;11;12;13;14;15;16;17;18;19;20;21},{30;25;21;18;16;15;14;13;12;11;10;9;8;7;6;5;4;3;2;1;0}),0)</f>
        <v>0</v>
      </c>
      <c r="AI111" s="44"/>
      <c r="AJ111" s="41">
        <f>IF(AI111,LOOKUP(AI111,{1;2;3;4;5;6;7;8;9;10;11;12;13;14;15;16;17;18;19;20;21},{30;25;21;18;16;15;14;13;12;11;10;9;8;7;6;5;4;3;2;1;0}),0)</f>
        <v>0</v>
      </c>
      <c r="AK111" s="44"/>
      <c r="AL111" s="43">
        <f>IF(AK111,LOOKUP(AK111,{1;2;3;4;5;6;7;8;9;10;11;12;13;14;15;16;17;18;19;20;21},{30;25;21;18;16;15;14;13;12;11;10;9;8;7;6;5;4;3;2;1;0}),0)</f>
        <v>0</v>
      </c>
      <c r="AM111" s="44"/>
      <c r="AN111" s="43">
        <f>IF(AM111,LOOKUP(AM111,{1;2;3;4;5;6;7;8;9;10;11;12;13;14;15;16;17;18;19;20;21},{30;25;21;18;16;15;14;13;12;11;10;9;8;7;6;5;4;3;2;1;0}),0)</f>
        <v>0</v>
      </c>
      <c r="AO111" s="44"/>
      <c r="AP111" s="43">
        <f>IF(AO111,LOOKUP(AO111,{1;2;3;4;5;6;7;8;9;10;11;12;13;14;15;16;17;18;19;20;21},{30;25;21;18;16;15;14;13;12;11;10;9;8;7;6;5;4;3;2;1;0}),0)</f>
        <v>0</v>
      </c>
      <c r="AQ111" s="44"/>
      <c r="AR111" s="47">
        <f>IF(AQ111,LOOKUP(AQ111,{1;2;3;4;5;6;7;8;9;10;11;12;13;14;15;16;17;18;19;20;21},{60;50;42;36;32;30;28;26;24;22;20;18;16;14;12;10;8;6;4;2;0}),0)</f>
        <v>0</v>
      </c>
      <c r="AS111" s="44"/>
      <c r="AT111" s="45">
        <f>IF(AS111,LOOKUP(AS111,{1;2;3;4;5;6;7;8;9;10;11;12;13;14;15;16;17;18;19;20;21},{60;50;42;36;32;30;28;26;24;22;20;18;16;14;12;10;8;6;4;2;0}),0)</f>
        <v>0</v>
      </c>
      <c r="AU111" s="44"/>
      <c r="AV111" s="45">
        <f>IF(AU111,LOOKUP(AU111,{1;2;3;4;5;6;7;8;9;10;11;12;13;14;15;16;17;18;19;20;21},{60;50;42;36;32;30;28;26;24;22;20;18;16;14;12;10;8;6;4;2;0}),0)</f>
        <v>0</v>
      </c>
      <c r="AW111" s="225"/>
      <c r="AX111" s="219">
        <f>V111+X111+Z111+AB111+AR111+AT111+AV111</f>
        <v>0</v>
      </c>
      <c r="AY111" s="437"/>
      <c r="AZ111" s="255">
        <f>RANK(BA111,$BA$6:$BA$258)</f>
        <v>57</v>
      </c>
      <c r="BA111" s="256">
        <f>(N111+P111+R111+T111+V111+X111+Z111+AB111+AD111+AF111+AH111+AJ111+AL111+AN111)- SMALL((N111,P111,R111,T111,V111,X111,Z111,AB111,AD111,AF111,AH111,AJ111,AL111,AN111),1)- SMALL((N111,P111,R111,T111,V111,X111,Z111,AB111,AD111,AF111,AH111,AJ111,AL111,AN111),2)- SMALL((N111,P111,R111,T111,V111,X111,Z111,AB111,AD111,AF111,AH111,AJ111,AL111,AN111),3)</f>
        <v>0</v>
      </c>
      <c r="BB111" s="393"/>
    </row>
    <row r="112" spans="1:54" s="264" customFormat="1" ht="16" customHeight="1" x14ac:dyDescent="0.2">
      <c r="A112" s="190">
        <f>RANK(I112,$I$6:$I$988)</f>
        <v>103</v>
      </c>
      <c r="B112" s="187">
        <v>3535648</v>
      </c>
      <c r="C112" s="181" t="s">
        <v>386</v>
      </c>
      <c r="D112" s="181" t="s">
        <v>387</v>
      </c>
      <c r="E112" s="178" t="str">
        <f>C112&amp;D112</f>
        <v>EmilyBLACKMER</v>
      </c>
      <c r="F112" s="172">
        <v>2017</v>
      </c>
      <c r="G112" s="193">
        <v>1989</v>
      </c>
      <c r="H112" s="207" t="str">
        <f>IF(ISBLANK(G112),"",IF(G112&gt;1995.9,"U23","SR"))</f>
        <v>SR</v>
      </c>
      <c r="I112" s="198">
        <f>N112+P112+R112+T112+V112+X112+Z112+AB112+AD112+AF112+AH112+AJ112+AL112+AN112+AP112+AR112+AT112+AV112</f>
        <v>0</v>
      </c>
      <c r="J112" s="201">
        <f>N112+R112+X112+AB112+AF112+AJ112+AR112</f>
        <v>0</v>
      </c>
      <c r="K112" s="202">
        <f>P112+T112+V112+Z112+AD112+AH112+AL112+AN112+AP112+AT112+AV112</f>
        <v>0</v>
      </c>
      <c r="L112" s="393"/>
      <c r="M112" s="44"/>
      <c r="N112" s="41">
        <f>IF(M112,LOOKUP(M112,{1;2;3;4;5;6;7;8;9;10;11;12;13;14;15;16;17;18;19;20;21},{30;25;21;18;16;15;14;13;12;11;10;9;8;7;6;5;4;3;2;1;0}),0)</f>
        <v>0</v>
      </c>
      <c r="O112" s="44"/>
      <c r="P112" s="43">
        <f>IF(O112,LOOKUP(O112,{1;2;3;4;5;6;7;8;9;10;11;12;13;14;15;16;17;18;19;20;21},{30;25;21;18;16;15;14;13;12;11;10;9;8;7;6;5;4;3;2;1;0}),0)</f>
        <v>0</v>
      </c>
      <c r="Q112" s="44"/>
      <c r="R112" s="41">
        <f>IF(Q112,LOOKUP(Q112,{1;2;3;4;5;6;7;8;9;10;11;12;13;14;15;16;17;18;19;20;21},{30;25;21;18;16;15;14;13;12;11;10;9;8;7;6;5;4;3;2;1;0}),0)</f>
        <v>0</v>
      </c>
      <c r="S112" s="44"/>
      <c r="T112" s="43">
        <f>IF(S112,LOOKUP(S112,{1;2;3;4;5;6;7;8;9;10;11;12;13;14;15;16;17;18;19;20;21},{30;25;21;18;16;15;14;13;12;11;10;9;8;7;6;5;4;3;2;1;0}),0)</f>
        <v>0</v>
      </c>
      <c r="U112" s="44"/>
      <c r="V112" s="45">
        <f>IF(U112,LOOKUP(U112,{1;2;3;4;5;6;7;8;9;10;11;12;13;14;15;16;17;18;19;20;21},{60;50;42;36;32;30;28;26;24;22;20;18;16;14;12;10;8;6;4;2;0}),0)</f>
        <v>0</v>
      </c>
      <c r="W112" s="44"/>
      <c r="X112" s="41">
        <f>IF(W112,LOOKUP(W112,{1;2;3;4;5;6;7;8;9;10;11;12;13;14;15;16;17;18;19;20;21},{60;50;42;36;32;30;28;26;24;22;20;18;16;14;12;10;8;6;4;2;0}),0)</f>
        <v>0</v>
      </c>
      <c r="Y112" s="44"/>
      <c r="Z112" s="45">
        <f>IF(Y112,LOOKUP(Y112,{1;2;3;4;5;6;7;8;9;10;11;12;13;14;15;16;17;18;19;20;21},{60;50;42;36;32;30;28;26;24;22;20;18;16;14;12;10;8;6;4;2;0}),0)</f>
        <v>0</v>
      </c>
      <c r="AA112" s="44"/>
      <c r="AB112" s="41">
        <f>IF(AA112,LOOKUP(AA112,{1;2;3;4;5;6;7;8;9;10;11;12;13;14;15;16;17;18;19;20;21},{60;50;42;36;32;30;28;26;24;22;20;18;16;14;12;10;8;6;4;2;0}),0)</f>
        <v>0</v>
      </c>
      <c r="AC112" s="44"/>
      <c r="AD112" s="106">
        <f>IF(AC112,LOOKUP(AC112,{1;2;3;4;5;6;7;8;9;10;11;12;13;14;15;16;17;18;19;20;21},{30;25;21;18;16;15;14;13;12;11;10;9;8;7;6;5;4;3;2;1;0}),0)</f>
        <v>0</v>
      </c>
      <c r="AE112" s="44"/>
      <c r="AF112" s="488">
        <f>IF(AE112,LOOKUP(AE112,{1;2;3;4;5;6;7;8;9;10;11;12;13;14;15;16;17;18;19;20;21},{30;25;21;18;16;15;14;13;12;11;10;9;8;7;6;5;4;3;2;1;0}),0)</f>
        <v>0</v>
      </c>
      <c r="AG112" s="44"/>
      <c r="AH112" s="106">
        <f>IF(AG112,LOOKUP(AG112,{1;2;3;4;5;6;7;8;9;10;11;12;13;14;15;16;17;18;19;20;21},{30;25;21;18;16;15;14;13;12;11;10;9;8;7;6;5;4;3;2;1;0}),0)</f>
        <v>0</v>
      </c>
      <c r="AI112" s="44"/>
      <c r="AJ112" s="41">
        <f>IF(AI112,LOOKUP(AI112,{1;2;3;4;5;6;7;8;9;10;11;12;13;14;15;16;17;18;19;20;21},{30;25;21;18;16;15;14;13;12;11;10;9;8;7;6;5;4;3;2;1;0}),0)</f>
        <v>0</v>
      </c>
      <c r="AK112" s="44"/>
      <c r="AL112" s="43">
        <f>IF(AK112,LOOKUP(AK112,{1;2;3;4;5;6;7;8;9;10;11;12;13;14;15;16;17;18;19;20;21},{30;25;21;18;16;15;14;13;12;11;10;9;8;7;6;5;4;3;2;1;0}),0)</f>
        <v>0</v>
      </c>
      <c r="AM112" s="44"/>
      <c r="AN112" s="43">
        <f>IF(AM112,LOOKUP(AM112,{1;2;3;4;5;6;7;8;9;10;11;12;13;14;15;16;17;18;19;20;21},{30;25;21;18;16;15;14;13;12;11;10;9;8;7;6;5;4;3;2;1;0}),0)</f>
        <v>0</v>
      </c>
      <c r="AO112" s="44"/>
      <c r="AP112" s="43">
        <f>IF(AO112,LOOKUP(AO112,{1;2;3;4;5;6;7;8;9;10;11;12;13;14;15;16;17;18;19;20;21},{30;25;21;18;16;15;14;13;12;11;10;9;8;7;6;5;4;3;2;1;0}),0)</f>
        <v>0</v>
      </c>
      <c r="AQ112" s="44"/>
      <c r="AR112" s="47">
        <f>IF(AQ112,LOOKUP(AQ112,{1;2;3;4;5;6;7;8;9;10;11;12;13;14;15;16;17;18;19;20;21},{60;50;42;36;32;30;28;26;24;22;20;18;16;14;12;10;8;6;4;2;0}),0)</f>
        <v>0</v>
      </c>
      <c r="AS112" s="44"/>
      <c r="AT112" s="45">
        <f>IF(AS112,LOOKUP(AS112,{1;2;3;4;5;6;7;8;9;10;11;12;13;14;15;16;17;18;19;20;21},{60;50;42;36;32;30;28;26;24;22;20;18;16;14;12;10;8;6;4;2;0}),0)</f>
        <v>0</v>
      </c>
      <c r="AU112" s="44"/>
      <c r="AV112" s="45">
        <f>IF(AU112,LOOKUP(AU112,{1;2;3;4;5;6;7;8;9;10;11;12;13;14;15;16;17;18;19;20;21},{60;50;42;36;32;30;28;26;24;22;20;18;16;14;12;10;8;6;4;2;0}),0)</f>
        <v>0</v>
      </c>
      <c r="AW112" s="225"/>
      <c r="AX112" s="219">
        <f>V112+X112+Z112+AB112+AR112+AT112+AV112</f>
        <v>0</v>
      </c>
      <c r="AY112" s="437"/>
      <c r="AZ112" s="255">
        <f>RANK(BA112,$BA$6:$BA$258)</f>
        <v>57</v>
      </c>
      <c r="BA112" s="256">
        <f>(N112+P112+R112+T112+V112+X112+Z112+AB112+AD112+AF112+AH112+AJ112+AL112+AN112)- SMALL((N112,P112,R112,T112,V112,X112,Z112,AB112,AD112,AF112,AH112,AJ112,AL112,AN112),1)- SMALL((N112,P112,R112,T112,V112,X112,Z112,AB112,AD112,AF112,AH112,AJ112,AL112,AN112),2)- SMALL((N112,P112,R112,T112,V112,X112,Z112,AB112,AD112,AF112,AH112,AJ112,AL112,AN112),3)</f>
        <v>0</v>
      </c>
      <c r="BB112" s="393"/>
    </row>
    <row r="113" spans="1:54" s="264" customFormat="1" ht="16" customHeight="1" x14ac:dyDescent="0.2">
      <c r="A113" s="190">
        <f>RANK(I113,$I$6:$I$988)</f>
        <v>103</v>
      </c>
      <c r="B113" s="187">
        <v>3105179</v>
      </c>
      <c r="C113" s="181" t="s">
        <v>271</v>
      </c>
      <c r="D113" s="181" t="s">
        <v>272</v>
      </c>
      <c r="E113" s="178" t="str">
        <f>C113&amp;D113</f>
        <v>OliviaBOUFFARD-NESBITT</v>
      </c>
      <c r="F113" s="172">
        <v>2017</v>
      </c>
      <c r="G113" s="193">
        <v>1992</v>
      </c>
      <c r="H113" s="207" t="str">
        <f>IF(ISBLANK(G113),"",IF(G113&gt;1995.9,"U23","SR"))</f>
        <v>SR</v>
      </c>
      <c r="I113" s="198">
        <f>N113+P113+R113+T113+V113+X113+Z113+AB113+AD113+AF113+AH113+AJ113+AL113+AN113+AP113+AR113+AT113+AV113</f>
        <v>0</v>
      </c>
      <c r="J113" s="201">
        <f>N113+R113+X113+AB113+AF113+AJ113+AR113</f>
        <v>0</v>
      </c>
      <c r="K113" s="202">
        <f>P113+T113+V113+Z113+AD113+AH113+AL113+AN113+AP113+AT113+AV113</f>
        <v>0</v>
      </c>
      <c r="L113" s="393"/>
      <c r="M113" s="44"/>
      <c r="N113" s="41">
        <f>IF(M113,LOOKUP(M113,{1;2;3;4;5;6;7;8;9;10;11;12;13;14;15;16;17;18;19;20;21},{30;25;21;18;16;15;14;13;12;11;10;9;8;7;6;5;4;3;2;1;0}),0)</f>
        <v>0</v>
      </c>
      <c r="O113" s="44"/>
      <c r="P113" s="43">
        <f>IF(O113,LOOKUP(O113,{1;2;3;4;5;6;7;8;9;10;11;12;13;14;15;16;17;18;19;20;21},{30;25;21;18;16;15;14;13;12;11;10;9;8;7;6;5;4;3;2;1;0}),0)</f>
        <v>0</v>
      </c>
      <c r="Q113" s="44"/>
      <c r="R113" s="41">
        <f>IF(Q113,LOOKUP(Q113,{1;2;3;4;5;6;7;8;9;10;11;12;13;14;15;16;17;18;19;20;21},{30;25;21;18;16;15;14;13;12;11;10;9;8;7;6;5;4;3;2;1;0}),0)</f>
        <v>0</v>
      </c>
      <c r="S113" s="44"/>
      <c r="T113" s="43">
        <f>IF(S113,LOOKUP(S113,{1;2;3;4;5;6;7;8;9;10;11;12;13;14;15;16;17;18;19;20;21},{30;25;21;18;16;15;14;13;12;11;10;9;8;7;6;5;4;3;2;1;0}),0)</f>
        <v>0</v>
      </c>
      <c r="U113" s="44"/>
      <c r="V113" s="45">
        <f>IF(U113,LOOKUP(U113,{1;2;3;4;5;6;7;8;9;10;11;12;13;14;15;16;17;18;19;20;21},{60;50;42;36;32;30;28;26;24;22;20;18;16;14;12;10;8;6;4;2;0}),0)</f>
        <v>0</v>
      </c>
      <c r="W113" s="44"/>
      <c r="X113" s="41">
        <f>IF(W113,LOOKUP(W113,{1;2;3;4;5;6;7;8;9;10;11;12;13;14;15;16;17;18;19;20;21},{60;50;42;36;32;30;28;26;24;22;20;18;16;14;12;10;8;6;4;2;0}),0)</f>
        <v>0</v>
      </c>
      <c r="Y113" s="44"/>
      <c r="Z113" s="45">
        <f>IF(Y113,LOOKUP(Y113,{1;2;3;4;5;6;7;8;9;10;11;12;13;14;15;16;17;18;19;20;21},{60;50;42;36;32;30;28;26;24;22;20;18;16;14;12;10;8;6;4;2;0}),0)</f>
        <v>0</v>
      </c>
      <c r="AA113" s="44"/>
      <c r="AB113" s="41">
        <f>IF(AA113,LOOKUP(AA113,{1;2;3;4;5;6;7;8;9;10;11;12;13;14;15;16;17;18;19;20;21},{60;50;42;36;32;30;28;26;24;22;20;18;16;14;12;10;8;6;4;2;0}),0)</f>
        <v>0</v>
      </c>
      <c r="AC113" s="44"/>
      <c r="AD113" s="106">
        <f>IF(AC113,LOOKUP(AC113,{1;2;3;4;5;6;7;8;9;10;11;12;13;14;15;16;17;18;19;20;21},{30;25;21;18;16;15;14;13;12;11;10;9;8;7;6;5;4;3;2;1;0}),0)</f>
        <v>0</v>
      </c>
      <c r="AE113" s="44"/>
      <c r="AF113" s="488">
        <f>IF(AE113,LOOKUP(AE113,{1;2;3;4;5;6;7;8;9;10;11;12;13;14;15;16;17;18;19;20;21},{30;25;21;18;16;15;14;13;12;11;10;9;8;7;6;5;4;3;2;1;0}),0)</f>
        <v>0</v>
      </c>
      <c r="AG113" s="44"/>
      <c r="AH113" s="106">
        <f>IF(AG113,LOOKUP(AG113,{1;2;3;4;5;6;7;8;9;10;11;12;13;14;15;16;17;18;19;20;21},{30;25;21;18;16;15;14;13;12;11;10;9;8;7;6;5;4;3;2;1;0}),0)</f>
        <v>0</v>
      </c>
      <c r="AI113" s="44"/>
      <c r="AJ113" s="41">
        <f>IF(AI113,LOOKUP(AI113,{1;2;3;4;5;6;7;8;9;10;11;12;13;14;15;16;17;18;19;20;21},{30;25;21;18;16;15;14;13;12;11;10;9;8;7;6;5;4;3;2;1;0}),0)</f>
        <v>0</v>
      </c>
      <c r="AK113" s="44"/>
      <c r="AL113" s="43">
        <f>IF(AK113,LOOKUP(AK113,{1;2;3;4;5;6;7;8;9;10;11;12;13;14;15;16;17;18;19;20;21},{30;25;21;18;16;15;14;13;12;11;10;9;8;7;6;5;4;3;2;1;0}),0)</f>
        <v>0</v>
      </c>
      <c r="AM113" s="44"/>
      <c r="AN113" s="43">
        <f>IF(AM113,LOOKUP(AM113,{1;2;3;4;5;6;7;8;9;10;11;12;13;14;15;16;17;18;19;20;21},{30;25;21;18;16;15;14;13;12;11;10;9;8;7;6;5;4;3;2;1;0}),0)</f>
        <v>0</v>
      </c>
      <c r="AO113" s="44"/>
      <c r="AP113" s="43">
        <f>IF(AO113,LOOKUP(AO113,{1;2;3;4;5;6;7;8;9;10;11;12;13;14;15;16;17;18;19;20;21},{30;25;21;18;16;15;14;13;12;11;10;9;8;7;6;5;4;3;2;1;0}),0)</f>
        <v>0</v>
      </c>
      <c r="AQ113" s="44"/>
      <c r="AR113" s="47">
        <f>IF(AQ113,LOOKUP(AQ113,{1;2;3;4;5;6;7;8;9;10;11;12;13;14;15;16;17;18;19;20;21},{60;50;42;36;32;30;28;26;24;22;20;18;16;14;12;10;8;6;4;2;0}),0)</f>
        <v>0</v>
      </c>
      <c r="AS113" s="44"/>
      <c r="AT113" s="45">
        <f>IF(AS113,LOOKUP(AS113,{1;2;3;4;5;6;7;8;9;10;11;12;13;14;15;16;17;18;19;20;21},{60;50;42;36;32;30;28;26;24;22;20;18;16;14;12;10;8;6;4;2;0}),0)</f>
        <v>0</v>
      </c>
      <c r="AU113" s="44"/>
      <c r="AV113" s="45">
        <f>IF(AU113,LOOKUP(AU113,{1;2;3;4;5;6;7;8;9;10;11;12;13;14;15;16;17;18;19;20;21},{60;50;42;36;32;30;28;26;24;22;20;18;16;14;12;10;8;6;4;2;0}),0)</f>
        <v>0</v>
      </c>
      <c r="AW113" s="225"/>
      <c r="AX113" s="219">
        <f>V113+X113+Z113+AB113+AR113+AT113+AV113</f>
        <v>0</v>
      </c>
      <c r="AY113" s="437"/>
      <c r="AZ113" s="255">
        <f>RANK(BA113,$BA$6:$BA$258)</f>
        <v>57</v>
      </c>
      <c r="BA113" s="256">
        <f>(N113+P113+R113+T113+V113+X113+Z113+AB113+AD113+AF113+AH113+AJ113+AL113+AN113)- SMALL((N113,P113,R113,T113,V113,X113,Z113,AB113,AD113,AF113,AH113,AJ113,AL113,AN113),1)- SMALL((N113,P113,R113,T113,V113,X113,Z113,AB113,AD113,AF113,AH113,AJ113,AL113,AN113),2)- SMALL((N113,P113,R113,T113,V113,X113,Z113,AB113,AD113,AF113,AH113,AJ113,AL113,AN113),3)</f>
        <v>0</v>
      </c>
      <c r="BB113" s="393"/>
    </row>
    <row r="114" spans="1:54" s="54" customFormat="1" ht="16" customHeight="1" x14ac:dyDescent="0.2">
      <c r="A114" s="190">
        <f>RANK(I114,$I$6:$I$988)</f>
        <v>103</v>
      </c>
      <c r="B114" s="187">
        <v>3535578</v>
      </c>
      <c r="C114" s="181" t="s">
        <v>307</v>
      </c>
      <c r="D114" s="181" t="s">
        <v>308</v>
      </c>
      <c r="E114" s="178" t="str">
        <f>C114&amp;D114</f>
        <v>KristenBOURNE</v>
      </c>
      <c r="F114" s="172">
        <v>2017</v>
      </c>
      <c r="G114" s="193">
        <v>1995</v>
      </c>
      <c r="H114" s="207" t="str">
        <f>IF(ISBLANK(G114),"",IF(G114&gt;1995.9,"U23","SR"))</f>
        <v>SR</v>
      </c>
      <c r="I114" s="198">
        <f>N114+P114+R114+T114+V114+X114+Z114+AB114+AD114+AF114+AH114+AJ114+AL114+AN114+AP114+AR114+AT114+AV114</f>
        <v>0</v>
      </c>
      <c r="J114" s="201">
        <f>N114+R114+X114+AB114+AF114+AJ114+AR114</f>
        <v>0</v>
      </c>
      <c r="K114" s="202">
        <f>P114+T114+V114+Z114+AD114+AH114+AL114+AN114+AP114+AT114+AV114</f>
        <v>0</v>
      </c>
      <c r="L114" s="161"/>
      <c r="M114" s="44"/>
      <c r="N114" s="41">
        <f>IF(M114,LOOKUP(M114,{1;2;3;4;5;6;7;8;9;10;11;12;13;14;15;16;17;18;19;20;21},{30;25;21;18;16;15;14;13;12;11;10;9;8;7;6;5;4;3;2;1;0}),0)</f>
        <v>0</v>
      </c>
      <c r="O114" s="44"/>
      <c r="P114" s="43">
        <f>IF(O114,LOOKUP(O114,{1;2;3;4;5;6;7;8;9;10;11;12;13;14;15;16;17;18;19;20;21},{30;25;21;18;16;15;14;13;12;11;10;9;8;7;6;5;4;3;2;1;0}),0)</f>
        <v>0</v>
      </c>
      <c r="Q114" s="44"/>
      <c r="R114" s="41">
        <f>IF(Q114,LOOKUP(Q114,{1;2;3;4;5;6;7;8;9;10;11;12;13;14;15;16;17;18;19;20;21},{30;25;21;18;16;15;14;13;12;11;10;9;8;7;6;5;4;3;2;1;0}),0)</f>
        <v>0</v>
      </c>
      <c r="S114" s="44"/>
      <c r="T114" s="43">
        <f>IF(S114,LOOKUP(S114,{1;2;3;4;5;6;7;8;9;10;11;12;13;14;15;16;17;18;19;20;21},{30;25;21;18;16;15;14;13;12;11;10;9;8;7;6;5;4;3;2;1;0}),0)</f>
        <v>0</v>
      </c>
      <c r="U114" s="44"/>
      <c r="V114" s="45">
        <f>IF(U114,LOOKUP(U114,{1;2;3;4;5;6;7;8;9;10;11;12;13;14;15;16;17;18;19;20;21},{60;50;42;36;32;30;28;26;24;22;20;18;16;14;12;10;8;6;4;2;0}),0)</f>
        <v>0</v>
      </c>
      <c r="W114" s="44"/>
      <c r="X114" s="41">
        <f>IF(W114,LOOKUP(W114,{1;2;3;4;5;6;7;8;9;10;11;12;13;14;15;16;17;18;19;20;21},{60;50;42;36;32;30;28;26;24;22;20;18;16;14;12;10;8;6;4;2;0}),0)</f>
        <v>0</v>
      </c>
      <c r="Y114" s="44"/>
      <c r="Z114" s="45">
        <f>IF(Y114,LOOKUP(Y114,{1;2;3;4;5;6;7;8;9;10;11;12;13;14;15;16;17;18;19;20;21},{60;50;42;36;32;30;28;26;24;22;20;18;16;14;12;10;8;6;4;2;0}),0)</f>
        <v>0</v>
      </c>
      <c r="AA114" s="44"/>
      <c r="AB114" s="41">
        <f>IF(AA114,LOOKUP(AA114,{1;2;3;4;5;6;7;8;9;10;11;12;13;14;15;16;17;18;19;20;21},{60;50;42;36;32;30;28;26;24;22;20;18;16;14;12;10;8;6;4;2;0}),0)</f>
        <v>0</v>
      </c>
      <c r="AC114" s="44"/>
      <c r="AD114" s="106">
        <f>IF(AC114,LOOKUP(AC114,{1;2;3;4;5;6;7;8;9;10;11;12;13;14;15;16;17;18;19;20;21},{30;25;21;18;16;15;14;13;12;11;10;9;8;7;6;5;4;3;2;1;0}),0)</f>
        <v>0</v>
      </c>
      <c r="AE114" s="44"/>
      <c r="AF114" s="488">
        <f>IF(AE114,LOOKUP(AE114,{1;2;3;4;5;6;7;8;9;10;11;12;13;14;15;16;17;18;19;20;21},{30;25;21;18;16;15;14;13;12;11;10;9;8;7;6;5;4;3;2;1;0}),0)</f>
        <v>0</v>
      </c>
      <c r="AG114" s="44"/>
      <c r="AH114" s="106">
        <f>IF(AG114,LOOKUP(AG114,{1;2;3;4;5;6;7;8;9;10;11;12;13;14;15;16;17;18;19;20;21},{30;25;21;18;16;15;14;13;12;11;10;9;8;7;6;5;4;3;2;1;0}),0)</f>
        <v>0</v>
      </c>
      <c r="AI114" s="44"/>
      <c r="AJ114" s="41">
        <f>IF(AI114,LOOKUP(AI114,{1;2;3;4;5;6;7;8;9;10;11;12;13;14;15;16;17;18;19;20;21},{30;25;21;18;16;15;14;13;12;11;10;9;8;7;6;5;4;3;2;1;0}),0)</f>
        <v>0</v>
      </c>
      <c r="AK114" s="44"/>
      <c r="AL114" s="43">
        <f>IF(AK114,LOOKUP(AK114,{1;2;3;4;5;6;7;8;9;10;11;12;13;14;15;16;17;18;19;20;21},{30;25;21;18;16;15;14;13;12;11;10;9;8;7;6;5;4;3;2;1;0}),0)</f>
        <v>0</v>
      </c>
      <c r="AM114" s="44"/>
      <c r="AN114" s="43">
        <f>IF(AM114,LOOKUP(AM114,{1;2;3;4;5;6;7;8;9;10;11;12;13;14;15;16;17;18;19;20;21},{30;25;21;18;16;15;14;13;12;11;10;9;8;7;6;5;4;3;2;1;0}),0)</f>
        <v>0</v>
      </c>
      <c r="AO114" s="44"/>
      <c r="AP114" s="43">
        <f>IF(AO114,LOOKUP(AO114,{1;2;3;4;5;6;7;8;9;10;11;12;13;14;15;16;17;18;19;20;21},{30;25;21;18;16;15;14;13;12;11;10;9;8;7;6;5;4;3;2;1;0}),0)</f>
        <v>0</v>
      </c>
      <c r="AQ114" s="44"/>
      <c r="AR114" s="47">
        <f>IF(AQ114,LOOKUP(AQ114,{1;2;3;4;5;6;7;8;9;10;11;12;13;14;15;16;17;18;19;20;21},{60;50;42;36;32;30;28;26;24;22;20;18;16;14;12;10;8;6;4;2;0}),0)</f>
        <v>0</v>
      </c>
      <c r="AS114" s="44"/>
      <c r="AT114" s="45">
        <f>IF(AS114,LOOKUP(AS114,{1;2;3;4;5;6;7;8;9;10;11;12;13;14;15;16;17;18;19;20;21},{60;50;42;36;32;30;28;26;24;22;20;18;16;14;12;10;8;6;4;2;0}),0)</f>
        <v>0</v>
      </c>
      <c r="AU114" s="44"/>
      <c r="AV114" s="45">
        <f>IF(AU114,LOOKUP(AU114,{1;2;3;4;5;6;7;8;9;10;11;12;13;14;15;16;17;18;19;20;21},{60;50;42;36;32;30;28;26;24;22;20;18;16;14;12;10;8;6;4;2;0}),0)</f>
        <v>0</v>
      </c>
      <c r="AW114" s="225"/>
      <c r="AX114" s="219">
        <f>V114+X114+Z114+AB114+AR114+AT114+AV114</f>
        <v>0</v>
      </c>
      <c r="AY114" s="259"/>
      <c r="AZ114" s="255">
        <f>RANK(BA114,$BA$6:$BA$258)</f>
        <v>57</v>
      </c>
      <c r="BA114" s="256">
        <f>(N114+P114+R114+T114+V114+X114+Z114+AB114+AD114+AF114+AH114+AJ114+AL114+AN114)- SMALL((N114,P114,R114,T114,V114,X114,Z114,AB114,AD114,AF114,AH114,AJ114,AL114,AN114),1)- SMALL((N114,P114,R114,T114,V114,X114,Z114,AB114,AD114,AF114,AH114,AJ114,AL114,AN114),2)- SMALL((N114,P114,R114,T114,V114,X114,Z114,AB114,AD114,AF114,AH114,AJ114,AL114,AN114),3)</f>
        <v>0</v>
      </c>
      <c r="BB114" s="161"/>
    </row>
    <row r="115" spans="1:54" s="54" customFormat="1" ht="16" customHeight="1" x14ac:dyDescent="0.2">
      <c r="A115" s="190">
        <f>RANK(I115,$I$6:$I$988)</f>
        <v>103</v>
      </c>
      <c r="B115" s="187">
        <v>3105194</v>
      </c>
      <c r="C115" s="182" t="s">
        <v>332</v>
      </c>
      <c r="D115" s="181" t="s">
        <v>289</v>
      </c>
      <c r="E115" s="178" t="str">
        <f>C115&amp;D115</f>
        <v>SophieCARRIER-LAFORTE</v>
      </c>
      <c r="F115" s="172">
        <v>2017</v>
      </c>
      <c r="G115" s="193">
        <v>1995</v>
      </c>
      <c r="H115" s="207" t="str">
        <f>IF(ISBLANK(G115),"",IF(G115&gt;1995.9,"U23","SR"))</f>
        <v>SR</v>
      </c>
      <c r="I115" s="198">
        <f>N115+P115+R115+T115+V115+X115+Z115+AB115+AD115+AF115+AH115+AJ115+AL115+AN115+AP115+AR115+AT115+AV115</f>
        <v>0</v>
      </c>
      <c r="J115" s="201">
        <f>N115+R115+X115+AB115+AF115+AJ115+AR115</f>
        <v>0</v>
      </c>
      <c r="K115" s="202">
        <f>P115+T115+V115+Z115+AD115+AH115+AL115+AN115+AP115+AT115+AV115</f>
        <v>0</v>
      </c>
      <c r="L115" s="161"/>
      <c r="M115" s="44"/>
      <c r="N115" s="41">
        <f>IF(M115,LOOKUP(M115,{1;2;3;4;5;6;7;8;9;10;11;12;13;14;15;16;17;18;19;20;21},{30;25;21;18;16;15;14;13;12;11;10;9;8;7;6;5;4;3;2;1;0}),0)</f>
        <v>0</v>
      </c>
      <c r="O115" s="44"/>
      <c r="P115" s="43">
        <f>IF(O115,LOOKUP(O115,{1;2;3;4;5;6;7;8;9;10;11;12;13;14;15;16;17;18;19;20;21},{30;25;21;18;16;15;14;13;12;11;10;9;8;7;6;5;4;3;2;1;0}),0)</f>
        <v>0</v>
      </c>
      <c r="Q115" s="44"/>
      <c r="R115" s="41">
        <f>IF(Q115,LOOKUP(Q115,{1;2;3;4;5;6;7;8;9;10;11;12;13;14;15;16;17;18;19;20;21},{30;25;21;18;16;15;14;13;12;11;10;9;8;7;6;5;4;3;2;1;0}),0)</f>
        <v>0</v>
      </c>
      <c r="S115" s="44"/>
      <c r="T115" s="43">
        <f>IF(S115,LOOKUP(S115,{1;2;3;4;5;6;7;8;9;10;11;12;13;14;15;16;17;18;19;20;21},{30;25;21;18;16;15;14;13;12;11;10;9;8;7;6;5;4;3;2;1;0}),0)</f>
        <v>0</v>
      </c>
      <c r="U115" s="44"/>
      <c r="V115" s="45">
        <f>IF(U115,LOOKUP(U115,{1;2;3;4;5;6;7;8;9;10;11;12;13;14;15;16;17;18;19;20;21},{60;50;42;36;32;30;28;26;24;22;20;18;16;14;12;10;8;6;4;2;0}),0)</f>
        <v>0</v>
      </c>
      <c r="W115" s="44"/>
      <c r="X115" s="41">
        <f>IF(W115,LOOKUP(W115,{1;2;3;4;5;6;7;8;9;10;11;12;13;14;15;16;17;18;19;20;21},{60;50;42;36;32;30;28;26;24;22;20;18;16;14;12;10;8;6;4;2;0}),0)</f>
        <v>0</v>
      </c>
      <c r="Y115" s="44"/>
      <c r="Z115" s="45">
        <f>IF(Y115,LOOKUP(Y115,{1;2;3;4;5;6;7;8;9;10;11;12;13;14;15;16;17;18;19;20;21},{60;50;42;36;32;30;28;26;24;22;20;18;16;14;12;10;8;6;4;2;0}),0)</f>
        <v>0</v>
      </c>
      <c r="AA115" s="44"/>
      <c r="AB115" s="41">
        <f>IF(AA115,LOOKUP(AA115,{1;2;3;4;5;6;7;8;9;10;11;12;13;14;15;16;17;18;19;20;21},{60;50;42;36;32;30;28;26;24;22;20;18;16;14;12;10;8;6;4;2;0}),0)</f>
        <v>0</v>
      </c>
      <c r="AC115" s="44"/>
      <c r="AD115" s="106">
        <f>IF(AC115,LOOKUP(AC115,{1;2;3;4;5;6;7;8;9;10;11;12;13;14;15;16;17;18;19;20;21},{30;25;21;18;16;15;14;13;12;11;10;9;8;7;6;5;4;3;2;1;0}),0)</f>
        <v>0</v>
      </c>
      <c r="AE115" s="44"/>
      <c r="AF115" s="488">
        <f>IF(AE115,LOOKUP(AE115,{1;2;3;4;5;6;7;8;9;10;11;12;13;14;15;16;17;18;19;20;21},{30;25;21;18;16;15;14;13;12;11;10;9;8;7;6;5;4;3;2;1;0}),0)</f>
        <v>0</v>
      </c>
      <c r="AG115" s="44"/>
      <c r="AH115" s="106">
        <f>IF(AG115,LOOKUP(AG115,{1;2;3;4;5;6;7;8;9;10;11;12;13;14;15;16;17;18;19;20;21},{30;25;21;18;16;15;14;13;12;11;10;9;8;7;6;5;4;3;2;1;0}),0)</f>
        <v>0</v>
      </c>
      <c r="AI115" s="44"/>
      <c r="AJ115" s="41">
        <f>IF(AI115,LOOKUP(AI115,{1;2;3;4;5;6;7;8;9;10;11;12;13;14;15;16;17;18;19;20;21},{30;25;21;18;16;15;14;13;12;11;10;9;8;7;6;5;4;3;2;1;0}),0)</f>
        <v>0</v>
      </c>
      <c r="AK115" s="44"/>
      <c r="AL115" s="43">
        <f>IF(AK115,LOOKUP(AK115,{1;2;3;4;5;6;7;8;9;10;11;12;13;14;15;16;17;18;19;20;21},{30;25;21;18;16;15;14;13;12;11;10;9;8;7;6;5;4;3;2;1;0}),0)</f>
        <v>0</v>
      </c>
      <c r="AM115" s="44"/>
      <c r="AN115" s="43">
        <f>IF(AM115,LOOKUP(AM115,{1;2;3;4;5;6;7;8;9;10;11;12;13;14;15;16;17;18;19;20;21},{30;25;21;18;16;15;14;13;12;11;10;9;8;7;6;5;4;3;2;1;0}),0)</f>
        <v>0</v>
      </c>
      <c r="AO115" s="44"/>
      <c r="AP115" s="43">
        <f>IF(AO115,LOOKUP(AO115,{1;2;3;4;5;6;7;8;9;10;11;12;13;14;15;16;17;18;19;20;21},{30;25;21;18;16;15;14;13;12;11;10;9;8;7;6;5;4;3;2;1;0}),0)</f>
        <v>0</v>
      </c>
      <c r="AQ115" s="44"/>
      <c r="AR115" s="47">
        <f>IF(AQ115,LOOKUP(AQ115,{1;2;3;4;5;6;7;8;9;10;11;12;13;14;15;16;17;18;19;20;21},{60;50;42;36;32;30;28;26;24;22;20;18;16;14;12;10;8;6;4;2;0}),0)</f>
        <v>0</v>
      </c>
      <c r="AS115" s="44"/>
      <c r="AT115" s="45">
        <f>IF(AS115,LOOKUP(AS115,{1;2;3;4;5;6;7;8;9;10;11;12;13;14;15;16;17;18;19;20;21},{60;50;42;36;32;30;28;26;24;22;20;18;16;14;12;10;8;6;4;2;0}),0)</f>
        <v>0</v>
      </c>
      <c r="AU115" s="44"/>
      <c r="AV115" s="45">
        <f>IF(AU115,LOOKUP(AU115,{1;2;3;4;5;6;7;8;9;10;11;12;13;14;15;16;17;18;19;20;21},{60;50;42;36;32;30;28;26;24;22;20;18;16;14;12;10;8;6;4;2;0}),0)</f>
        <v>0</v>
      </c>
      <c r="AW115" s="225"/>
      <c r="AX115" s="219">
        <f>V115+X115+Z115+AB115+AR115+AT115+AV115</f>
        <v>0</v>
      </c>
      <c r="AY115" s="259"/>
      <c r="AZ115" s="255">
        <f>RANK(BA115,$BA$6:$BA$258)</f>
        <v>57</v>
      </c>
      <c r="BA115" s="256">
        <f>(N115+P115+R115+T115+V115+X115+Z115+AB115+AD115+AF115+AH115+AJ115+AL115+AN115)- SMALL((N115,P115,R115,T115,V115,X115,Z115,AB115,AD115,AF115,AH115,AJ115,AL115,AN115),1)- SMALL((N115,P115,R115,T115,V115,X115,Z115,AB115,AD115,AF115,AH115,AJ115,AL115,AN115),2)- SMALL((N115,P115,R115,T115,V115,X115,Z115,AB115,AD115,AF115,AH115,AJ115,AL115,AN115),3)</f>
        <v>0</v>
      </c>
      <c r="BB115" s="161"/>
    </row>
    <row r="116" spans="1:54" s="54" customFormat="1" ht="16" customHeight="1" x14ac:dyDescent="0.2">
      <c r="A116" s="190">
        <f>RANK(I116,$I$6:$I$988)</f>
        <v>103</v>
      </c>
      <c r="B116" s="187">
        <v>3505631</v>
      </c>
      <c r="C116" s="181" t="s">
        <v>395</v>
      </c>
      <c r="D116" s="181" t="s">
        <v>396</v>
      </c>
      <c r="E116" s="178" t="str">
        <f>C116&amp;D116</f>
        <v>EmilieCEDERVAERN</v>
      </c>
      <c r="F116" s="172">
        <v>2017</v>
      </c>
      <c r="G116" s="193">
        <v>1991</v>
      </c>
      <c r="H116" s="207" t="str">
        <f>IF(ISBLANK(G116),"",IF(G116&gt;1995.9,"U23","SR"))</f>
        <v>SR</v>
      </c>
      <c r="I116" s="198">
        <f>N116+P116+R116+T116+V116+X116+Z116+AB116+AD116+AF116+AH116+AJ116+AL116+AN116+AP116+AR116+AT116+AV116</f>
        <v>0</v>
      </c>
      <c r="J116" s="201">
        <f>N116+R116+X116+AB116+AF116+AJ116+AR116</f>
        <v>0</v>
      </c>
      <c r="K116" s="202">
        <f>P116+T116+V116+Z116+AD116+AH116+AL116+AN116+AP116+AT116+AV116</f>
        <v>0</v>
      </c>
      <c r="L116" s="161"/>
      <c r="M116" s="44"/>
      <c r="N116" s="41">
        <f>IF(M116,LOOKUP(M116,{1;2;3;4;5;6;7;8;9;10;11;12;13;14;15;16;17;18;19;20;21},{30;25;21;18;16;15;14;13;12;11;10;9;8;7;6;5;4;3;2;1;0}),0)</f>
        <v>0</v>
      </c>
      <c r="O116" s="44"/>
      <c r="P116" s="43">
        <f>IF(O116,LOOKUP(O116,{1;2;3;4;5;6;7;8;9;10;11;12;13;14;15;16;17;18;19;20;21},{30;25;21;18;16;15;14;13;12;11;10;9;8;7;6;5;4;3;2;1;0}),0)</f>
        <v>0</v>
      </c>
      <c r="Q116" s="44"/>
      <c r="R116" s="41">
        <f>IF(Q116,LOOKUP(Q116,{1;2;3;4;5;6;7;8;9;10;11;12;13;14;15;16;17;18;19;20;21},{30;25;21;18;16;15;14;13;12;11;10;9;8;7;6;5;4;3;2;1;0}),0)</f>
        <v>0</v>
      </c>
      <c r="S116" s="44"/>
      <c r="T116" s="43">
        <f>IF(S116,LOOKUP(S116,{1;2;3;4;5;6;7;8;9;10;11;12;13;14;15;16;17;18;19;20;21},{30;25;21;18;16;15;14;13;12;11;10;9;8;7;6;5;4;3;2;1;0}),0)</f>
        <v>0</v>
      </c>
      <c r="U116" s="44"/>
      <c r="V116" s="45">
        <f>IF(U116,LOOKUP(U116,{1;2;3;4;5;6;7;8;9;10;11;12;13;14;15;16;17;18;19;20;21},{60;50;42;36;32;30;28;26;24;22;20;18;16;14;12;10;8;6;4;2;0}),0)</f>
        <v>0</v>
      </c>
      <c r="W116" s="44"/>
      <c r="X116" s="41">
        <f>IF(W116,LOOKUP(W116,{1;2;3;4;5;6;7;8;9;10;11;12;13;14;15;16;17;18;19;20;21},{60;50;42;36;32;30;28;26;24;22;20;18;16;14;12;10;8;6;4;2;0}),0)</f>
        <v>0</v>
      </c>
      <c r="Y116" s="44"/>
      <c r="Z116" s="45">
        <f>IF(Y116,LOOKUP(Y116,{1;2;3;4;5;6;7;8;9;10;11;12;13;14;15;16;17;18;19;20;21},{60;50;42;36;32;30;28;26;24;22;20;18;16;14;12;10;8;6;4;2;0}),0)</f>
        <v>0</v>
      </c>
      <c r="AA116" s="44"/>
      <c r="AB116" s="41">
        <f>IF(AA116,LOOKUP(AA116,{1;2;3;4;5;6;7;8;9;10;11;12;13;14;15;16;17;18;19;20;21},{60;50;42;36;32;30;28;26;24;22;20;18;16;14;12;10;8;6;4;2;0}),0)</f>
        <v>0</v>
      </c>
      <c r="AC116" s="44"/>
      <c r="AD116" s="106">
        <f>IF(AC116,LOOKUP(AC116,{1;2;3;4;5;6;7;8;9;10;11;12;13;14;15;16;17;18;19;20;21},{30;25;21;18;16;15;14;13;12;11;10;9;8;7;6;5;4;3;2;1;0}),0)</f>
        <v>0</v>
      </c>
      <c r="AE116" s="44"/>
      <c r="AF116" s="488">
        <f>IF(AE116,LOOKUP(AE116,{1;2;3;4;5;6;7;8;9;10;11;12;13;14;15;16;17;18;19;20;21},{30;25;21;18;16;15;14;13;12;11;10;9;8;7;6;5;4;3;2;1;0}),0)</f>
        <v>0</v>
      </c>
      <c r="AG116" s="44"/>
      <c r="AH116" s="106">
        <f>IF(AG116,LOOKUP(AG116,{1;2;3;4;5;6;7;8;9;10;11;12;13;14;15;16;17;18;19;20;21},{30;25;21;18;16;15;14;13;12;11;10;9;8;7;6;5;4;3;2;1;0}),0)</f>
        <v>0</v>
      </c>
      <c r="AI116" s="44"/>
      <c r="AJ116" s="41">
        <f>IF(AI116,LOOKUP(AI116,{1;2;3;4;5;6;7;8;9;10;11;12;13;14;15;16;17;18;19;20;21},{30;25;21;18;16;15;14;13;12;11;10;9;8;7;6;5;4;3;2;1;0}),0)</f>
        <v>0</v>
      </c>
      <c r="AK116" s="44"/>
      <c r="AL116" s="43">
        <f>IF(AK116,LOOKUP(AK116,{1;2;3;4;5;6;7;8;9;10;11;12;13;14;15;16;17;18;19;20;21},{30;25;21;18;16;15;14;13;12;11;10;9;8;7;6;5;4;3;2;1;0}),0)</f>
        <v>0</v>
      </c>
      <c r="AM116" s="44"/>
      <c r="AN116" s="43">
        <f>IF(AM116,LOOKUP(AM116,{1;2;3;4;5;6;7;8;9;10;11;12;13;14;15;16;17;18;19;20;21},{30;25;21;18;16;15;14;13;12;11;10;9;8;7;6;5;4;3;2;1;0}),0)</f>
        <v>0</v>
      </c>
      <c r="AO116" s="44"/>
      <c r="AP116" s="43">
        <f>IF(AO116,LOOKUP(AO116,{1;2;3;4;5;6;7;8;9;10;11;12;13;14;15;16;17;18;19;20;21},{30;25;21;18;16;15;14;13;12;11;10;9;8;7;6;5;4;3;2;1;0}),0)</f>
        <v>0</v>
      </c>
      <c r="AQ116" s="44"/>
      <c r="AR116" s="47">
        <f>IF(AQ116,LOOKUP(AQ116,{1;2;3;4;5;6;7;8;9;10;11;12;13;14;15;16;17;18;19;20;21},{60;50;42;36;32;30;28;26;24;22;20;18;16;14;12;10;8;6;4;2;0}),0)</f>
        <v>0</v>
      </c>
      <c r="AS116" s="44"/>
      <c r="AT116" s="45">
        <f>IF(AS116,LOOKUP(AS116,{1;2;3;4;5;6;7;8;9;10;11;12;13;14;15;16;17;18;19;20;21},{60;50;42;36;32;30;28;26;24;22;20;18;16;14;12;10;8;6;4;2;0}),0)</f>
        <v>0</v>
      </c>
      <c r="AU116" s="44"/>
      <c r="AV116" s="45">
        <f>IF(AU116,LOOKUP(AU116,{1;2;3;4;5;6;7;8;9;10;11;12;13;14;15;16;17;18;19;20;21},{60;50;42;36;32;30;28;26;24;22;20;18;16;14;12;10;8;6;4;2;0}),0)</f>
        <v>0</v>
      </c>
      <c r="AW116" s="225"/>
      <c r="AX116" s="219">
        <f>V116+X116+Z116+AB116+AR116+AT116+AV116</f>
        <v>0</v>
      </c>
      <c r="AY116" s="259"/>
      <c r="AZ116" s="255">
        <f>RANK(BA116,$BA$6:$BA$258)</f>
        <v>57</v>
      </c>
      <c r="BA116" s="256">
        <f>(N116+P116+R116+T116+V116+X116+Z116+AB116+AD116+AF116+AH116+AJ116+AL116+AN116)- SMALL((N116,P116,R116,T116,V116,X116,Z116,AB116,AD116,AF116,AH116,AJ116,AL116,AN116),1)- SMALL((N116,P116,R116,T116,V116,X116,Z116,AB116,AD116,AF116,AH116,AJ116,AL116,AN116),2)- SMALL((N116,P116,R116,T116,V116,X116,Z116,AB116,AD116,AF116,AH116,AJ116,AL116,AN116),3)</f>
        <v>0</v>
      </c>
      <c r="BB116" s="161"/>
    </row>
    <row r="117" spans="1:54" s="264" customFormat="1" ht="16" customHeight="1" x14ac:dyDescent="0.2">
      <c r="A117" s="190">
        <f>RANK(I117,$I$6:$I$988)</f>
        <v>103</v>
      </c>
      <c r="B117" s="187">
        <v>3535747</v>
      </c>
      <c r="C117" s="181" t="s">
        <v>367</v>
      </c>
      <c r="D117" s="182" t="s">
        <v>540</v>
      </c>
      <c r="E117" s="178" t="str">
        <f>C117&amp;D117</f>
        <v>MaeCHALMERS</v>
      </c>
      <c r="F117" s="174"/>
      <c r="G117" s="193">
        <v>2000</v>
      </c>
      <c r="H117" s="207" t="str">
        <f>IF(ISBLANK(G117),"",IF(G117&gt;1995.9,"U23","SR"))</f>
        <v>U23</v>
      </c>
      <c r="I117" s="198">
        <f>N117+P117+R117+T117+V117+X117+Z117+AB117+AD117+AF117+AH117+AJ117+AL117+AN117+AP117+AR117+AT117+AV117</f>
        <v>0</v>
      </c>
      <c r="J117" s="201">
        <f>N117+R117+X117+AB117+AF117+AJ117+AR117</f>
        <v>0</v>
      </c>
      <c r="K117" s="202">
        <f>P117+T117+V117+Z117+AD117+AH117+AL117+AN117+AP117+AT117+AV117</f>
        <v>0</v>
      </c>
      <c r="L117" s="393"/>
      <c r="M117" s="44"/>
      <c r="N117" s="41">
        <f>IF(M117,LOOKUP(M117,{1;2;3;4;5;6;7;8;9;10;11;12;13;14;15;16;17;18;19;20;21},{30;25;21;18;16;15;14;13;12;11;10;9;8;7;6;5;4;3;2;1;0}),0)</f>
        <v>0</v>
      </c>
      <c r="O117" s="44"/>
      <c r="P117" s="43">
        <f>IF(O117,LOOKUP(O117,{1;2;3;4;5;6;7;8;9;10;11;12;13;14;15;16;17;18;19;20;21},{30;25;21;18;16;15;14;13;12;11;10;9;8;7;6;5;4;3;2;1;0}),0)</f>
        <v>0</v>
      </c>
      <c r="Q117" s="44"/>
      <c r="R117" s="41">
        <f>IF(Q117,LOOKUP(Q117,{1;2;3;4;5;6;7;8;9;10;11;12;13;14;15;16;17;18;19;20;21},{30;25;21;18;16;15;14;13;12;11;10;9;8;7;6;5;4;3;2;1;0}),0)</f>
        <v>0</v>
      </c>
      <c r="S117" s="44"/>
      <c r="T117" s="43">
        <f>IF(S117,LOOKUP(S117,{1;2;3;4;5;6;7;8;9;10;11;12;13;14;15;16;17;18;19;20;21},{30;25;21;18;16;15;14;13;12;11;10;9;8;7;6;5;4;3;2;1;0}),0)</f>
        <v>0</v>
      </c>
      <c r="U117" s="44"/>
      <c r="V117" s="45">
        <f>IF(U117,LOOKUP(U117,{1;2;3;4;5;6;7;8;9;10;11;12;13;14;15;16;17;18;19;20;21},{60;50;42;36;32;30;28;26;24;22;20;18;16;14;12;10;8;6;4;2;0}),0)</f>
        <v>0</v>
      </c>
      <c r="W117" s="44"/>
      <c r="X117" s="41">
        <f>IF(W117,LOOKUP(W117,{1;2;3;4;5;6;7;8;9;10;11;12;13;14;15;16;17;18;19;20;21},{60;50;42;36;32;30;28;26;24;22;20;18;16;14;12;10;8;6;4;2;0}),0)</f>
        <v>0</v>
      </c>
      <c r="Y117" s="44"/>
      <c r="Z117" s="45">
        <f>IF(Y117,LOOKUP(Y117,{1;2;3;4;5;6;7;8;9;10;11;12;13;14;15;16;17;18;19;20;21},{60;50;42;36;32;30;28;26;24;22;20;18;16;14;12;10;8;6;4;2;0}),0)</f>
        <v>0</v>
      </c>
      <c r="AA117" s="44"/>
      <c r="AB117" s="41">
        <f>IF(AA117,LOOKUP(AA117,{1;2;3;4;5;6;7;8;9;10;11;12;13;14;15;16;17;18;19;20;21},{60;50;42;36;32;30;28;26;24;22;20;18;16;14;12;10;8;6;4;2;0}),0)</f>
        <v>0</v>
      </c>
      <c r="AC117" s="44"/>
      <c r="AD117" s="106">
        <f>IF(AC117,LOOKUP(AC117,{1;2;3;4;5;6;7;8;9;10;11;12;13;14;15;16;17;18;19;20;21},{30;25;21;18;16;15;14;13;12;11;10;9;8;7;6;5;4;3;2;1;0}),0)</f>
        <v>0</v>
      </c>
      <c r="AE117" s="44"/>
      <c r="AF117" s="488">
        <f>IF(AE117,LOOKUP(AE117,{1;2;3;4;5;6;7;8;9;10;11;12;13;14;15;16;17;18;19;20;21},{30;25;21;18;16;15;14;13;12;11;10;9;8;7;6;5;4;3;2;1;0}),0)</f>
        <v>0</v>
      </c>
      <c r="AG117" s="44"/>
      <c r="AH117" s="106">
        <f>IF(AG117,LOOKUP(AG117,{1;2;3;4;5;6;7;8;9;10;11;12;13;14;15;16;17;18;19;20;21},{30;25;21;18;16;15;14;13;12;11;10;9;8;7;6;5;4;3;2;1;0}),0)</f>
        <v>0</v>
      </c>
      <c r="AI117" s="44"/>
      <c r="AJ117" s="41">
        <f>IF(AI117,LOOKUP(AI117,{1;2;3;4;5;6;7;8;9;10;11;12;13;14;15;16;17;18;19;20;21},{30;25;21;18;16;15;14;13;12;11;10;9;8;7;6;5;4;3;2;1;0}),0)</f>
        <v>0</v>
      </c>
      <c r="AK117" s="44"/>
      <c r="AL117" s="43">
        <f>IF(AK117,LOOKUP(AK117,{1;2;3;4;5;6;7;8;9;10;11;12;13;14;15;16;17;18;19;20;21},{30;25;21;18;16;15;14;13;12;11;10;9;8;7;6;5;4;3;2;1;0}),0)</f>
        <v>0</v>
      </c>
      <c r="AM117" s="44"/>
      <c r="AN117" s="43">
        <f>IF(AM117,LOOKUP(AM117,{1;2;3;4;5;6;7;8;9;10;11;12;13;14;15;16;17;18;19;20;21},{30;25;21;18;16;15;14;13;12;11;10;9;8;7;6;5;4;3;2;1;0}),0)</f>
        <v>0</v>
      </c>
      <c r="AO117" s="44"/>
      <c r="AP117" s="43">
        <f>IF(AO117,LOOKUP(AO117,{1;2;3;4;5;6;7;8;9;10;11;12;13;14;15;16;17;18;19;20;21},{30;25;21;18;16;15;14;13;12;11;10;9;8;7;6;5;4;3;2;1;0}),0)</f>
        <v>0</v>
      </c>
      <c r="AQ117" s="44"/>
      <c r="AR117" s="47">
        <f>IF(AQ117,LOOKUP(AQ117,{1;2;3;4;5;6;7;8;9;10;11;12;13;14;15;16;17;18;19;20;21},{60;50;42;36;32;30;28;26;24;22;20;18;16;14;12;10;8;6;4;2;0}),0)</f>
        <v>0</v>
      </c>
      <c r="AS117" s="44"/>
      <c r="AT117" s="45">
        <f>IF(AS117,LOOKUP(AS117,{1;2;3;4;5;6;7;8;9;10;11;12;13;14;15;16;17;18;19;20;21},{60;50;42;36;32;30;28;26;24;22;20;18;16;14;12;10;8;6;4;2;0}),0)</f>
        <v>0</v>
      </c>
      <c r="AU117" s="44"/>
      <c r="AV117" s="45">
        <f>IF(AU117,LOOKUP(AU117,{1;2;3;4;5;6;7;8;9;10;11;12;13;14;15;16;17;18;19;20;21},{60;50;42;36;32;30;28;26;24;22;20;18;16;14;12;10;8;6;4;2;0}),0)</f>
        <v>0</v>
      </c>
      <c r="AW117" s="225"/>
      <c r="AX117" s="219">
        <f>V117+X117+Z117+AB117+AR117+AT117+AV117</f>
        <v>0</v>
      </c>
      <c r="AY117" s="437"/>
      <c r="AZ117" s="255">
        <f>RANK(BA117,$BA$6:$BA$258)</f>
        <v>57</v>
      </c>
      <c r="BA117" s="256">
        <f>(N117+P117+R117+T117+V117+X117+Z117+AB117+AD117+AF117+AH117+AJ117+AL117+AN117)- SMALL((N117,P117,R117,T117,V117,X117,Z117,AB117,AD117,AF117,AH117,AJ117,AL117,AN117),1)- SMALL((N117,P117,R117,T117,V117,X117,Z117,AB117,AD117,AF117,AH117,AJ117,AL117,AN117),2)- SMALL((N117,P117,R117,T117,V117,X117,Z117,AB117,AD117,AF117,AH117,AJ117,AL117,AN117),3)</f>
        <v>0</v>
      </c>
      <c r="BB117" s="393"/>
    </row>
    <row r="118" spans="1:54" s="54" customFormat="1" ht="16" customHeight="1" x14ac:dyDescent="0.2">
      <c r="A118" s="190">
        <f>RANK(I118,$I$6:$I$988)</f>
        <v>103</v>
      </c>
      <c r="B118" s="187">
        <v>3105184</v>
      </c>
      <c r="C118" s="181" t="s">
        <v>369</v>
      </c>
      <c r="D118" s="181" t="s">
        <v>370</v>
      </c>
      <c r="E118" s="178" t="str">
        <f>C118&amp;D118</f>
        <v>Anne-MarieCOMEAU</v>
      </c>
      <c r="F118" s="172">
        <v>2017</v>
      </c>
      <c r="G118" s="193">
        <v>1996</v>
      </c>
      <c r="H118" s="207" t="str">
        <f>IF(ISBLANK(G118),"",IF(G118&gt;1995.9,"U23","SR"))</f>
        <v>U23</v>
      </c>
      <c r="I118" s="198">
        <f>N118+P118+R118+T118+V118+X118+Z118+AB118+AD118+AF118+AH118+AJ118+AL118+AN118+AP118+AR118+AT118+AV118</f>
        <v>0</v>
      </c>
      <c r="J118" s="201">
        <f>N118+R118+X118+AB118+AF118+AJ118+AR118</f>
        <v>0</v>
      </c>
      <c r="K118" s="202">
        <f>P118+T118+V118+Z118+AD118+AH118+AL118+AN118+AP118+AT118+AV118</f>
        <v>0</v>
      </c>
      <c r="L118" s="161"/>
      <c r="M118" s="44"/>
      <c r="N118" s="41">
        <f>IF(M118,LOOKUP(M118,{1;2;3;4;5;6;7;8;9;10;11;12;13;14;15;16;17;18;19;20;21},{30;25;21;18;16;15;14;13;12;11;10;9;8;7;6;5;4;3;2;1;0}),0)</f>
        <v>0</v>
      </c>
      <c r="O118" s="44"/>
      <c r="P118" s="43">
        <f>IF(O118,LOOKUP(O118,{1;2;3;4;5;6;7;8;9;10;11;12;13;14;15;16;17;18;19;20;21},{30;25;21;18;16;15;14;13;12;11;10;9;8;7;6;5;4;3;2;1;0}),0)</f>
        <v>0</v>
      </c>
      <c r="Q118" s="44"/>
      <c r="R118" s="41">
        <f>IF(Q118,LOOKUP(Q118,{1;2;3;4;5;6;7;8;9;10;11;12;13;14;15;16;17;18;19;20;21},{30;25;21;18;16;15;14;13;12;11;10;9;8;7;6;5;4;3;2;1;0}),0)</f>
        <v>0</v>
      </c>
      <c r="S118" s="44"/>
      <c r="T118" s="43">
        <f>IF(S118,LOOKUP(S118,{1;2;3;4;5;6;7;8;9;10;11;12;13;14;15;16;17;18;19;20;21},{30;25;21;18;16;15;14;13;12;11;10;9;8;7;6;5;4;3;2;1;0}),0)</f>
        <v>0</v>
      </c>
      <c r="U118" s="44"/>
      <c r="V118" s="45">
        <f>IF(U118,LOOKUP(U118,{1;2;3;4;5;6;7;8;9;10;11;12;13;14;15;16;17;18;19;20;21},{60;50;42;36;32;30;28;26;24;22;20;18;16;14;12;10;8;6;4;2;0}),0)</f>
        <v>0</v>
      </c>
      <c r="W118" s="44"/>
      <c r="X118" s="41">
        <f>IF(W118,LOOKUP(W118,{1;2;3;4;5;6;7;8;9;10;11;12;13;14;15;16;17;18;19;20;21},{60;50;42;36;32;30;28;26;24;22;20;18;16;14;12;10;8;6;4;2;0}),0)</f>
        <v>0</v>
      </c>
      <c r="Y118" s="44"/>
      <c r="Z118" s="45">
        <f>IF(Y118,LOOKUP(Y118,{1;2;3;4;5;6;7;8;9;10;11;12;13;14;15;16;17;18;19;20;21},{60;50;42;36;32;30;28;26;24;22;20;18;16;14;12;10;8;6;4;2;0}),0)</f>
        <v>0</v>
      </c>
      <c r="AA118" s="44"/>
      <c r="AB118" s="41">
        <f>IF(AA118,LOOKUP(AA118,{1;2;3;4;5;6;7;8;9;10;11;12;13;14;15;16;17;18;19;20;21},{60;50;42;36;32;30;28;26;24;22;20;18;16;14;12;10;8;6;4;2;0}),0)</f>
        <v>0</v>
      </c>
      <c r="AC118" s="44"/>
      <c r="AD118" s="106">
        <f>IF(AC118,LOOKUP(AC118,{1;2;3;4;5;6;7;8;9;10;11;12;13;14;15;16;17;18;19;20;21},{30;25;21;18;16;15;14;13;12;11;10;9;8;7;6;5;4;3;2;1;0}),0)</f>
        <v>0</v>
      </c>
      <c r="AE118" s="44"/>
      <c r="AF118" s="488">
        <f>IF(AE118,LOOKUP(AE118,{1;2;3;4;5;6;7;8;9;10;11;12;13;14;15;16;17;18;19;20;21},{30;25;21;18;16;15;14;13;12;11;10;9;8;7;6;5;4;3;2;1;0}),0)</f>
        <v>0</v>
      </c>
      <c r="AG118" s="44"/>
      <c r="AH118" s="106">
        <f>IF(AG118,LOOKUP(AG118,{1;2;3;4;5;6;7;8;9;10;11;12;13;14;15;16;17;18;19;20;21},{30;25;21;18;16;15;14;13;12;11;10;9;8;7;6;5;4;3;2;1;0}),0)</f>
        <v>0</v>
      </c>
      <c r="AI118" s="44"/>
      <c r="AJ118" s="41">
        <f>IF(AI118,LOOKUP(AI118,{1;2;3;4;5;6;7;8;9;10;11;12;13;14;15;16;17;18;19;20;21},{30;25;21;18;16;15;14;13;12;11;10;9;8;7;6;5;4;3;2;1;0}),0)</f>
        <v>0</v>
      </c>
      <c r="AK118" s="44"/>
      <c r="AL118" s="43">
        <f>IF(AK118,LOOKUP(AK118,{1;2;3;4;5;6;7;8;9;10;11;12;13;14;15;16;17;18;19;20;21},{30;25;21;18;16;15;14;13;12;11;10;9;8;7;6;5;4;3;2;1;0}),0)</f>
        <v>0</v>
      </c>
      <c r="AM118" s="44"/>
      <c r="AN118" s="43">
        <f>IF(AM118,LOOKUP(AM118,{1;2;3;4;5;6;7;8;9;10;11;12;13;14;15;16;17;18;19;20;21},{30;25;21;18;16;15;14;13;12;11;10;9;8;7;6;5;4;3;2;1;0}),0)</f>
        <v>0</v>
      </c>
      <c r="AO118" s="44"/>
      <c r="AP118" s="43">
        <f>IF(AO118,LOOKUP(AO118,{1;2;3;4;5;6;7;8;9;10;11;12;13;14;15;16;17;18;19;20;21},{30;25;21;18;16;15;14;13;12;11;10;9;8;7;6;5;4;3;2;1;0}),0)</f>
        <v>0</v>
      </c>
      <c r="AQ118" s="44"/>
      <c r="AR118" s="47">
        <f>IF(AQ118,LOOKUP(AQ118,{1;2;3;4;5;6;7;8;9;10;11;12;13;14;15;16;17;18;19;20;21},{60;50;42;36;32;30;28;26;24;22;20;18;16;14;12;10;8;6;4;2;0}),0)</f>
        <v>0</v>
      </c>
      <c r="AS118" s="44"/>
      <c r="AT118" s="45">
        <f>IF(AS118,LOOKUP(AS118,{1;2;3;4;5;6;7;8;9;10;11;12;13;14;15;16;17;18;19;20;21},{60;50;42;36;32;30;28;26;24;22;20;18;16;14;12;10;8;6;4;2;0}),0)</f>
        <v>0</v>
      </c>
      <c r="AU118" s="44"/>
      <c r="AV118" s="45">
        <f>IF(AU118,LOOKUP(AU118,{1;2;3;4;5;6;7;8;9;10;11;12;13;14;15;16;17;18;19;20;21},{60;50;42;36;32;30;28;26;24;22;20;18;16;14;12;10;8;6;4;2;0}),0)</f>
        <v>0</v>
      </c>
      <c r="AW118" s="225"/>
      <c r="AX118" s="219">
        <f>V118+X118+Z118+AB118+AR118+AT118+AV118</f>
        <v>0</v>
      </c>
      <c r="AY118" s="259"/>
      <c r="AZ118" s="255">
        <f>RANK(BA118,$BA$6:$BA$258)</f>
        <v>57</v>
      </c>
      <c r="BA118" s="256">
        <f>(N118+P118+R118+T118+V118+X118+Z118+AB118+AD118+AF118+AH118+AJ118+AL118+AN118)- SMALL((N118,P118,R118,T118,V118,X118,Z118,AB118,AD118,AF118,AH118,AJ118,AL118,AN118),1)- SMALL((N118,P118,R118,T118,V118,X118,Z118,AB118,AD118,AF118,AH118,AJ118,AL118,AN118),2)- SMALL((N118,P118,R118,T118,V118,X118,Z118,AB118,AD118,AF118,AH118,AJ118,AL118,AN118),3)</f>
        <v>0</v>
      </c>
      <c r="BB118" s="161"/>
    </row>
    <row r="119" spans="1:54" s="54" customFormat="1" ht="16" customHeight="1" x14ac:dyDescent="0.2">
      <c r="A119" s="190">
        <f>RANK(I119,$I$6:$I$988)</f>
        <v>103</v>
      </c>
      <c r="B119" s="187">
        <v>3105259</v>
      </c>
      <c r="C119" s="181" t="s">
        <v>397</v>
      </c>
      <c r="D119" s="181" t="s">
        <v>398</v>
      </c>
      <c r="E119" s="178" t="str">
        <f>C119&amp;D119</f>
        <v>LisleCOMPTON</v>
      </c>
      <c r="F119" s="172">
        <v>2017</v>
      </c>
      <c r="G119" s="193">
        <v>1998</v>
      </c>
      <c r="H119" s="207" t="str">
        <f>IF(ISBLANK(G119),"",IF(G119&gt;1995.9,"U23","SR"))</f>
        <v>U23</v>
      </c>
      <c r="I119" s="198">
        <f>N119+P119+R119+T119+V119+X119+Z119+AB119+AD119+AF119+AH119+AJ119+AL119+AN119+AP119+AR119+AT119+AV119</f>
        <v>0</v>
      </c>
      <c r="J119" s="201">
        <f>N119+R119+X119+AB119+AF119+AJ119+AR119</f>
        <v>0</v>
      </c>
      <c r="K119" s="202">
        <f>P119+T119+V119+Z119+AD119+AH119+AL119+AN119+AP119+AT119+AV119</f>
        <v>0</v>
      </c>
      <c r="L119" s="161"/>
      <c r="M119" s="44"/>
      <c r="N119" s="41">
        <f>IF(M119,LOOKUP(M119,{1;2;3;4;5;6;7;8;9;10;11;12;13;14;15;16;17;18;19;20;21},{30;25;21;18;16;15;14;13;12;11;10;9;8;7;6;5;4;3;2;1;0}),0)</f>
        <v>0</v>
      </c>
      <c r="O119" s="44"/>
      <c r="P119" s="43">
        <f>IF(O119,LOOKUP(O119,{1;2;3;4;5;6;7;8;9;10;11;12;13;14;15;16;17;18;19;20;21},{30;25;21;18;16;15;14;13;12;11;10;9;8;7;6;5;4;3;2;1;0}),0)</f>
        <v>0</v>
      </c>
      <c r="Q119" s="44"/>
      <c r="R119" s="41">
        <f>IF(Q119,LOOKUP(Q119,{1;2;3;4;5;6;7;8;9;10;11;12;13;14;15;16;17;18;19;20;21},{30;25;21;18;16;15;14;13;12;11;10;9;8;7;6;5;4;3;2;1;0}),0)</f>
        <v>0</v>
      </c>
      <c r="S119" s="44"/>
      <c r="T119" s="43">
        <f>IF(S119,LOOKUP(S119,{1;2;3;4;5;6;7;8;9;10;11;12;13;14;15;16;17;18;19;20;21},{30;25;21;18;16;15;14;13;12;11;10;9;8;7;6;5;4;3;2;1;0}),0)</f>
        <v>0</v>
      </c>
      <c r="U119" s="44"/>
      <c r="V119" s="45">
        <f>IF(U119,LOOKUP(U119,{1;2;3;4;5;6;7;8;9;10;11;12;13;14;15;16;17;18;19;20;21},{60;50;42;36;32;30;28;26;24;22;20;18;16;14;12;10;8;6;4;2;0}),0)</f>
        <v>0</v>
      </c>
      <c r="W119" s="44"/>
      <c r="X119" s="41">
        <f>IF(W119,LOOKUP(W119,{1;2;3;4;5;6;7;8;9;10;11;12;13;14;15;16;17;18;19;20;21},{60;50;42;36;32;30;28;26;24;22;20;18;16;14;12;10;8;6;4;2;0}),0)</f>
        <v>0</v>
      </c>
      <c r="Y119" s="44"/>
      <c r="Z119" s="45">
        <f>IF(Y119,LOOKUP(Y119,{1;2;3;4;5;6;7;8;9;10;11;12;13;14;15;16;17;18;19;20;21},{60;50;42;36;32;30;28;26;24;22;20;18;16;14;12;10;8;6;4;2;0}),0)</f>
        <v>0</v>
      </c>
      <c r="AA119" s="44"/>
      <c r="AB119" s="41">
        <f>IF(AA119,LOOKUP(AA119,{1;2;3;4;5;6;7;8;9;10;11;12;13;14;15;16;17;18;19;20;21},{60;50;42;36;32;30;28;26;24;22;20;18;16;14;12;10;8;6;4;2;0}),0)</f>
        <v>0</v>
      </c>
      <c r="AC119" s="44"/>
      <c r="AD119" s="106">
        <f>IF(AC119,LOOKUP(AC119,{1;2;3;4;5;6;7;8;9;10;11;12;13;14;15;16;17;18;19;20;21},{30;25;21;18;16;15;14;13;12;11;10;9;8;7;6;5;4;3;2;1;0}),0)</f>
        <v>0</v>
      </c>
      <c r="AE119" s="44"/>
      <c r="AF119" s="488">
        <f>IF(AE119,LOOKUP(AE119,{1;2;3;4;5;6;7;8;9;10;11;12;13;14;15;16;17;18;19;20;21},{30;25;21;18;16;15;14;13;12;11;10;9;8;7;6;5;4;3;2;1;0}),0)</f>
        <v>0</v>
      </c>
      <c r="AG119" s="44"/>
      <c r="AH119" s="106">
        <f>IF(AG119,LOOKUP(AG119,{1;2;3;4;5;6;7;8;9;10;11;12;13;14;15;16;17;18;19;20;21},{30;25;21;18;16;15;14;13;12;11;10;9;8;7;6;5;4;3;2;1;0}),0)</f>
        <v>0</v>
      </c>
      <c r="AI119" s="44"/>
      <c r="AJ119" s="41">
        <f>IF(AI119,LOOKUP(AI119,{1;2;3;4;5;6;7;8;9;10;11;12;13;14;15;16;17;18;19;20;21},{30;25;21;18;16;15;14;13;12;11;10;9;8;7;6;5;4;3;2;1;0}),0)</f>
        <v>0</v>
      </c>
      <c r="AK119" s="44"/>
      <c r="AL119" s="43">
        <f>IF(AK119,LOOKUP(AK119,{1;2;3;4;5;6;7;8;9;10;11;12;13;14;15;16;17;18;19;20;21},{30;25;21;18;16;15;14;13;12;11;10;9;8;7;6;5;4;3;2;1;0}),0)</f>
        <v>0</v>
      </c>
      <c r="AM119" s="44"/>
      <c r="AN119" s="43">
        <f>IF(AM119,LOOKUP(AM119,{1;2;3;4;5;6;7;8;9;10;11;12;13;14;15;16;17;18;19;20;21},{30;25;21;18;16;15;14;13;12;11;10;9;8;7;6;5;4;3;2;1;0}),0)</f>
        <v>0</v>
      </c>
      <c r="AO119" s="44"/>
      <c r="AP119" s="43">
        <f>IF(AO119,LOOKUP(AO119,{1;2;3;4;5;6;7;8;9;10;11;12;13;14;15;16;17;18;19;20;21},{30;25;21;18;16;15;14;13;12;11;10;9;8;7;6;5;4;3;2;1;0}),0)</f>
        <v>0</v>
      </c>
      <c r="AQ119" s="44"/>
      <c r="AR119" s="47">
        <f>IF(AQ119,LOOKUP(AQ119,{1;2;3;4;5;6;7;8;9;10;11;12;13;14;15;16;17;18;19;20;21},{60;50;42;36;32;30;28;26;24;22;20;18;16;14;12;10;8;6;4;2;0}),0)</f>
        <v>0</v>
      </c>
      <c r="AS119" s="44"/>
      <c r="AT119" s="45">
        <f>IF(AS119,LOOKUP(AS119,{1;2;3;4;5;6;7;8;9;10;11;12;13;14;15;16;17;18;19;20;21},{60;50;42;36;32;30;28;26;24;22;20;18;16;14;12;10;8;6;4;2;0}),0)</f>
        <v>0</v>
      </c>
      <c r="AU119" s="44"/>
      <c r="AV119" s="45">
        <f>IF(AU119,LOOKUP(AU119,{1;2;3;4;5;6;7;8;9;10;11;12;13;14;15;16;17;18;19;20;21},{60;50;42;36;32;30;28;26;24;22;20;18;16;14;12;10;8;6;4;2;0}),0)</f>
        <v>0</v>
      </c>
      <c r="AW119" s="225"/>
      <c r="AX119" s="219">
        <f>V119+X119+Z119+AB119+AR119+AT119+AV119</f>
        <v>0</v>
      </c>
      <c r="AY119" s="259"/>
      <c r="AZ119" s="255">
        <f>RANK(BA119,$BA$6:$BA$258)</f>
        <v>57</v>
      </c>
      <c r="BA119" s="256">
        <f>(N119+P119+R119+T119+V119+X119+Z119+AB119+AD119+AF119+AH119+AJ119+AL119+AN119)- SMALL((N119,P119,R119,T119,V119,X119,Z119,AB119,AD119,AF119,AH119,AJ119,AL119,AN119),1)- SMALL((N119,P119,R119,T119,V119,X119,Z119,AB119,AD119,AF119,AH119,AJ119,AL119,AN119),2)- SMALL((N119,P119,R119,T119,V119,X119,Z119,AB119,AD119,AF119,AH119,AJ119,AL119,AN119),3)</f>
        <v>0</v>
      </c>
      <c r="BB119" s="161"/>
    </row>
    <row r="120" spans="1:54" s="54" customFormat="1" ht="16" customHeight="1" x14ac:dyDescent="0.2">
      <c r="A120" s="190">
        <f>RANK(I120,$I$6:$I$988)</f>
        <v>103</v>
      </c>
      <c r="B120" s="444">
        <v>3105240</v>
      </c>
      <c r="C120" s="181" t="s">
        <v>371</v>
      </c>
      <c r="D120" s="182" t="s">
        <v>563</v>
      </c>
      <c r="E120" s="178" t="str">
        <f>C120&amp;D120</f>
        <v>KatherineDENIS</v>
      </c>
      <c r="F120" s="174"/>
      <c r="G120" s="193">
        <v>1996</v>
      </c>
      <c r="H120" s="207" t="str">
        <f>IF(ISBLANK(G120),"",IF(G120&gt;1995.9,"U23","SR"))</f>
        <v>U23</v>
      </c>
      <c r="I120" s="198">
        <f>N120+P120+R120+T120+V120+X120+Z120+AB120+AD120+AF120+AH120+AJ120+AL120+AN120+AP120+AR120+AT120+AV120</f>
        <v>0</v>
      </c>
      <c r="J120" s="201">
        <f>N120+R120+X120+AB120+AF120+AJ120+AR120</f>
        <v>0</v>
      </c>
      <c r="K120" s="202">
        <f>P120+T120+V120+Z120+AD120+AH120+AL120+AN120+AP120+AT120+AV120</f>
        <v>0</v>
      </c>
      <c r="L120" s="161"/>
      <c r="M120" s="44"/>
      <c r="N120" s="41">
        <f>IF(M120,LOOKUP(M120,{1;2;3;4;5;6;7;8;9;10;11;12;13;14;15;16;17;18;19;20;21},{30;25;21;18;16;15;14;13;12;11;10;9;8;7;6;5;4;3;2;1;0}),0)</f>
        <v>0</v>
      </c>
      <c r="O120" s="44"/>
      <c r="P120" s="43">
        <f>IF(O120,LOOKUP(O120,{1;2;3;4;5;6;7;8;9;10;11;12;13;14;15;16;17;18;19;20;21},{30;25;21;18;16;15;14;13;12;11;10;9;8;7;6;5;4;3;2;1;0}),0)</f>
        <v>0</v>
      </c>
      <c r="Q120" s="44"/>
      <c r="R120" s="41">
        <f>IF(Q120,LOOKUP(Q120,{1;2;3;4;5;6;7;8;9;10;11;12;13;14;15;16;17;18;19;20;21},{30;25;21;18;16;15;14;13;12;11;10;9;8;7;6;5;4;3;2;1;0}),0)</f>
        <v>0</v>
      </c>
      <c r="S120" s="44"/>
      <c r="T120" s="43">
        <f>IF(S120,LOOKUP(S120,{1;2;3;4;5;6;7;8;9;10;11;12;13;14;15;16;17;18;19;20;21},{30;25;21;18;16;15;14;13;12;11;10;9;8;7;6;5;4;3;2;1;0}),0)</f>
        <v>0</v>
      </c>
      <c r="U120" s="44"/>
      <c r="V120" s="45">
        <f>IF(U120,LOOKUP(U120,{1;2;3;4;5;6;7;8;9;10;11;12;13;14;15;16;17;18;19;20;21},{60;50;42;36;32;30;28;26;24;22;20;18;16;14;12;10;8;6;4;2;0}),0)</f>
        <v>0</v>
      </c>
      <c r="W120" s="44"/>
      <c r="X120" s="41">
        <f>IF(W120,LOOKUP(W120,{1;2;3;4;5;6;7;8;9;10;11;12;13;14;15;16;17;18;19;20;21},{60;50;42;36;32;30;28;26;24;22;20;18;16;14;12;10;8;6;4;2;0}),0)</f>
        <v>0</v>
      </c>
      <c r="Y120" s="44"/>
      <c r="Z120" s="45">
        <f>IF(Y120,LOOKUP(Y120,{1;2;3;4;5;6;7;8;9;10;11;12;13;14;15;16;17;18;19;20;21},{60;50;42;36;32;30;28;26;24;22;20;18;16;14;12;10;8;6;4;2;0}),0)</f>
        <v>0</v>
      </c>
      <c r="AA120" s="44"/>
      <c r="AB120" s="41">
        <f>IF(AA120,LOOKUP(AA120,{1;2;3;4;5;6;7;8;9;10;11;12;13;14;15;16;17;18;19;20;21},{60;50;42;36;32;30;28;26;24;22;20;18;16;14;12;10;8;6;4;2;0}),0)</f>
        <v>0</v>
      </c>
      <c r="AC120" s="44"/>
      <c r="AD120" s="106">
        <f>IF(AC120,LOOKUP(AC120,{1;2;3;4;5;6;7;8;9;10;11;12;13;14;15;16;17;18;19;20;21},{30;25;21;18;16;15;14;13;12;11;10;9;8;7;6;5;4;3;2;1;0}),0)</f>
        <v>0</v>
      </c>
      <c r="AE120" s="44"/>
      <c r="AF120" s="488">
        <f>IF(AE120,LOOKUP(AE120,{1;2;3;4;5;6;7;8;9;10;11;12;13;14;15;16;17;18;19;20;21},{30;25;21;18;16;15;14;13;12;11;10;9;8;7;6;5;4;3;2;1;0}),0)</f>
        <v>0</v>
      </c>
      <c r="AG120" s="44"/>
      <c r="AH120" s="106">
        <f>IF(AG120,LOOKUP(AG120,{1;2;3;4;5;6;7;8;9;10;11;12;13;14;15;16;17;18;19;20;21},{30;25;21;18;16;15;14;13;12;11;10;9;8;7;6;5;4;3;2;1;0}),0)</f>
        <v>0</v>
      </c>
      <c r="AI120" s="44"/>
      <c r="AJ120" s="41">
        <f>IF(AI120,LOOKUP(AI120,{1;2;3;4;5;6;7;8;9;10;11;12;13;14;15;16;17;18;19;20;21},{30;25;21;18;16;15;14;13;12;11;10;9;8;7;6;5;4;3;2;1;0}),0)</f>
        <v>0</v>
      </c>
      <c r="AK120" s="44"/>
      <c r="AL120" s="43">
        <f>IF(AK120,LOOKUP(AK120,{1;2;3;4;5;6;7;8;9;10;11;12;13;14;15;16;17;18;19;20;21},{30;25;21;18;16;15;14;13;12;11;10;9;8;7;6;5;4;3;2;1;0}),0)</f>
        <v>0</v>
      </c>
      <c r="AM120" s="44"/>
      <c r="AN120" s="43">
        <f>IF(AM120,LOOKUP(AM120,{1;2;3;4;5;6;7;8;9;10;11;12;13;14;15;16;17;18;19;20;21},{30;25;21;18;16;15;14;13;12;11;10;9;8;7;6;5;4;3;2;1;0}),0)</f>
        <v>0</v>
      </c>
      <c r="AO120" s="44"/>
      <c r="AP120" s="43">
        <f>IF(AO120,LOOKUP(AO120,{1;2;3;4;5;6;7;8;9;10;11;12;13;14;15;16;17;18;19;20;21},{30;25;21;18;16;15;14;13;12;11;10;9;8;7;6;5;4;3;2;1;0}),0)</f>
        <v>0</v>
      </c>
      <c r="AQ120" s="44"/>
      <c r="AR120" s="47">
        <f>IF(AQ120,LOOKUP(AQ120,{1;2;3;4;5;6;7;8;9;10;11;12;13;14;15;16;17;18;19;20;21},{60;50;42;36;32;30;28;26;24;22;20;18;16;14;12;10;8;6;4;2;0}),0)</f>
        <v>0</v>
      </c>
      <c r="AS120" s="44"/>
      <c r="AT120" s="45">
        <f>IF(AS120,LOOKUP(AS120,{1;2;3;4;5;6;7;8;9;10;11;12;13;14;15;16;17;18;19;20;21},{60;50;42;36;32;30;28;26;24;22;20;18;16;14;12;10;8;6;4;2;0}),0)</f>
        <v>0</v>
      </c>
      <c r="AU120" s="44"/>
      <c r="AV120" s="45">
        <f>IF(AU120,LOOKUP(AU120,{1;2;3;4;5;6;7;8;9;10;11;12;13;14;15;16;17;18;19;20;21},{60;50;42;36;32;30;28;26;24;22;20;18;16;14;12;10;8;6;4;2;0}),0)</f>
        <v>0</v>
      </c>
      <c r="AW120" s="225"/>
      <c r="AX120" s="219">
        <f>V120+X120+Z120+AB120+AR120+AT120+AV120</f>
        <v>0</v>
      </c>
      <c r="AY120" s="259"/>
      <c r="AZ120" s="255">
        <f>RANK(BA120,$BA$6:$BA$258)</f>
        <v>57</v>
      </c>
      <c r="BA120" s="256">
        <f>(N120+P120+R120+T120+V120+X120+Z120+AB120+AD120+AF120+AH120+AJ120+AL120+AN120)- SMALL((N120,P120,R120,T120,V120,X120,Z120,AB120,AD120,AF120,AH120,AJ120,AL120,AN120),1)- SMALL((N120,P120,R120,T120,V120,X120,Z120,AB120,AD120,AF120,AH120,AJ120,AL120,AN120),2)- SMALL((N120,P120,R120,T120,V120,X120,Z120,AB120,AD120,AF120,AH120,AJ120,AL120,AN120),3)</f>
        <v>0</v>
      </c>
      <c r="BB120" s="161"/>
    </row>
    <row r="121" spans="1:54" s="54" customFormat="1" ht="16" customHeight="1" x14ac:dyDescent="0.2">
      <c r="A121" s="190">
        <f>RANK(I121,$I$6:$I$988)</f>
        <v>103</v>
      </c>
      <c r="B121" s="187">
        <v>3535410</v>
      </c>
      <c r="C121" s="181" t="s">
        <v>400</v>
      </c>
      <c r="D121" s="181" t="s">
        <v>401</v>
      </c>
      <c r="E121" s="178" t="str">
        <f>C121&amp;D121</f>
        <v>Jessie DIGGINS</v>
      </c>
      <c r="F121" s="172">
        <v>2017</v>
      </c>
      <c r="G121" s="193">
        <v>1991</v>
      </c>
      <c r="H121" s="207" t="str">
        <f>IF(ISBLANK(G121),"",IF(G121&gt;1995.9,"U23","SR"))</f>
        <v>SR</v>
      </c>
      <c r="I121" s="198">
        <f>N121+P121+R121+T121+V121+X121+Z121+AB121+AD121+AF121+AH121+AJ121+AL121+AN121+AP121+AR121+AT121+AV121</f>
        <v>0</v>
      </c>
      <c r="J121" s="201">
        <f>N121+R121+X121+AB121+AF121+AJ121+AR121</f>
        <v>0</v>
      </c>
      <c r="K121" s="202">
        <f>P121+T121+V121+Z121+AD121+AH121+AL121+AN121+AP121+AT121+AV121</f>
        <v>0</v>
      </c>
      <c r="L121" s="161"/>
      <c r="M121" s="44"/>
      <c r="N121" s="41">
        <f>IF(M121,LOOKUP(M121,{1;2;3;4;5;6;7;8;9;10;11;12;13;14;15;16;17;18;19;20;21},{30;25;21;18;16;15;14;13;12;11;10;9;8;7;6;5;4;3;2;1;0}),0)</f>
        <v>0</v>
      </c>
      <c r="O121" s="44"/>
      <c r="P121" s="43">
        <f>IF(O121,LOOKUP(O121,{1;2;3;4;5;6;7;8;9;10;11;12;13;14;15;16;17;18;19;20;21},{30;25;21;18;16;15;14;13;12;11;10;9;8;7;6;5;4;3;2;1;0}),0)</f>
        <v>0</v>
      </c>
      <c r="Q121" s="44"/>
      <c r="R121" s="41">
        <f>IF(Q121,LOOKUP(Q121,{1;2;3;4;5;6;7;8;9;10;11;12;13;14;15;16;17;18;19;20;21},{30;25;21;18;16;15;14;13;12;11;10;9;8;7;6;5;4;3;2;1;0}),0)</f>
        <v>0</v>
      </c>
      <c r="S121" s="44"/>
      <c r="T121" s="43">
        <f>IF(S121,LOOKUP(S121,{1;2;3;4;5;6;7;8;9;10;11;12;13;14;15;16;17;18;19;20;21},{30;25;21;18;16;15;14;13;12;11;10;9;8;7;6;5;4;3;2;1;0}),0)</f>
        <v>0</v>
      </c>
      <c r="U121" s="44"/>
      <c r="V121" s="45">
        <f>IF(U121,LOOKUP(U121,{1;2;3;4;5;6;7;8;9;10;11;12;13;14;15;16;17;18;19;20;21},{60;50;42;36;32;30;28;26;24;22;20;18;16;14;12;10;8;6;4;2;0}),0)</f>
        <v>0</v>
      </c>
      <c r="W121" s="44"/>
      <c r="X121" s="41">
        <f>IF(W121,LOOKUP(W121,{1;2;3;4;5;6;7;8;9;10;11;12;13;14;15;16;17;18;19;20;21},{60;50;42;36;32;30;28;26;24;22;20;18;16;14;12;10;8;6;4;2;0}),0)</f>
        <v>0</v>
      </c>
      <c r="Y121" s="44"/>
      <c r="Z121" s="45">
        <f>IF(Y121,LOOKUP(Y121,{1;2;3;4;5;6;7;8;9;10;11;12;13;14;15;16;17;18;19;20;21},{60;50;42;36;32;30;28;26;24;22;20;18;16;14;12;10;8;6;4;2;0}),0)</f>
        <v>0</v>
      </c>
      <c r="AA121" s="44"/>
      <c r="AB121" s="41">
        <f>IF(AA121,LOOKUP(AA121,{1;2;3;4;5;6;7;8;9;10;11;12;13;14;15;16;17;18;19;20;21},{60;50;42;36;32;30;28;26;24;22;20;18;16;14;12;10;8;6;4;2;0}),0)</f>
        <v>0</v>
      </c>
      <c r="AC121" s="44"/>
      <c r="AD121" s="106">
        <f>IF(AC121,LOOKUP(AC121,{1;2;3;4;5;6;7;8;9;10;11;12;13;14;15;16;17;18;19;20;21},{30;25;21;18;16;15;14;13;12;11;10;9;8;7;6;5;4;3;2;1;0}),0)</f>
        <v>0</v>
      </c>
      <c r="AE121" s="44"/>
      <c r="AF121" s="488">
        <f>IF(AE121,LOOKUP(AE121,{1;2;3;4;5;6;7;8;9;10;11;12;13;14;15;16;17;18;19;20;21},{30;25;21;18;16;15;14;13;12;11;10;9;8;7;6;5;4;3;2;1;0}),0)</f>
        <v>0</v>
      </c>
      <c r="AG121" s="44"/>
      <c r="AH121" s="106">
        <f>IF(AG121,LOOKUP(AG121,{1;2;3;4;5;6;7;8;9;10;11;12;13;14;15;16;17;18;19;20;21},{30;25;21;18;16;15;14;13;12;11;10;9;8;7;6;5;4;3;2;1;0}),0)</f>
        <v>0</v>
      </c>
      <c r="AI121" s="44"/>
      <c r="AJ121" s="41">
        <f>IF(AI121,LOOKUP(AI121,{1;2;3;4;5;6;7;8;9;10;11;12;13;14;15;16;17;18;19;20;21},{30;25;21;18;16;15;14;13;12;11;10;9;8;7;6;5;4;3;2;1;0}),0)</f>
        <v>0</v>
      </c>
      <c r="AK121" s="44"/>
      <c r="AL121" s="43">
        <f>IF(AK121,LOOKUP(AK121,{1;2;3;4;5;6;7;8;9;10;11;12;13;14;15;16;17;18;19;20;21},{30;25;21;18;16;15;14;13;12;11;10;9;8;7;6;5;4;3;2;1;0}),0)</f>
        <v>0</v>
      </c>
      <c r="AM121" s="44"/>
      <c r="AN121" s="43">
        <f>IF(AM121,LOOKUP(AM121,{1;2;3;4;5;6;7;8;9;10;11;12;13;14;15;16;17;18;19;20;21},{30;25;21;18;16;15;14;13;12;11;10;9;8;7;6;5;4;3;2;1;0}),0)</f>
        <v>0</v>
      </c>
      <c r="AO121" s="44"/>
      <c r="AP121" s="43">
        <f>IF(AO121,LOOKUP(AO121,{1;2;3;4;5;6;7;8;9;10;11;12;13;14;15;16;17;18;19;20;21},{30;25;21;18;16;15;14;13;12;11;10;9;8;7;6;5;4;3;2;1;0}),0)</f>
        <v>0</v>
      </c>
      <c r="AQ121" s="44"/>
      <c r="AR121" s="47">
        <f>IF(AQ121,LOOKUP(AQ121,{1;2;3;4;5;6;7;8;9;10;11;12;13;14;15;16;17;18;19;20;21},{60;50;42;36;32;30;28;26;24;22;20;18;16;14;12;10;8;6;4;2;0}),0)</f>
        <v>0</v>
      </c>
      <c r="AS121" s="44"/>
      <c r="AT121" s="45">
        <f>IF(AS121,LOOKUP(AS121,{1;2;3;4;5;6;7;8;9;10;11;12;13;14;15;16;17;18;19;20;21},{60;50;42;36;32;30;28;26;24;22;20;18;16;14;12;10;8;6;4;2;0}),0)</f>
        <v>0</v>
      </c>
      <c r="AU121" s="44"/>
      <c r="AV121" s="45">
        <f>IF(AU121,LOOKUP(AU121,{1;2;3;4;5;6;7;8;9;10;11;12;13;14;15;16;17;18;19;20;21},{60;50;42;36;32;30;28;26;24;22;20;18;16;14;12;10;8;6;4;2;0}),0)</f>
        <v>0</v>
      </c>
      <c r="AW121" s="225"/>
      <c r="AX121" s="219">
        <f>V121+X121+Z121+AB121+AR121+AT121+AV121</f>
        <v>0</v>
      </c>
      <c r="AY121" s="259"/>
      <c r="AZ121" s="255">
        <f>RANK(BA121,$BA$6:$BA$258)</f>
        <v>57</v>
      </c>
      <c r="BA121" s="256">
        <f>(N121+P121+R121+T121+V121+X121+Z121+AB121+AD121+AF121+AH121+AJ121+AL121+AN121)- SMALL((N121,P121,R121,T121,V121,X121,Z121,AB121,AD121,AF121,AH121,AJ121,AL121,AN121),1)- SMALL((N121,P121,R121,T121,V121,X121,Z121,AB121,AD121,AF121,AH121,AJ121,AL121,AN121),2)- SMALL((N121,P121,R121,T121,V121,X121,Z121,AB121,AD121,AF121,AH121,AJ121,AL121,AN121),3)</f>
        <v>0</v>
      </c>
      <c r="BB121" s="161"/>
    </row>
    <row r="122" spans="1:54" s="54" customFormat="1" ht="16" customHeight="1" x14ac:dyDescent="0.2">
      <c r="A122" s="190">
        <f>RANK(I122,$I$6:$I$988)</f>
        <v>103</v>
      </c>
      <c r="B122" s="187">
        <v>3535667</v>
      </c>
      <c r="C122" s="181" t="s">
        <v>360</v>
      </c>
      <c r="D122" s="181" t="s">
        <v>361</v>
      </c>
      <c r="E122" s="178" t="str">
        <f>C122&amp;D122</f>
        <v>MaddieDonovan</v>
      </c>
      <c r="F122" s="174"/>
      <c r="G122" s="193">
        <v>1999</v>
      </c>
      <c r="H122" s="207" t="str">
        <f>IF(ISBLANK(G122),"",IF(G122&gt;1995.9,"U23","SR"))</f>
        <v>U23</v>
      </c>
      <c r="I122" s="198">
        <f>N122+P122+R122+T122+V122+X122+Z122+AB122+AD122+AF122+AH122+AJ122+AL122+AN122+AP122+AR122+AT122+AV122</f>
        <v>0</v>
      </c>
      <c r="J122" s="201">
        <f>N122+R122+X122+AB122+AF122+AJ122+AR122</f>
        <v>0</v>
      </c>
      <c r="K122" s="202">
        <f>P122+T122+V122+Z122+AD122+AH122+AL122+AN122+AP122+AT122+AV122</f>
        <v>0</v>
      </c>
      <c r="L122" s="161"/>
      <c r="M122" s="44"/>
      <c r="N122" s="41">
        <f>IF(M122,LOOKUP(M122,{1;2;3;4;5;6;7;8;9;10;11;12;13;14;15;16;17;18;19;20;21},{30;25;21;18;16;15;14;13;12;11;10;9;8;7;6;5;4;3;2;1;0}),0)</f>
        <v>0</v>
      </c>
      <c r="O122" s="44"/>
      <c r="P122" s="43">
        <f>IF(O122,LOOKUP(O122,{1;2;3;4;5;6;7;8;9;10;11;12;13;14;15;16;17;18;19;20;21},{30;25;21;18;16;15;14;13;12;11;10;9;8;7;6;5;4;3;2;1;0}),0)</f>
        <v>0</v>
      </c>
      <c r="Q122" s="44"/>
      <c r="R122" s="41">
        <f>IF(Q122,LOOKUP(Q122,{1;2;3;4;5;6;7;8;9;10;11;12;13;14;15;16;17;18;19;20;21},{30;25;21;18;16;15;14;13;12;11;10;9;8;7;6;5;4;3;2;1;0}),0)</f>
        <v>0</v>
      </c>
      <c r="S122" s="44"/>
      <c r="T122" s="43">
        <f>IF(S122,LOOKUP(S122,{1;2;3;4;5;6;7;8;9;10;11;12;13;14;15;16;17;18;19;20;21},{30;25;21;18;16;15;14;13;12;11;10;9;8;7;6;5;4;3;2;1;0}),0)</f>
        <v>0</v>
      </c>
      <c r="U122" s="44"/>
      <c r="V122" s="45">
        <f>IF(U122,LOOKUP(U122,{1;2;3;4;5;6;7;8;9;10;11;12;13;14;15;16;17;18;19;20;21},{60;50;42;36;32;30;28;26;24;22;20;18;16;14;12;10;8;6;4;2;0}),0)</f>
        <v>0</v>
      </c>
      <c r="W122" s="44"/>
      <c r="X122" s="41">
        <f>IF(W122,LOOKUP(W122,{1;2;3;4;5;6;7;8;9;10;11;12;13;14;15;16;17;18;19;20;21},{60;50;42;36;32;30;28;26;24;22;20;18;16;14;12;10;8;6;4;2;0}),0)</f>
        <v>0</v>
      </c>
      <c r="Y122" s="44"/>
      <c r="Z122" s="45">
        <f>IF(Y122,LOOKUP(Y122,{1;2;3;4;5;6;7;8;9;10;11;12;13;14;15;16;17;18;19;20;21},{60;50;42;36;32;30;28;26;24;22;20;18;16;14;12;10;8;6;4;2;0}),0)</f>
        <v>0</v>
      </c>
      <c r="AA122" s="44"/>
      <c r="AB122" s="41">
        <f>IF(AA122,LOOKUP(AA122,{1;2;3;4;5;6;7;8;9;10;11;12;13;14;15;16;17;18;19;20;21},{60;50;42;36;32;30;28;26;24;22;20;18;16;14;12;10;8;6;4;2;0}),0)</f>
        <v>0</v>
      </c>
      <c r="AC122" s="44"/>
      <c r="AD122" s="106">
        <f>IF(AC122,LOOKUP(AC122,{1;2;3;4;5;6;7;8;9;10;11;12;13;14;15;16;17;18;19;20;21},{30;25;21;18;16;15;14;13;12;11;10;9;8;7;6;5;4;3;2;1;0}),0)</f>
        <v>0</v>
      </c>
      <c r="AE122" s="44"/>
      <c r="AF122" s="488">
        <f>IF(AE122,LOOKUP(AE122,{1;2;3;4;5;6;7;8;9;10;11;12;13;14;15;16;17;18;19;20;21},{30;25;21;18;16;15;14;13;12;11;10;9;8;7;6;5;4;3;2;1;0}),0)</f>
        <v>0</v>
      </c>
      <c r="AG122" s="44"/>
      <c r="AH122" s="106">
        <f>IF(AG122,LOOKUP(AG122,{1;2;3;4;5;6;7;8;9;10;11;12;13;14;15;16;17;18;19;20;21},{30;25;21;18;16;15;14;13;12;11;10;9;8;7;6;5;4;3;2;1;0}),0)</f>
        <v>0</v>
      </c>
      <c r="AI122" s="44"/>
      <c r="AJ122" s="41">
        <f>IF(AI122,LOOKUP(AI122,{1;2;3;4;5;6;7;8;9;10;11;12;13;14;15;16;17;18;19;20;21},{30;25;21;18;16;15;14;13;12;11;10;9;8;7;6;5;4;3;2;1;0}),0)</f>
        <v>0</v>
      </c>
      <c r="AK122" s="44"/>
      <c r="AL122" s="43">
        <f>IF(AK122,LOOKUP(AK122,{1;2;3;4;5;6;7;8;9;10;11;12;13;14;15;16;17;18;19;20;21},{30;25;21;18;16;15;14;13;12;11;10;9;8;7;6;5;4;3;2;1;0}),0)</f>
        <v>0</v>
      </c>
      <c r="AM122" s="44"/>
      <c r="AN122" s="43">
        <f>IF(AM122,LOOKUP(AM122,{1;2;3;4;5;6;7;8;9;10;11;12;13;14;15;16;17;18;19;20;21},{30;25;21;18;16;15;14;13;12;11;10;9;8;7;6;5;4;3;2;1;0}),0)</f>
        <v>0</v>
      </c>
      <c r="AO122" s="44"/>
      <c r="AP122" s="43">
        <f>IF(AO122,LOOKUP(AO122,{1;2;3;4;5;6;7;8;9;10;11;12;13;14;15;16;17;18;19;20;21},{30;25;21;18;16;15;14;13;12;11;10;9;8;7;6;5;4;3;2;1;0}),0)</f>
        <v>0</v>
      </c>
      <c r="AQ122" s="44"/>
      <c r="AR122" s="47">
        <f>IF(AQ122,LOOKUP(AQ122,{1;2;3;4;5;6;7;8;9;10;11;12;13;14;15;16;17;18;19;20;21},{60;50;42;36;32;30;28;26;24;22;20;18;16;14;12;10;8;6;4;2;0}),0)</f>
        <v>0</v>
      </c>
      <c r="AS122" s="44"/>
      <c r="AT122" s="45">
        <f>IF(AS122,LOOKUP(AS122,{1;2;3;4;5;6;7;8;9;10;11;12;13;14;15;16;17;18;19;20;21},{60;50;42;36;32;30;28;26;24;22;20;18;16;14;12;10;8;6;4;2;0}),0)</f>
        <v>0</v>
      </c>
      <c r="AU122" s="44"/>
      <c r="AV122" s="45">
        <f>IF(AU122,LOOKUP(AU122,{1;2;3;4;5;6;7;8;9;10;11;12;13;14;15;16;17;18;19;20;21},{60;50;42;36;32;30;28;26;24;22;20;18;16;14;12;10;8;6;4;2;0}),0)</f>
        <v>0</v>
      </c>
      <c r="AW122" s="225"/>
      <c r="AX122" s="219">
        <f>V122+X122+Z122+AB122+AR122+AT122+AV122</f>
        <v>0</v>
      </c>
      <c r="AY122" s="259"/>
      <c r="AZ122" s="255">
        <f>RANK(BA122,$BA$6:$BA$258)</f>
        <v>57</v>
      </c>
      <c r="BA122" s="256">
        <f>(N122+P122+R122+T122+V122+X122+Z122+AB122+AD122+AF122+AH122+AJ122+AL122+AN122)- SMALL((N122,P122,R122,T122,V122,X122,Z122,AB122,AD122,AF122,AH122,AJ122,AL122,AN122),1)- SMALL((N122,P122,R122,T122,V122,X122,Z122,AB122,AD122,AF122,AH122,AJ122,AL122,AN122),2)- SMALL((N122,P122,R122,T122,V122,X122,Z122,AB122,AD122,AF122,AH122,AJ122,AL122,AN122),3)</f>
        <v>0</v>
      </c>
      <c r="BB122" s="161"/>
    </row>
    <row r="123" spans="1:54" s="54" customFormat="1" ht="16" customHeight="1" x14ac:dyDescent="0.2">
      <c r="A123" s="190">
        <f>RANK(I123,$I$6:$I$988)</f>
        <v>103</v>
      </c>
      <c r="B123" s="187">
        <v>3105213</v>
      </c>
      <c r="C123" s="181" t="s">
        <v>311</v>
      </c>
      <c r="D123" s="182" t="s">
        <v>562</v>
      </c>
      <c r="E123" s="178" t="str">
        <f>C123&amp;D123</f>
        <v>LaurenceDUMAIS</v>
      </c>
      <c r="F123" s="174"/>
      <c r="G123" s="193">
        <v>1997</v>
      </c>
      <c r="H123" s="207" t="str">
        <f>IF(ISBLANK(G123),"",IF(G123&gt;1995.9,"U23","SR"))</f>
        <v>U23</v>
      </c>
      <c r="I123" s="198">
        <f>N123+P123+R123+T123+V123+X123+Z123+AB123+AD123+AF123+AH123+AJ123+AL123+AN123+AP123+AR123+AT123+AV123</f>
        <v>0</v>
      </c>
      <c r="J123" s="201">
        <f>N123+R123+X123+AB123+AF123+AJ123+AR123</f>
        <v>0</v>
      </c>
      <c r="K123" s="202">
        <f>P123+T123+V123+Z123+AD123+AH123+AL123+AN123+AP123+AT123+AV123</f>
        <v>0</v>
      </c>
      <c r="L123" s="161"/>
      <c r="M123" s="44"/>
      <c r="N123" s="41">
        <f>IF(M123,LOOKUP(M123,{1;2;3;4;5;6;7;8;9;10;11;12;13;14;15;16;17;18;19;20;21},{30;25;21;18;16;15;14;13;12;11;10;9;8;7;6;5;4;3;2;1;0}),0)</f>
        <v>0</v>
      </c>
      <c r="O123" s="44"/>
      <c r="P123" s="43">
        <f>IF(O123,LOOKUP(O123,{1;2;3;4;5;6;7;8;9;10;11;12;13;14;15;16;17;18;19;20;21},{30;25;21;18;16;15;14;13;12;11;10;9;8;7;6;5;4;3;2;1;0}),0)</f>
        <v>0</v>
      </c>
      <c r="Q123" s="44"/>
      <c r="R123" s="41">
        <f>IF(Q123,LOOKUP(Q123,{1;2;3;4;5;6;7;8;9;10;11;12;13;14;15;16;17;18;19;20;21},{30;25;21;18;16;15;14;13;12;11;10;9;8;7;6;5;4;3;2;1;0}),0)</f>
        <v>0</v>
      </c>
      <c r="S123" s="44"/>
      <c r="T123" s="43">
        <f>IF(S123,LOOKUP(S123,{1;2;3;4;5;6;7;8;9;10;11;12;13;14;15;16;17;18;19;20;21},{30;25;21;18;16;15;14;13;12;11;10;9;8;7;6;5;4;3;2;1;0}),0)</f>
        <v>0</v>
      </c>
      <c r="U123" s="44"/>
      <c r="V123" s="45">
        <f>IF(U123,LOOKUP(U123,{1;2;3;4;5;6;7;8;9;10;11;12;13;14;15;16;17;18;19;20;21},{60;50;42;36;32;30;28;26;24;22;20;18;16;14;12;10;8;6;4;2;0}),0)</f>
        <v>0</v>
      </c>
      <c r="W123" s="44"/>
      <c r="X123" s="41">
        <f>IF(W123,LOOKUP(W123,{1;2;3;4;5;6;7;8;9;10;11;12;13;14;15;16;17;18;19;20;21},{60;50;42;36;32;30;28;26;24;22;20;18;16;14;12;10;8;6;4;2;0}),0)</f>
        <v>0</v>
      </c>
      <c r="Y123" s="44"/>
      <c r="Z123" s="45">
        <f>IF(Y123,LOOKUP(Y123,{1;2;3;4;5;6;7;8;9;10;11;12;13;14;15;16;17;18;19;20;21},{60;50;42;36;32;30;28;26;24;22;20;18;16;14;12;10;8;6;4;2;0}),0)</f>
        <v>0</v>
      </c>
      <c r="AA123" s="44"/>
      <c r="AB123" s="41">
        <f>IF(AA123,LOOKUP(AA123,{1;2;3;4;5;6;7;8;9;10;11;12;13;14;15;16;17;18;19;20;21},{60;50;42;36;32;30;28;26;24;22;20;18;16;14;12;10;8;6;4;2;0}),0)</f>
        <v>0</v>
      </c>
      <c r="AC123" s="44"/>
      <c r="AD123" s="106">
        <f>IF(AC123,LOOKUP(AC123,{1;2;3;4;5;6;7;8;9;10;11;12;13;14;15;16;17;18;19;20;21},{30;25;21;18;16;15;14;13;12;11;10;9;8;7;6;5;4;3;2;1;0}),0)</f>
        <v>0</v>
      </c>
      <c r="AE123" s="44"/>
      <c r="AF123" s="488">
        <f>IF(AE123,LOOKUP(AE123,{1;2;3;4;5;6;7;8;9;10;11;12;13;14;15;16;17;18;19;20;21},{30;25;21;18;16;15;14;13;12;11;10;9;8;7;6;5;4;3;2;1;0}),0)</f>
        <v>0</v>
      </c>
      <c r="AG123" s="44"/>
      <c r="AH123" s="106">
        <f>IF(AG123,LOOKUP(AG123,{1;2;3;4;5;6;7;8;9;10;11;12;13;14;15;16;17;18;19;20;21},{30;25;21;18;16;15;14;13;12;11;10;9;8;7;6;5;4;3;2;1;0}),0)</f>
        <v>0</v>
      </c>
      <c r="AI123" s="44"/>
      <c r="AJ123" s="41">
        <f>IF(AI123,LOOKUP(AI123,{1;2;3;4;5;6;7;8;9;10;11;12;13;14;15;16;17;18;19;20;21},{30;25;21;18;16;15;14;13;12;11;10;9;8;7;6;5;4;3;2;1;0}),0)</f>
        <v>0</v>
      </c>
      <c r="AK123" s="44"/>
      <c r="AL123" s="43">
        <f>IF(AK123,LOOKUP(AK123,{1;2;3;4;5;6;7;8;9;10;11;12;13;14;15;16;17;18;19;20;21},{30;25;21;18;16;15;14;13;12;11;10;9;8;7;6;5;4;3;2;1;0}),0)</f>
        <v>0</v>
      </c>
      <c r="AM123" s="44"/>
      <c r="AN123" s="43">
        <f>IF(AM123,LOOKUP(AM123,{1;2;3;4;5;6;7;8;9;10;11;12;13;14;15;16;17;18;19;20;21},{30;25;21;18;16;15;14;13;12;11;10;9;8;7;6;5;4;3;2;1;0}),0)</f>
        <v>0</v>
      </c>
      <c r="AO123" s="44"/>
      <c r="AP123" s="43">
        <f>IF(AO123,LOOKUP(AO123,{1;2;3;4;5;6;7;8;9;10;11;12;13;14;15;16;17;18;19;20;21},{30;25;21;18;16;15;14;13;12;11;10;9;8;7;6;5;4;3;2;1;0}),0)</f>
        <v>0</v>
      </c>
      <c r="AQ123" s="44"/>
      <c r="AR123" s="47">
        <f>IF(AQ123,LOOKUP(AQ123,{1;2;3;4;5;6;7;8;9;10;11;12;13;14;15;16;17;18;19;20;21},{60;50;42;36;32;30;28;26;24;22;20;18;16;14;12;10;8;6;4;2;0}),0)</f>
        <v>0</v>
      </c>
      <c r="AS123" s="44"/>
      <c r="AT123" s="45">
        <f>IF(AS123,LOOKUP(AS123,{1;2;3;4;5;6;7;8;9;10;11;12;13;14;15;16;17;18;19;20;21},{60;50;42;36;32;30;28;26;24;22;20;18;16;14;12;10;8;6;4;2;0}),0)</f>
        <v>0</v>
      </c>
      <c r="AU123" s="44"/>
      <c r="AV123" s="45">
        <f>IF(AU123,LOOKUP(AU123,{1;2;3;4;5;6;7;8;9;10;11;12;13;14;15;16;17;18;19;20;21},{60;50;42;36;32;30;28;26;24;22;20;18;16;14;12;10;8;6;4;2;0}),0)</f>
        <v>0</v>
      </c>
      <c r="AW123" s="225"/>
      <c r="AX123" s="219">
        <f>V123+X123+Z123+AB123+AR123+AT123+AV123</f>
        <v>0</v>
      </c>
      <c r="AY123" s="259"/>
      <c r="AZ123" s="255">
        <f>RANK(BA123,$BA$6:$BA$258)</f>
        <v>57</v>
      </c>
      <c r="BA123" s="256">
        <f>(N123+P123+R123+T123+V123+X123+Z123+AB123+AD123+AF123+AH123+AJ123+AL123+AN123)- SMALL((N123,P123,R123,T123,V123,X123,Z123,AB123,AD123,AF123,AH123,AJ123,AL123,AN123),1)- SMALL((N123,P123,R123,T123,V123,X123,Z123,AB123,AD123,AF123,AH123,AJ123,AL123,AN123),2)- SMALL((N123,P123,R123,T123,V123,X123,Z123,AB123,AD123,AF123,AH123,AJ123,AL123,AN123),3)</f>
        <v>0</v>
      </c>
      <c r="BB123" s="161"/>
    </row>
    <row r="124" spans="1:54" s="54" customFormat="1" ht="16" customHeight="1" x14ac:dyDescent="0.2">
      <c r="A124" s="190">
        <f>RANK(I124,$I$6:$I$988)</f>
        <v>103</v>
      </c>
      <c r="B124" s="187">
        <v>3535129</v>
      </c>
      <c r="C124" s="181" t="s">
        <v>497</v>
      </c>
      <c r="D124" s="181" t="s">
        <v>498</v>
      </c>
      <c r="E124" s="178" t="str">
        <f>C124&amp;D124</f>
        <v>SusanDUNKLEE</v>
      </c>
      <c r="F124" s="172">
        <v>2017</v>
      </c>
      <c r="G124" s="193">
        <v>1986</v>
      </c>
      <c r="H124" s="207" t="str">
        <f>IF(ISBLANK(G124),"",IF(G124&gt;1995.9,"U23","SR"))</f>
        <v>SR</v>
      </c>
      <c r="I124" s="198">
        <f>N124+P124+R124+T124+V124+X124+Z124+AB124+AD124+AF124+AH124+AJ124+AL124+AN124+AP124+AR124+AT124+AV124</f>
        <v>0</v>
      </c>
      <c r="J124" s="201">
        <f>N124+R124+X124+AB124+AF124+AJ124+AR124</f>
        <v>0</v>
      </c>
      <c r="K124" s="202">
        <f>P124+T124+V124+Z124+AD124+AH124+AL124+AN124+AP124+AT124+AV124</f>
        <v>0</v>
      </c>
      <c r="L124" s="161"/>
      <c r="M124" s="44"/>
      <c r="N124" s="41">
        <f>IF(M124,LOOKUP(M124,{1;2;3;4;5;6;7;8;9;10;11;12;13;14;15;16;17;18;19;20;21},{30;25;21;18;16;15;14;13;12;11;10;9;8;7;6;5;4;3;2;1;0}),0)</f>
        <v>0</v>
      </c>
      <c r="O124" s="44"/>
      <c r="P124" s="43">
        <f>IF(O124,LOOKUP(O124,{1;2;3;4;5;6;7;8;9;10;11;12;13;14;15;16;17;18;19;20;21},{30;25;21;18;16;15;14;13;12;11;10;9;8;7;6;5;4;3;2;1;0}),0)</f>
        <v>0</v>
      </c>
      <c r="Q124" s="44"/>
      <c r="R124" s="41">
        <f>IF(Q124,LOOKUP(Q124,{1;2;3;4;5;6;7;8;9;10;11;12;13;14;15;16;17;18;19;20;21},{30;25;21;18;16;15;14;13;12;11;10;9;8;7;6;5;4;3;2;1;0}),0)</f>
        <v>0</v>
      </c>
      <c r="S124" s="44"/>
      <c r="T124" s="43">
        <f>IF(S124,LOOKUP(S124,{1;2;3;4;5;6;7;8;9;10;11;12;13;14;15;16;17;18;19;20;21},{30;25;21;18;16;15;14;13;12;11;10;9;8;7;6;5;4;3;2;1;0}),0)</f>
        <v>0</v>
      </c>
      <c r="U124" s="44"/>
      <c r="V124" s="45">
        <f>IF(U124,LOOKUP(U124,{1;2;3;4;5;6;7;8;9;10;11;12;13;14;15;16;17;18;19;20;21},{60;50;42;36;32;30;28;26;24;22;20;18;16;14;12;10;8;6;4;2;0}),0)</f>
        <v>0</v>
      </c>
      <c r="W124" s="44"/>
      <c r="X124" s="41">
        <f>IF(W124,LOOKUP(W124,{1;2;3;4;5;6;7;8;9;10;11;12;13;14;15;16;17;18;19;20;21},{60;50;42;36;32;30;28;26;24;22;20;18;16;14;12;10;8;6;4;2;0}),0)</f>
        <v>0</v>
      </c>
      <c r="Y124" s="44"/>
      <c r="Z124" s="45">
        <f>IF(Y124,LOOKUP(Y124,{1;2;3;4;5;6;7;8;9;10;11;12;13;14;15;16;17;18;19;20;21},{60;50;42;36;32;30;28;26;24;22;20;18;16;14;12;10;8;6;4;2;0}),0)</f>
        <v>0</v>
      </c>
      <c r="AA124" s="44"/>
      <c r="AB124" s="41">
        <f>IF(AA124,LOOKUP(AA124,{1;2;3;4;5;6;7;8;9;10;11;12;13;14;15;16;17;18;19;20;21},{60;50;42;36;32;30;28;26;24;22;20;18;16;14;12;10;8;6;4;2;0}),0)</f>
        <v>0</v>
      </c>
      <c r="AC124" s="44"/>
      <c r="AD124" s="106">
        <f>IF(AC124,LOOKUP(AC124,{1;2;3;4;5;6;7;8;9;10;11;12;13;14;15;16;17;18;19;20;21},{30;25;21;18;16;15;14;13;12;11;10;9;8;7;6;5;4;3;2;1;0}),0)</f>
        <v>0</v>
      </c>
      <c r="AE124" s="44"/>
      <c r="AF124" s="488">
        <f>IF(AE124,LOOKUP(AE124,{1;2;3;4;5;6;7;8;9;10;11;12;13;14;15;16;17;18;19;20;21},{30;25;21;18;16;15;14;13;12;11;10;9;8;7;6;5;4;3;2;1;0}),0)</f>
        <v>0</v>
      </c>
      <c r="AG124" s="44"/>
      <c r="AH124" s="106">
        <f>IF(AG124,LOOKUP(AG124,{1;2;3;4;5;6;7;8;9;10;11;12;13;14;15;16;17;18;19;20;21},{30;25;21;18;16;15;14;13;12;11;10;9;8;7;6;5;4;3;2;1;0}),0)</f>
        <v>0</v>
      </c>
      <c r="AI124" s="44"/>
      <c r="AJ124" s="41">
        <f>IF(AI124,LOOKUP(AI124,{1;2;3;4;5;6;7;8;9;10;11;12;13;14;15;16;17;18;19;20;21},{30;25;21;18;16;15;14;13;12;11;10;9;8;7;6;5;4;3;2;1;0}),0)</f>
        <v>0</v>
      </c>
      <c r="AK124" s="44"/>
      <c r="AL124" s="43">
        <f>IF(AK124,LOOKUP(AK124,{1;2;3;4;5;6;7;8;9;10;11;12;13;14;15;16;17;18;19;20;21},{30;25;21;18;16;15;14;13;12;11;10;9;8;7;6;5;4;3;2;1;0}),0)</f>
        <v>0</v>
      </c>
      <c r="AM124" s="44"/>
      <c r="AN124" s="43">
        <f>IF(AM124,LOOKUP(AM124,{1;2;3;4;5;6;7;8;9;10;11;12;13;14;15;16;17;18;19;20;21},{30;25;21;18;16;15;14;13;12;11;10;9;8;7;6;5;4;3;2;1;0}),0)</f>
        <v>0</v>
      </c>
      <c r="AO124" s="44"/>
      <c r="AP124" s="43">
        <f>IF(AO124,LOOKUP(AO124,{1;2;3;4;5;6;7;8;9;10;11;12;13;14;15;16;17;18;19;20;21},{30;25;21;18;16;15;14;13;12;11;10;9;8;7;6;5;4;3;2;1;0}),0)</f>
        <v>0</v>
      </c>
      <c r="AQ124" s="44"/>
      <c r="AR124" s="47">
        <f>IF(AQ124,LOOKUP(AQ124,{1;2;3;4;5;6;7;8;9;10;11;12;13;14;15;16;17;18;19;20;21},{60;50;42;36;32;30;28;26;24;22;20;18;16;14;12;10;8;6;4;2;0}),0)</f>
        <v>0</v>
      </c>
      <c r="AS124" s="44"/>
      <c r="AT124" s="45">
        <f>IF(AS124,LOOKUP(AS124,{1;2;3;4;5;6;7;8;9;10;11;12;13;14;15;16;17;18;19;20;21},{60;50;42;36;32;30;28;26;24;22;20;18;16;14;12;10;8;6;4;2;0}),0)</f>
        <v>0</v>
      </c>
      <c r="AU124" s="44"/>
      <c r="AV124" s="45">
        <f>IF(AU124,LOOKUP(AU124,{1;2;3;4;5;6;7;8;9;10;11;12;13;14;15;16;17;18;19;20;21},{60;50;42;36;32;30;28;26;24;22;20;18;16;14;12;10;8;6;4;2;0}),0)</f>
        <v>0</v>
      </c>
      <c r="AW124" s="225"/>
      <c r="AX124" s="219">
        <f>V124+X124+Z124+AB124+AR124+AT124+AV124</f>
        <v>0</v>
      </c>
      <c r="AY124" s="259"/>
      <c r="AZ124" s="255">
        <f>RANK(BA124,$BA$6:$BA$258)</f>
        <v>57</v>
      </c>
      <c r="BA124" s="256">
        <f>(N124+P124+R124+T124+V124+X124+Z124+AB124+AD124+AF124+AH124+AJ124+AL124+AN124)- SMALL((N124,P124,R124,T124,V124,X124,Z124,AB124,AD124,AF124,AH124,AJ124,AL124,AN124),1)- SMALL((N124,P124,R124,T124,V124,X124,Z124,AB124,AD124,AF124,AH124,AJ124,AL124,AN124),2)- SMALL((N124,P124,R124,T124,V124,X124,Z124,AB124,AD124,AF124,AH124,AJ124,AL124,AN124),3)</f>
        <v>0</v>
      </c>
      <c r="BB124" s="161"/>
    </row>
    <row r="125" spans="1:54" s="54" customFormat="1" ht="16" customHeight="1" x14ac:dyDescent="0.2">
      <c r="A125" s="190">
        <f>RANK(I125,$I$6:$I$988)</f>
        <v>103</v>
      </c>
      <c r="B125" s="187">
        <v>3105105</v>
      </c>
      <c r="C125" s="181" t="s">
        <v>334</v>
      </c>
      <c r="D125" s="181" t="s">
        <v>335</v>
      </c>
      <c r="E125" s="178" t="str">
        <f>C125&amp;D125</f>
        <v>AndreaDUPONT</v>
      </c>
      <c r="F125" s="172">
        <v>2017</v>
      </c>
      <c r="G125" s="193">
        <v>1980</v>
      </c>
      <c r="H125" s="207" t="str">
        <f>IF(ISBLANK(G125),"",IF(G125&gt;1995.9,"U23","SR"))</f>
        <v>SR</v>
      </c>
      <c r="I125" s="198">
        <f>N125+P125+R125+T125+V125+X125+Z125+AB125+AD125+AF125+AH125+AJ125+AL125+AN125+AP125+AR125+AT125+AV125</f>
        <v>0</v>
      </c>
      <c r="J125" s="201">
        <f>N125+R125+X125+AB125+AF125+AJ125+AR125</f>
        <v>0</v>
      </c>
      <c r="K125" s="202">
        <f>P125+T125+V125+Z125+AD125+AH125+AL125+AN125+AP125+AT125+AV125</f>
        <v>0</v>
      </c>
      <c r="L125" s="161"/>
      <c r="M125" s="44"/>
      <c r="N125" s="41">
        <f>IF(M125,LOOKUP(M125,{1;2;3;4;5;6;7;8;9;10;11;12;13;14;15;16;17;18;19;20;21},{30;25;21;18;16;15;14;13;12;11;10;9;8;7;6;5;4;3;2;1;0}),0)</f>
        <v>0</v>
      </c>
      <c r="O125" s="44"/>
      <c r="P125" s="43">
        <f>IF(O125,LOOKUP(O125,{1;2;3;4;5;6;7;8;9;10;11;12;13;14;15;16;17;18;19;20;21},{30;25;21;18;16;15;14;13;12;11;10;9;8;7;6;5;4;3;2;1;0}),0)</f>
        <v>0</v>
      </c>
      <c r="Q125" s="44"/>
      <c r="R125" s="41">
        <f>IF(Q125,LOOKUP(Q125,{1;2;3;4;5;6;7;8;9;10;11;12;13;14;15;16;17;18;19;20;21},{30;25;21;18;16;15;14;13;12;11;10;9;8;7;6;5;4;3;2;1;0}),0)</f>
        <v>0</v>
      </c>
      <c r="S125" s="44"/>
      <c r="T125" s="43">
        <f>IF(S125,LOOKUP(S125,{1;2;3;4;5;6;7;8;9;10;11;12;13;14;15;16;17;18;19;20;21},{30;25;21;18;16;15;14;13;12;11;10;9;8;7;6;5;4;3;2;1;0}),0)</f>
        <v>0</v>
      </c>
      <c r="U125" s="44"/>
      <c r="V125" s="45">
        <f>IF(U125,LOOKUP(U125,{1;2;3;4;5;6;7;8;9;10;11;12;13;14;15;16;17;18;19;20;21},{60;50;42;36;32;30;28;26;24;22;20;18;16;14;12;10;8;6;4;2;0}),0)</f>
        <v>0</v>
      </c>
      <c r="W125" s="44"/>
      <c r="X125" s="41">
        <f>IF(W125,LOOKUP(W125,{1;2;3;4;5;6;7;8;9;10;11;12;13;14;15;16;17;18;19;20;21},{60;50;42;36;32;30;28;26;24;22;20;18;16;14;12;10;8;6;4;2;0}),0)</f>
        <v>0</v>
      </c>
      <c r="Y125" s="44"/>
      <c r="Z125" s="45">
        <f>IF(Y125,LOOKUP(Y125,{1;2;3;4;5;6;7;8;9;10;11;12;13;14;15;16;17;18;19;20;21},{60;50;42;36;32;30;28;26;24;22;20;18;16;14;12;10;8;6;4;2;0}),0)</f>
        <v>0</v>
      </c>
      <c r="AA125" s="44"/>
      <c r="AB125" s="41">
        <f>IF(AA125,LOOKUP(AA125,{1;2;3;4;5;6;7;8;9;10;11;12;13;14;15;16;17;18;19;20;21},{60;50;42;36;32;30;28;26;24;22;20;18;16;14;12;10;8;6;4;2;0}),0)</f>
        <v>0</v>
      </c>
      <c r="AC125" s="44"/>
      <c r="AD125" s="106">
        <f>IF(AC125,LOOKUP(AC125,{1;2;3;4;5;6;7;8;9;10;11;12;13;14;15;16;17;18;19;20;21},{30;25;21;18;16;15;14;13;12;11;10;9;8;7;6;5;4;3;2;1;0}),0)</f>
        <v>0</v>
      </c>
      <c r="AE125" s="44"/>
      <c r="AF125" s="488">
        <f>IF(AE125,LOOKUP(AE125,{1;2;3;4;5;6;7;8;9;10;11;12;13;14;15;16;17;18;19;20;21},{30;25;21;18;16;15;14;13;12;11;10;9;8;7;6;5;4;3;2;1;0}),0)</f>
        <v>0</v>
      </c>
      <c r="AG125" s="44"/>
      <c r="AH125" s="106">
        <f>IF(AG125,LOOKUP(AG125,{1;2;3;4;5;6;7;8;9;10;11;12;13;14;15;16;17;18;19;20;21},{30;25;21;18;16;15;14;13;12;11;10;9;8;7;6;5;4;3;2;1;0}),0)</f>
        <v>0</v>
      </c>
      <c r="AI125" s="44"/>
      <c r="AJ125" s="41">
        <f>IF(AI125,LOOKUP(AI125,{1;2;3;4;5;6;7;8;9;10;11;12;13;14;15;16;17;18;19;20;21},{30;25;21;18;16;15;14;13;12;11;10;9;8;7;6;5;4;3;2;1;0}),0)</f>
        <v>0</v>
      </c>
      <c r="AK125" s="44"/>
      <c r="AL125" s="43">
        <f>IF(AK125,LOOKUP(AK125,{1;2;3;4;5;6;7;8;9;10;11;12;13;14;15;16;17;18;19;20;21},{30;25;21;18;16;15;14;13;12;11;10;9;8;7;6;5;4;3;2;1;0}),0)</f>
        <v>0</v>
      </c>
      <c r="AM125" s="44"/>
      <c r="AN125" s="43">
        <f>IF(AM125,LOOKUP(AM125,{1;2;3;4;5;6;7;8;9;10;11;12;13;14;15;16;17;18;19;20;21},{30;25;21;18;16;15;14;13;12;11;10;9;8;7;6;5;4;3;2;1;0}),0)</f>
        <v>0</v>
      </c>
      <c r="AO125" s="44"/>
      <c r="AP125" s="43">
        <f>IF(AO125,LOOKUP(AO125,{1;2;3;4;5;6;7;8;9;10;11;12;13;14;15;16;17;18;19;20;21},{30;25;21;18;16;15;14;13;12;11;10;9;8;7;6;5;4;3;2;1;0}),0)</f>
        <v>0</v>
      </c>
      <c r="AQ125" s="44"/>
      <c r="AR125" s="47">
        <f>IF(AQ125,LOOKUP(AQ125,{1;2;3;4;5;6;7;8;9;10;11;12;13;14;15;16;17;18;19;20;21},{60;50;42;36;32;30;28;26;24;22;20;18;16;14;12;10;8;6;4;2;0}),0)</f>
        <v>0</v>
      </c>
      <c r="AS125" s="44"/>
      <c r="AT125" s="45">
        <f>IF(AS125,LOOKUP(AS125,{1;2;3;4;5;6;7;8;9;10;11;12;13;14;15;16;17;18;19;20;21},{60;50;42;36;32;30;28;26;24;22;20;18;16;14;12;10;8;6;4;2;0}),0)</f>
        <v>0</v>
      </c>
      <c r="AU125" s="44"/>
      <c r="AV125" s="45">
        <f>IF(AU125,LOOKUP(AU125,{1;2;3;4;5;6;7;8;9;10;11;12;13;14;15;16;17;18;19;20;21},{60;50;42;36;32;30;28;26;24;22;20;18;16;14;12;10;8;6;4;2;0}),0)</f>
        <v>0</v>
      </c>
      <c r="AW125" s="225"/>
      <c r="AX125" s="219">
        <f>V125+X125+Z125+AB125+AR125+AT125+AV125</f>
        <v>0</v>
      </c>
      <c r="AY125" s="259"/>
      <c r="AZ125" s="255">
        <f>RANK(BA125,$BA$6:$BA$258)</f>
        <v>57</v>
      </c>
      <c r="BA125" s="256">
        <f>(N125+P125+R125+T125+V125+X125+Z125+AB125+AD125+AF125+AH125+AJ125+AL125+AN125)- SMALL((N125,P125,R125,T125,V125,X125,Z125,AB125,AD125,AF125,AH125,AJ125,AL125,AN125),1)- SMALL((N125,P125,R125,T125,V125,X125,Z125,AB125,AD125,AF125,AH125,AJ125,AL125,AN125),2)- SMALL((N125,P125,R125,T125,V125,X125,Z125,AB125,AD125,AF125,AH125,AJ125,AL125,AN125),3)</f>
        <v>0</v>
      </c>
      <c r="BB125" s="161"/>
    </row>
    <row r="126" spans="1:54" s="54" customFormat="1" ht="16" customHeight="1" x14ac:dyDescent="0.2">
      <c r="A126" s="190">
        <f>RANK(I126,$I$6:$I$988)</f>
        <v>103</v>
      </c>
      <c r="B126" s="187">
        <v>3535683</v>
      </c>
      <c r="C126" s="182" t="s">
        <v>541</v>
      </c>
      <c r="D126" s="181" t="s">
        <v>402</v>
      </c>
      <c r="E126" s="178" t="str">
        <f>C126&amp;D126</f>
        <v>BrennaEGAN</v>
      </c>
      <c r="F126" s="172">
        <v>2017</v>
      </c>
      <c r="G126" s="193">
        <v>1996</v>
      </c>
      <c r="H126" s="207" t="str">
        <f>IF(ISBLANK(G126),"",IF(G126&gt;1995.9,"U23","SR"))</f>
        <v>U23</v>
      </c>
      <c r="I126" s="198">
        <f>N126+P126+R126+T126+V126+X126+Z126+AB126+AD126+AF126+AH126+AJ126+AL126+AN126+AP126+AR126+AT126+AV126</f>
        <v>0</v>
      </c>
      <c r="J126" s="201">
        <f>N126+R126+X126+AB126+AF126+AJ126+AR126</f>
        <v>0</v>
      </c>
      <c r="K126" s="202">
        <f>P126+T126+V126+Z126+AD126+AH126+AL126+AN126+AP126+AT126+AV126</f>
        <v>0</v>
      </c>
      <c r="L126" s="161"/>
      <c r="M126" s="44"/>
      <c r="N126" s="41">
        <f>IF(M126,LOOKUP(M126,{1;2;3;4;5;6;7;8;9;10;11;12;13;14;15;16;17;18;19;20;21},{30;25;21;18;16;15;14;13;12;11;10;9;8;7;6;5;4;3;2;1;0}),0)</f>
        <v>0</v>
      </c>
      <c r="O126" s="44"/>
      <c r="P126" s="43">
        <f>IF(O126,LOOKUP(O126,{1;2;3;4;5;6;7;8;9;10;11;12;13;14;15;16;17;18;19;20;21},{30;25;21;18;16;15;14;13;12;11;10;9;8;7;6;5;4;3;2;1;0}),0)</f>
        <v>0</v>
      </c>
      <c r="Q126" s="44"/>
      <c r="R126" s="41">
        <f>IF(Q126,LOOKUP(Q126,{1;2;3;4;5;6;7;8;9;10;11;12;13;14;15;16;17;18;19;20;21},{30;25;21;18;16;15;14;13;12;11;10;9;8;7;6;5;4;3;2;1;0}),0)</f>
        <v>0</v>
      </c>
      <c r="S126" s="44"/>
      <c r="T126" s="43">
        <f>IF(S126,LOOKUP(S126,{1;2;3;4;5;6;7;8;9;10;11;12;13;14;15;16;17;18;19;20;21},{30;25;21;18;16;15;14;13;12;11;10;9;8;7;6;5;4;3;2;1;0}),0)</f>
        <v>0</v>
      </c>
      <c r="U126" s="44"/>
      <c r="V126" s="45">
        <f>IF(U126,LOOKUP(U126,{1;2;3;4;5;6;7;8;9;10;11;12;13;14;15;16;17;18;19;20;21},{60;50;42;36;32;30;28;26;24;22;20;18;16;14;12;10;8;6;4;2;0}),0)</f>
        <v>0</v>
      </c>
      <c r="W126" s="44"/>
      <c r="X126" s="41">
        <f>IF(W126,LOOKUP(W126,{1;2;3;4;5;6;7;8;9;10;11;12;13;14;15;16;17;18;19;20;21},{60;50;42;36;32;30;28;26;24;22;20;18;16;14;12;10;8;6;4;2;0}),0)</f>
        <v>0</v>
      </c>
      <c r="Y126" s="44"/>
      <c r="Z126" s="45">
        <f>IF(Y126,LOOKUP(Y126,{1;2;3;4;5;6;7;8;9;10;11;12;13;14;15;16;17;18;19;20;21},{60;50;42;36;32;30;28;26;24;22;20;18;16;14;12;10;8;6;4;2;0}),0)</f>
        <v>0</v>
      </c>
      <c r="AA126" s="44"/>
      <c r="AB126" s="41">
        <f>IF(AA126,LOOKUP(AA126,{1;2;3;4;5;6;7;8;9;10;11;12;13;14;15;16;17;18;19;20;21},{60;50;42;36;32;30;28;26;24;22;20;18;16;14;12;10;8;6;4;2;0}),0)</f>
        <v>0</v>
      </c>
      <c r="AC126" s="44"/>
      <c r="AD126" s="106">
        <f>IF(AC126,LOOKUP(AC126,{1;2;3;4;5;6;7;8;9;10;11;12;13;14;15;16;17;18;19;20;21},{30;25;21;18;16;15;14;13;12;11;10;9;8;7;6;5;4;3;2;1;0}),0)</f>
        <v>0</v>
      </c>
      <c r="AE126" s="44"/>
      <c r="AF126" s="488">
        <f>IF(AE126,LOOKUP(AE126,{1;2;3;4;5;6;7;8;9;10;11;12;13;14;15;16;17;18;19;20;21},{30;25;21;18;16;15;14;13;12;11;10;9;8;7;6;5;4;3;2;1;0}),0)</f>
        <v>0</v>
      </c>
      <c r="AG126" s="44"/>
      <c r="AH126" s="106">
        <f>IF(AG126,LOOKUP(AG126,{1;2;3;4;5;6;7;8;9;10;11;12;13;14;15;16;17;18;19;20;21},{30;25;21;18;16;15;14;13;12;11;10;9;8;7;6;5;4;3;2;1;0}),0)</f>
        <v>0</v>
      </c>
      <c r="AI126" s="44"/>
      <c r="AJ126" s="41">
        <f>IF(AI126,LOOKUP(AI126,{1;2;3;4;5;6;7;8;9;10;11;12;13;14;15;16;17;18;19;20;21},{30;25;21;18;16;15;14;13;12;11;10;9;8;7;6;5;4;3;2;1;0}),0)</f>
        <v>0</v>
      </c>
      <c r="AK126" s="44"/>
      <c r="AL126" s="43">
        <f>IF(AK126,LOOKUP(AK126,{1;2;3;4;5;6;7;8;9;10;11;12;13;14;15;16;17;18;19;20;21},{30;25;21;18;16;15;14;13;12;11;10;9;8;7;6;5;4;3;2;1;0}),0)</f>
        <v>0</v>
      </c>
      <c r="AM126" s="44"/>
      <c r="AN126" s="43">
        <f>IF(AM126,LOOKUP(AM126,{1;2;3;4;5;6;7;8;9;10;11;12;13;14;15;16;17;18;19;20;21},{30;25;21;18;16;15;14;13;12;11;10;9;8;7;6;5;4;3;2;1;0}),0)</f>
        <v>0</v>
      </c>
      <c r="AO126" s="44"/>
      <c r="AP126" s="43">
        <f>IF(AO126,LOOKUP(AO126,{1;2;3;4;5;6;7;8;9;10;11;12;13;14;15;16;17;18;19;20;21},{30;25;21;18;16;15;14;13;12;11;10;9;8;7;6;5;4;3;2;1;0}),0)</f>
        <v>0</v>
      </c>
      <c r="AQ126" s="44"/>
      <c r="AR126" s="47">
        <f>IF(AQ126,LOOKUP(AQ126,{1;2;3;4;5;6;7;8;9;10;11;12;13;14;15;16;17;18;19;20;21},{60;50;42;36;32;30;28;26;24;22;20;18;16;14;12;10;8;6;4;2;0}),0)</f>
        <v>0</v>
      </c>
      <c r="AS126" s="44"/>
      <c r="AT126" s="45">
        <f>IF(AS126,LOOKUP(AS126,{1;2;3;4;5;6;7;8;9;10;11;12;13;14;15;16;17;18;19;20;21},{60;50;42;36;32;30;28;26;24;22;20;18;16;14;12;10;8;6;4;2;0}),0)</f>
        <v>0</v>
      </c>
      <c r="AU126" s="44"/>
      <c r="AV126" s="45">
        <f>IF(AU126,LOOKUP(AU126,{1;2;3;4;5;6;7;8;9;10;11;12;13;14;15;16;17;18;19;20;21},{60;50;42;36;32;30;28;26;24;22;20;18;16;14;12;10;8;6;4;2;0}),0)</f>
        <v>0</v>
      </c>
      <c r="AW126" s="225"/>
      <c r="AX126" s="219">
        <f>V126+X126+Z126+AB126+AR126+AT126+AV126</f>
        <v>0</v>
      </c>
      <c r="AY126" s="259"/>
      <c r="AZ126" s="255">
        <f>RANK(BA126,$BA$6:$BA$258)</f>
        <v>57</v>
      </c>
      <c r="BA126" s="256">
        <f>(N126+P126+R126+T126+V126+X126+Z126+AB126+AD126+AF126+AH126+AJ126+AL126+AN126)- SMALL((N126,P126,R126,T126,V126,X126,Z126,AB126,AD126,AF126,AH126,AJ126,AL126,AN126),1)- SMALL((N126,P126,R126,T126,V126,X126,Z126,AB126,AD126,AF126,AH126,AJ126,AL126,AN126),2)- SMALL((N126,P126,R126,T126,V126,X126,Z126,AB126,AD126,AF126,AH126,AJ126,AL126,AN126),3)</f>
        <v>0</v>
      </c>
      <c r="BB126" s="161"/>
    </row>
    <row r="127" spans="1:54" s="54" customFormat="1" ht="16" customHeight="1" x14ac:dyDescent="0.2">
      <c r="A127" s="190">
        <f>RANK(I127,$I$6:$I$988)</f>
        <v>103</v>
      </c>
      <c r="B127" s="187">
        <v>3425959</v>
      </c>
      <c r="C127" s="181" t="s">
        <v>362</v>
      </c>
      <c r="D127" s="181" t="s">
        <v>363</v>
      </c>
      <c r="E127" s="178" t="str">
        <f>C127&amp;D127</f>
        <v>LinnERIKSEN</v>
      </c>
      <c r="F127" s="172">
        <v>2017</v>
      </c>
      <c r="G127" s="193">
        <v>1994</v>
      </c>
      <c r="H127" s="207" t="str">
        <f>IF(ISBLANK(G127),"",IF(G127&gt;1995.9,"U23","SR"))</f>
        <v>SR</v>
      </c>
      <c r="I127" s="198">
        <f>N127+P127+R127+T127+V127+X127+Z127+AB127+AD127+AF127+AH127+AJ127+AL127+AN127+AP127+AR127+AT127+AV127</f>
        <v>0</v>
      </c>
      <c r="J127" s="201">
        <f>N127+R127+X127+AB127+AF127+AJ127+AR127</f>
        <v>0</v>
      </c>
      <c r="K127" s="202">
        <f>P127+T127+V127+Z127+AD127+AH127+AL127+AN127+AP127+AT127+AV127</f>
        <v>0</v>
      </c>
      <c r="L127" s="161"/>
      <c r="M127" s="44"/>
      <c r="N127" s="41">
        <f>IF(M127,LOOKUP(M127,{1;2;3;4;5;6;7;8;9;10;11;12;13;14;15;16;17;18;19;20;21},{30;25;21;18;16;15;14;13;12;11;10;9;8;7;6;5;4;3;2;1;0}),0)</f>
        <v>0</v>
      </c>
      <c r="O127" s="44"/>
      <c r="P127" s="43">
        <f>IF(O127,LOOKUP(O127,{1;2;3;4;5;6;7;8;9;10;11;12;13;14;15;16;17;18;19;20;21},{30;25;21;18;16;15;14;13;12;11;10;9;8;7;6;5;4;3;2;1;0}),0)</f>
        <v>0</v>
      </c>
      <c r="Q127" s="44"/>
      <c r="R127" s="41">
        <f>IF(Q127,LOOKUP(Q127,{1;2;3;4;5;6;7;8;9;10;11;12;13;14;15;16;17;18;19;20;21},{30;25;21;18;16;15;14;13;12;11;10;9;8;7;6;5;4;3;2;1;0}),0)</f>
        <v>0</v>
      </c>
      <c r="S127" s="44"/>
      <c r="T127" s="43">
        <f>IF(S127,LOOKUP(S127,{1;2;3;4;5;6;7;8;9;10;11;12;13;14;15;16;17;18;19;20;21},{30;25;21;18;16;15;14;13;12;11;10;9;8;7;6;5;4;3;2;1;0}),0)</f>
        <v>0</v>
      </c>
      <c r="U127" s="44"/>
      <c r="V127" s="45">
        <f>IF(U127,LOOKUP(U127,{1;2;3;4;5;6;7;8;9;10;11;12;13;14;15;16;17;18;19;20;21},{60;50;42;36;32;30;28;26;24;22;20;18;16;14;12;10;8;6;4;2;0}),0)</f>
        <v>0</v>
      </c>
      <c r="W127" s="44"/>
      <c r="X127" s="41">
        <f>IF(W127,LOOKUP(W127,{1;2;3;4;5;6;7;8;9;10;11;12;13;14;15;16;17;18;19;20;21},{60;50;42;36;32;30;28;26;24;22;20;18;16;14;12;10;8;6;4;2;0}),0)</f>
        <v>0</v>
      </c>
      <c r="Y127" s="44"/>
      <c r="Z127" s="45">
        <f>IF(Y127,LOOKUP(Y127,{1;2;3;4;5;6;7;8;9;10;11;12;13;14;15;16;17;18;19;20;21},{60;50;42;36;32;30;28;26;24;22;20;18;16;14;12;10;8;6;4;2;0}),0)</f>
        <v>0</v>
      </c>
      <c r="AA127" s="44"/>
      <c r="AB127" s="41">
        <f>IF(AA127,LOOKUP(AA127,{1;2;3;4;5;6;7;8;9;10;11;12;13;14;15;16;17;18;19;20;21},{60;50;42;36;32;30;28;26;24;22;20;18;16;14;12;10;8;6;4;2;0}),0)</f>
        <v>0</v>
      </c>
      <c r="AC127" s="44"/>
      <c r="AD127" s="106">
        <f>IF(AC127,LOOKUP(AC127,{1;2;3;4;5;6;7;8;9;10;11;12;13;14;15;16;17;18;19;20;21},{30;25;21;18;16;15;14;13;12;11;10;9;8;7;6;5;4;3;2;1;0}),0)</f>
        <v>0</v>
      </c>
      <c r="AE127" s="44"/>
      <c r="AF127" s="488">
        <f>IF(AE127,LOOKUP(AE127,{1;2;3;4;5;6;7;8;9;10;11;12;13;14;15;16;17;18;19;20;21},{30;25;21;18;16;15;14;13;12;11;10;9;8;7;6;5;4;3;2;1;0}),0)</f>
        <v>0</v>
      </c>
      <c r="AG127" s="44"/>
      <c r="AH127" s="106">
        <f>IF(AG127,LOOKUP(AG127,{1;2;3;4;5;6;7;8;9;10;11;12;13;14;15;16;17;18;19;20;21},{30;25;21;18;16;15;14;13;12;11;10;9;8;7;6;5;4;3;2;1;0}),0)</f>
        <v>0</v>
      </c>
      <c r="AI127" s="44"/>
      <c r="AJ127" s="41">
        <f>IF(AI127,LOOKUP(AI127,{1;2;3;4;5;6;7;8;9;10;11;12;13;14;15;16;17;18;19;20;21},{30;25;21;18;16;15;14;13;12;11;10;9;8;7;6;5;4;3;2;1;0}),0)</f>
        <v>0</v>
      </c>
      <c r="AK127" s="44"/>
      <c r="AL127" s="43">
        <f>IF(AK127,LOOKUP(AK127,{1;2;3;4;5;6;7;8;9;10;11;12;13;14;15;16;17;18;19;20;21},{30;25;21;18;16;15;14;13;12;11;10;9;8;7;6;5;4;3;2;1;0}),0)</f>
        <v>0</v>
      </c>
      <c r="AM127" s="44"/>
      <c r="AN127" s="43">
        <f>IF(AM127,LOOKUP(AM127,{1;2;3;4;5;6;7;8;9;10;11;12;13;14;15;16;17;18;19;20;21},{30;25;21;18;16;15;14;13;12;11;10;9;8;7;6;5;4;3;2;1;0}),0)</f>
        <v>0</v>
      </c>
      <c r="AO127" s="44"/>
      <c r="AP127" s="43">
        <f>IF(AO127,LOOKUP(AO127,{1;2;3;4;5;6;7;8;9;10;11;12;13;14;15;16;17;18;19;20;21},{30;25;21;18;16;15;14;13;12;11;10;9;8;7;6;5;4;3;2;1;0}),0)</f>
        <v>0</v>
      </c>
      <c r="AQ127" s="44"/>
      <c r="AR127" s="47">
        <f>IF(AQ127,LOOKUP(AQ127,{1;2;3;4;5;6;7;8;9;10;11;12;13;14;15;16;17;18;19;20;21},{60;50;42;36;32;30;28;26;24;22;20;18;16;14;12;10;8;6;4;2;0}),0)</f>
        <v>0</v>
      </c>
      <c r="AS127" s="44"/>
      <c r="AT127" s="45">
        <f>IF(AS127,LOOKUP(AS127,{1;2;3;4;5;6;7;8;9;10;11;12;13;14;15;16;17;18;19;20;21},{60;50;42;36;32;30;28;26;24;22;20;18;16;14;12;10;8;6;4;2;0}),0)</f>
        <v>0</v>
      </c>
      <c r="AU127" s="44"/>
      <c r="AV127" s="45">
        <f>IF(AU127,LOOKUP(AU127,{1;2;3;4;5;6;7;8;9;10;11;12;13;14;15;16;17;18;19;20;21},{60;50;42;36;32;30;28;26;24;22;20;18;16;14;12;10;8;6;4;2;0}),0)</f>
        <v>0</v>
      </c>
      <c r="AW127" s="225"/>
      <c r="AX127" s="219">
        <f>V127+X127+Z127+AB127+AR127+AT127+AV127</f>
        <v>0</v>
      </c>
      <c r="AY127" s="259"/>
      <c r="AZ127" s="255">
        <f>RANK(BA127,$BA$6:$BA$258)</f>
        <v>57</v>
      </c>
      <c r="BA127" s="256">
        <f>(N127+P127+R127+T127+V127+X127+Z127+AB127+AD127+AF127+AH127+AJ127+AL127+AN127)- SMALL((N127,P127,R127,T127,V127,X127,Z127,AB127,AD127,AF127,AH127,AJ127,AL127,AN127),1)- SMALL((N127,P127,R127,T127,V127,X127,Z127,AB127,AD127,AF127,AH127,AJ127,AL127,AN127),2)- SMALL((N127,P127,R127,T127,V127,X127,Z127,AB127,AD127,AF127,AH127,AJ127,AL127,AN127),3)</f>
        <v>0</v>
      </c>
      <c r="BB127" s="161"/>
    </row>
    <row r="128" spans="1:54" s="54" customFormat="1" ht="16" customHeight="1" x14ac:dyDescent="0.2">
      <c r="A128" s="190">
        <f>RANK(I128,$I$6:$I$988)</f>
        <v>103</v>
      </c>
      <c r="B128" s="187">
        <v>3535530</v>
      </c>
      <c r="C128" s="181" t="s">
        <v>404</v>
      </c>
      <c r="D128" s="181" t="s">
        <v>405</v>
      </c>
      <c r="E128" s="178" t="str">
        <f>C128&amp;D128</f>
        <v>KaitlinFINK</v>
      </c>
      <c r="F128" s="172">
        <v>2017</v>
      </c>
      <c r="G128" s="193">
        <v>1992</v>
      </c>
      <c r="H128" s="207" t="str">
        <f>IF(ISBLANK(G128),"",IF(G128&gt;1995.9,"U23","SR"))</f>
        <v>SR</v>
      </c>
      <c r="I128" s="198">
        <f>N128+P128+R128+T128+V128+X128+Z128+AB128+AD128+AF128+AH128+AJ128+AL128+AN128+AP128+AR128+AT128+AV128</f>
        <v>0</v>
      </c>
      <c r="J128" s="201">
        <f>N128+R128+X128+AB128+AF128+AJ128+AR128</f>
        <v>0</v>
      </c>
      <c r="K128" s="202">
        <f>P128+T128+V128+Z128+AD128+AH128+AL128+AN128+AP128+AT128+AV128</f>
        <v>0</v>
      </c>
      <c r="L128" s="161"/>
      <c r="M128" s="44"/>
      <c r="N128" s="41">
        <f>IF(M128,LOOKUP(M128,{1;2;3;4;5;6;7;8;9;10;11;12;13;14;15;16;17;18;19;20;21},{30;25;21;18;16;15;14;13;12;11;10;9;8;7;6;5;4;3;2;1;0}),0)</f>
        <v>0</v>
      </c>
      <c r="O128" s="44"/>
      <c r="P128" s="43">
        <f>IF(O128,LOOKUP(O128,{1;2;3;4;5;6;7;8;9;10;11;12;13;14;15;16;17;18;19;20;21},{30;25;21;18;16;15;14;13;12;11;10;9;8;7;6;5;4;3;2;1;0}),0)</f>
        <v>0</v>
      </c>
      <c r="Q128" s="44"/>
      <c r="R128" s="41">
        <f>IF(Q128,LOOKUP(Q128,{1;2;3;4;5;6;7;8;9;10;11;12;13;14;15;16;17;18;19;20;21},{30;25;21;18;16;15;14;13;12;11;10;9;8;7;6;5;4;3;2;1;0}),0)</f>
        <v>0</v>
      </c>
      <c r="S128" s="44"/>
      <c r="T128" s="43">
        <f>IF(S128,LOOKUP(S128,{1;2;3;4;5;6;7;8;9;10;11;12;13;14;15;16;17;18;19;20;21},{30;25;21;18;16;15;14;13;12;11;10;9;8;7;6;5;4;3;2;1;0}),0)</f>
        <v>0</v>
      </c>
      <c r="U128" s="44"/>
      <c r="V128" s="45">
        <f>IF(U128,LOOKUP(U128,{1;2;3;4;5;6;7;8;9;10;11;12;13;14;15;16;17;18;19;20;21},{60;50;42;36;32;30;28;26;24;22;20;18;16;14;12;10;8;6;4;2;0}),0)</f>
        <v>0</v>
      </c>
      <c r="W128" s="44"/>
      <c r="X128" s="41">
        <f>IF(W128,LOOKUP(W128,{1;2;3;4;5;6;7;8;9;10;11;12;13;14;15;16;17;18;19;20;21},{60;50;42;36;32;30;28;26;24;22;20;18;16;14;12;10;8;6;4;2;0}),0)</f>
        <v>0</v>
      </c>
      <c r="Y128" s="44"/>
      <c r="Z128" s="45">
        <f>IF(Y128,LOOKUP(Y128,{1;2;3;4;5;6;7;8;9;10;11;12;13;14;15;16;17;18;19;20;21},{60;50;42;36;32;30;28;26;24;22;20;18;16;14;12;10;8;6;4;2;0}),0)</f>
        <v>0</v>
      </c>
      <c r="AA128" s="44"/>
      <c r="AB128" s="41">
        <f>IF(AA128,LOOKUP(AA128,{1;2;3;4;5;6;7;8;9;10;11;12;13;14;15;16;17;18;19;20;21},{60;50;42;36;32;30;28;26;24;22;20;18;16;14;12;10;8;6;4;2;0}),0)</f>
        <v>0</v>
      </c>
      <c r="AC128" s="44"/>
      <c r="AD128" s="106">
        <f>IF(AC128,LOOKUP(AC128,{1;2;3;4;5;6;7;8;9;10;11;12;13;14;15;16;17;18;19;20;21},{30;25;21;18;16;15;14;13;12;11;10;9;8;7;6;5;4;3;2;1;0}),0)</f>
        <v>0</v>
      </c>
      <c r="AE128" s="44"/>
      <c r="AF128" s="488">
        <f>IF(AE128,LOOKUP(AE128,{1;2;3;4;5;6;7;8;9;10;11;12;13;14;15;16;17;18;19;20;21},{30;25;21;18;16;15;14;13;12;11;10;9;8;7;6;5;4;3;2;1;0}),0)</f>
        <v>0</v>
      </c>
      <c r="AG128" s="44"/>
      <c r="AH128" s="106">
        <f>IF(AG128,LOOKUP(AG128,{1;2;3;4;5;6;7;8;9;10;11;12;13;14;15;16;17;18;19;20;21},{30;25;21;18;16;15;14;13;12;11;10;9;8;7;6;5;4;3;2;1;0}),0)</f>
        <v>0</v>
      </c>
      <c r="AI128" s="44"/>
      <c r="AJ128" s="41">
        <f>IF(AI128,LOOKUP(AI128,{1;2;3;4;5;6;7;8;9;10;11;12;13;14;15;16;17;18;19;20;21},{30;25;21;18;16;15;14;13;12;11;10;9;8;7;6;5;4;3;2;1;0}),0)</f>
        <v>0</v>
      </c>
      <c r="AK128" s="44"/>
      <c r="AL128" s="43">
        <f>IF(AK128,LOOKUP(AK128,{1;2;3;4;5;6;7;8;9;10;11;12;13;14;15;16;17;18;19;20;21},{30;25;21;18;16;15;14;13;12;11;10;9;8;7;6;5;4;3;2;1;0}),0)</f>
        <v>0</v>
      </c>
      <c r="AM128" s="44"/>
      <c r="AN128" s="43">
        <f>IF(AM128,LOOKUP(AM128,{1;2;3;4;5;6;7;8;9;10;11;12;13;14;15;16;17;18;19;20;21},{30;25;21;18;16;15;14;13;12;11;10;9;8;7;6;5;4;3;2;1;0}),0)</f>
        <v>0</v>
      </c>
      <c r="AO128" s="44"/>
      <c r="AP128" s="43">
        <f>IF(AO128,LOOKUP(AO128,{1;2;3;4;5;6;7;8;9;10;11;12;13;14;15;16;17;18;19;20;21},{30;25;21;18;16;15;14;13;12;11;10;9;8;7;6;5;4;3;2;1;0}),0)</f>
        <v>0</v>
      </c>
      <c r="AQ128" s="44"/>
      <c r="AR128" s="47">
        <f>IF(AQ128,LOOKUP(AQ128,{1;2;3;4;5;6;7;8;9;10;11;12;13;14;15;16;17;18;19;20;21},{60;50;42;36;32;30;28;26;24;22;20;18;16;14;12;10;8;6;4;2;0}),0)</f>
        <v>0</v>
      </c>
      <c r="AS128" s="44"/>
      <c r="AT128" s="45">
        <f>IF(AS128,LOOKUP(AS128,{1;2;3;4;5;6;7;8;9;10;11;12;13;14;15;16;17;18;19;20;21},{60;50;42;36;32;30;28;26;24;22;20;18;16;14;12;10;8;6;4;2;0}),0)</f>
        <v>0</v>
      </c>
      <c r="AU128" s="44"/>
      <c r="AV128" s="45">
        <f>IF(AU128,LOOKUP(AU128,{1;2;3;4;5;6;7;8;9;10;11;12;13;14;15;16;17;18;19;20;21},{60;50;42;36;32;30;28;26;24;22;20;18;16;14;12;10;8;6;4;2;0}),0)</f>
        <v>0</v>
      </c>
      <c r="AW128" s="225"/>
      <c r="AX128" s="219">
        <f>V128+X128+Z128+AB128+AR128+AT128+AV128</f>
        <v>0</v>
      </c>
      <c r="AY128" s="259"/>
      <c r="AZ128" s="255">
        <f>RANK(BA128,$BA$6:$BA$258)</f>
        <v>57</v>
      </c>
      <c r="BA128" s="256">
        <f>(N128+P128+R128+T128+V128+X128+Z128+AB128+AD128+AF128+AH128+AJ128+AL128+AN128)- SMALL((N128,P128,R128,T128,V128,X128,Z128,AB128,AD128,AF128,AH128,AJ128,AL128,AN128),1)- SMALL((N128,P128,R128,T128,V128,X128,Z128,AB128,AD128,AF128,AH128,AJ128,AL128,AN128),2)- SMALL((N128,P128,R128,T128,V128,X128,Z128,AB128,AD128,AF128,AH128,AJ128,AL128,AN128),3)</f>
        <v>0</v>
      </c>
      <c r="BB128" s="161"/>
    </row>
    <row r="129" spans="1:54" s="54" customFormat="1" ht="16" customHeight="1" x14ac:dyDescent="0.2">
      <c r="A129" s="190">
        <f>RANK(I129,$I$6:$I$988)</f>
        <v>103</v>
      </c>
      <c r="B129" s="187">
        <v>3535532</v>
      </c>
      <c r="C129" s="181" t="s">
        <v>406</v>
      </c>
      <c r="D129" s="181" t="s">
        <v>407</v>
      </c>
      <c r="E129" s="178" t="str">
        <f>C129&amp;D129</f>
        <v>AliceFLANDERS</v>
      </c>
      <c r="F129" s="172">
        <v>2017</v>
      </c>
      <c r="G129" s="193">
        <v>1992</v>
      </c>
      <c r="H129" s="207" t="str">
        <f>IF(ISBLANK(G129),"",IF(G129&gt;1995.9,"U23","SR"))</f>
        <v>SR</v>
      </c>
      <c r="I129" s="198">
        <f>N129+P129+R129+T129+V129+X129+Z129+AB129+AD129+AF129+AH129+AJ129+AL129+AN129+AP129+AR129+AT129+AV129</f>
        <v>0</v>
      </c>
      <c r="J129" s="201">
        <f>N129+R129+X129+AB129+AF129+AJ129+AR129</f>
        <v>0</v>
      </c>
      <c r="K129" s="202">
        <f>P129+T129+V129+Z129+AD129+AH129+AL129+AN129+AP129+AT129+AV129</f>
        <v>0</v>
      </c>
      <c r="L129" s="161"/>
      <c r="M129" s="44"/>
      <c r="N129" s="41">
        <f>IF(M129,LOOKUP(M129,{1;2;3;4;5;6;7;8;9;10;11;12;13;14;15;16;17;18;19;20;21},{30;25;21;18;16;15;14;13;12;11;10;9;8;7;6;5;4;3;2;1;0}),0)</f>
        <v>0</v>
      </c>
      <c r="O129" s="44"/>
      <c r="P129" s="43">
        <f>IF(O129,LOOKUP(O129,{1;2;3;4;5;6;7;8;9;10;11;12;13;14;15;16;17;18;19;20;21},{30;25;21;18;16;15;14;13;12;11;10;9;8;7;6;5;4;3;2;1;0}),0)</f>
        <v>0</v>
      </c>
      <c r="Q129" s="44"/>
      <c r="R129" s="41">
        <f>IF(Q129,LOOKUP(Q129,{1;2;3;4;5;6;7;8;9;10;11;12;13;14;15;16;17;18;19;20;21},{30;25;21;18;16;15;14;13;12;11;10;9;8;7;6;5;4;3;2;1;0}),0)</f>
        <v>0</v>
      </c>
      <c r="S129" s="44"/>
      <c r="T129" s="43">
        <f>IF(S129,LOOKUP(S129,{1;2;3;4;5;6;7;8;9;10;11;12;13;14;15;16;17;18;19;20;21},{30;25;21;18;16;15;14;13;12;11;10;9;8;7;6;5;4;3;2;1;0}),0)</f>
        <v>0</v>
      </c>
      <c r="U129" s="44"/>
      <c r="V129" s="45">
        <f>IF(U129,LOOKUP(U129,{1;2;3;4;5;6;7;8;9;10;11;12;13;14;15;16;17;18;19;20;21},{60;50;42;36;32;30;28;26;24;22;20;18;16;14;12;10;8;6;4;2;0}),0)</f>
        <v>0</v>
      </c>
      <c r="W129" s="44"/>
      <c r="X129" s="41">
        <f>IF(W129,LOOKUP(W129,{1;2;3;4;5;6;7;8;9;10;11;12;13;14;15;16;17;18;19;20;21},{60;50;42;36;32;30;28;26;24;22;20;18;16;14;12;10;8;6;4;2;0}),0)</f>
        <v>0</v>
      </c>
      <c r="Y129" s="44"/>
      <c r="Z129" s="45">
        <f>IF(Y129,LOOKUP(Y129,{1;2;3;4;5;6;7;8;9;10;11;12;13;14;15;16;17;18;19;20;21},{60;50;42;36;32;30;28;26;24;22;20;18;16;14;12;10;8;6;4;2;0}),0)</f>
        <v>0</v>
      </c>
      <c r="AA129" s="44"/>
      <c r="AB129" s="41">
        <f>IF(AA129,LOOKUP(AA129,{1;2;3;4;5;6;7;8;9;10;11;12;13;14;15;16;17;18;19;20;21},{60;50;42;36;32;30;28;26;24;22;20;18;16;14;12;10;8;6;4;2;0}),0)</f>
        <v>0</v>
      </c>
      <c r="AC129" s="44"/>
      <c r="AD129" s="106">
        <f>IF(AC129,LOOKUP(AC129,{1;2;3;4;5;6;7;8;9;10;11;12;13;14;15;16;17;18;19;20;21},{30;25;21;18;16;15;14;13;12;11;10;9;8;7;6;5;4;3;2;1;0}),0)</f>
        <v>0</v>
      </c>
      <c r="AE129" s="44"/>
      <c r="AF129" s="488">
        <f>IF(AE129,LOOKUP(AE129,{1;2;3;4;5;6;7;8;9;10;11;12;13;14;15;16;17;18;19;20;21},{30;25;21;18;16;15;14;13;12;11;10;9;8;7;6;5;4;3;2;1;0}),0)</f>
        <v>0</v>
      </c>
      <c r="AG129" s="44"/>
      <c r="AH129" s="106">
        <f>IF(AG129,LOOKUP(AG129,{1;2;3;4;5;6;7;8;9;10;11;12;13;14;15;16;17;18;19;20;21},{30;25;21;18;16;15;14;13;12;11;10;9;8;7;6;5;4;3;2;1;0}),0)</f>
        <v>0</v>
      </c>
      <c r="AI129" s="44"/>
      <c r="AJ129" s="41">
        <f>IF(AI129,LOOKUP(AI129,{1;2;3;4;5;6;7;8;9;10;11;12;13;14;15;16;17;18;19;20;21},{30;25;21;18;16;15;14;13;12;11;10;9;8;7;6;5;4;3;2;1;0}),0)</f>
        <v>0</v>
      </c>
      <c r="AK129" s="44"/>
      <c r="AL129" s="43">
        <f>IF(AK129,LOOKUP(AK129,{1;2;3;4;5;6;7;8;9;10;11;12;13;14;15;16;17;18;19;20;21},{30;25;21;18;16;15;14;13;12;11;10;9;8;7;6;5;4;3;2;1;0}),0)</f>
        <v>0</v>
      </c>
      <c r="AM129" s="44"/>
      <c r="AN129" s="43">
        <f>IF(AM129,LOOKUP(AM129,{1;2;3;4;5;6;7;8;9;10;11;12;13;14;15;16;17;18;19;20;21},{30;25;21;18;16;15;14;13;12;11;10;9;8;7;6;5;4;3;2;1;0}),0)</f>
        <v>0</v>
      </c>
      <c r="AO129" s="44"/>
      <c r="AP129" s="43">
        <f>IF(AO129,LOOKUP(AO129,{1;2;3;4;5;6;7;8;9;10;11;12;13;14;15;16;17;18;19;20;21},{30;25;21;18;16;15;14;13;12;11;10;9;8;7;6;5;4;3;2;1;0}),0)</f>
        <v>0</v>
      </c>
      <c r="AQ129" s="44"/>
      <c r="AR129" s="47">
        <f>IF(AQ129,LOOKUP(AQ129,{1;2;3;4;5;6;7;8;9;10;11;12;13;14;15;16;17;18;19;20;21},{60;50;42;36;32;30;28;26;24;22;20;18;16;14;12;10;8;6;4;2;0}),0)</f>
        <v>0</v>
      </c>
      <c r="AS129" s="44"/>
      <c r="AT129" s="45">
        <f>IF(AS129,LOOKUP(AS129,{1;2;3;4;5;6;7;8;9;10;11;12;13;14;15;16;17;18;19;20;21},{60;50;42;36;32;30;28;26;24;22;20;18;16;14;12;10;8;6;4;2;0}),0)</f>
        <v>0</v>
      </c>
      <c r="AU129" s="44"/>
      <c r="AV129" s="45">
        <f>IF(AU129,LOOKUP(AU129,{1;2;3;4;5;6;7;8;9;10;11;12;13;14;15;16;17;18;19;20;21},{60;50;42;36;32;30;28;26;24;22;20;18;16;14;12;10;8;6;4;2;0}),0)</f>
        <v>0</v>
      </c>
      <c r="AW129" s="225"/>
      <c r="AX129" s="219">
        <f>V129+X129+Z129+AB129+AR129+AT129+AV129</f>
        <v>0</v>
      </c>
      <c r="AY129" s="259"/>
      <c r="AZ129" s="255">
        <f>RANK(BA129,$BA$6:$BA$258)</f>
        <v>57</v>
      </c>
      <c r="BA129" s="256">
        <f>(N129+P129+R129+T129+V129+X129+Z129+AB129+AD129+AF129+AH129+AJ129+AL129+AN129)- SMALL((N129,P129,R129,T129,V129,X129,Z129,AB129,AD129,AF129,AH129,AJ129,AL129,AN129),1)- SMALL((N129,P129,R129,T129,V129,X129,Z129,AB129,AD129,AF129,AH129,AJ129,AL129,AN129),2)- SMALL((N129,P129,R129,T129,V129,X129,Z129,AB129,AD129,AF129,AH129,AJ129,AL129,AN129),3)</f>
        <v>0</v>
      </c>
      <c r="BB129" s="161"/>
    </row>
    <row r="130" spans="1:54" s="54" customFormat="1" ht="16" customHeight="1" x14ac:dyDescent="0.2">
      <c r="A130" s="190">
        <f>RANK(I130,$I$6:$I$988)</f>
        <v>103</v>
      </c>
      <c r="B130" s="187">
        <v>3535695</v>
      </c>
      <c r="C130" s="181" t="s">
        <v>351</v>
      </c>
      <c r="D130" s="181" t="s">
        <v>352</v>
      </c>
      <c r="E130" s="178" t="str">
        <f>C130&amp;D130</f>
        <v>JordanFLOYD</v>
      </c>
      <c r="F130" s="172">
        <v>2017</v>
      </c>
      <c r="G130" s="193">
        <v>1998</v>
      </c>
      <c r="H130" s="207" t="str">
        <f>IF(ISBLANK(G130),"",IF(G130&gt;1995.9,"U23","SR"))</f>
        <v>U23</v>
      </c>
      <c r="I130" s="198">
        <f>N130+P130+R130+T130+V130+X130+Z130+AB130+AD130+AF130+AH130+AJ130+AL130+AN130+AP130+AR130+AT130+AV130</f>
        <v>0</v>
      </c>
      <c r="J130" s="201">
        <f>N130+R130+X130+AB130+AF130+AJ130+AR130</f>
        <v>0</v>
      </c>
      <c r="K130" s="202">
        <f>P130+T130+V130+Z130+AD130+AH130+AL130+AN130+AP130+AT130+AV130</f>
        <v>0</v>
      </c>
      <c r="L130" s="161"/>
      <c r="M130" s="46"/>
      <c r="N130" s="41">
        <f>IF(M130,LOOKUP(M130,{1;2;3;4;5;6;7;8;9;10;11;12;13;14;15;16;17;18;19;20;21},{30;25;21;18;16;15;14;13;12;11;10;9;8;7;6;5;4;3;2;1;0}),0)</f>
        <v>0</v>
      </c>
      <c r="O130" s="46"/>
      <c r="P130" s="43">
        <f>IF(O130,LOOKUP(O130,{1;2;3;4;5;6;7;8;9;10;11;12;13;14;15;16;17;18;19;20;21},{30;25;21;18;16;15;14;13;12;11;10;9;8;7;6;5;4;3;2;1;0}),0)</f>
        <v>0</v>
      </c>
      <c r="Q130" s="46"/>
      <c r="R130" s="41">
        <f>IF(Q130,LOOKUP(Q130,{1;2;3;4;5;6;7;8;9;10;11;12;13;14;15;16;17;18;19;20;21},{30;25;21;18;16;15;14;13;12;11;10;9;8;7;6;5;4;3;2;1;0}),0)</f>
        <v>0</v>
      </c>
      <c r="S130" s="46"/>
      <c r="T130" s="43">
        <f>IF(S130,LOOKUP(S130,{1;2;3;4;5;6;7;8;9;10;11;12;13;14;15;16;17;18;19;20;21},{30;25;21;18;16;15;14;13;12;11;10;9;8;7;6;5;4;3;2;1;0}),0)</f>
        <v>0</v>
      </c>
      <c r="U130" s="46"/>
      <c r="V130" s="45">
        <f>IF(U130,LOOKUP(U130,{1;2;3;4;5;6;7;8;9;10;11;12;13;14;15;16;17;18;19;20;21},{60;50;42;36;32;30;28;26;24;22;20;18;16;14;12;10;8;6;4;2;0}),0)</f>
        <v>0</v>
      </c>
      <c r="W130" s="46"/>
      <c r="X130" s="41">
        <f>IF(W130,LOOKUP(W130,{1;2;3;4;5;6;7;8;9;10;11;12;13;14;15;16;17;18;19;20;21},{60;50;42;36;32;30;28;26;24;22;20;18;16;14;12;10;8;6;4;2;0}),0)</f>
        <v>0</v>
      </c>
      <c r="Y130" s="46"/>
      <c r="Z130" s="45">
        <f>IF(Y130,LOOKUP(Y130,{1;2;3;4;5;6;7;8;9;10;11;12;13;14;15;16;17;18;19;20;21},{60;50;42;36;32;30;28;26;24;22;20;18;16;14;12;10;8;6;4;2;0}),0)</f>
        <v>0</v>
      </c>
      <c r="AA130" s="46"/>
      <c r="AB130" s="41">
        <f>IF(AA130,LOOKUP(AA130,{1;2;3;4;5;6;7;8;9;10;11;12;13;14;15;16;17;18;19;20;21},{60;50;42;36;32;30;28;26;24;22;20;18;16;14;12;10;8;6;4;2;0}),0)</f>
        <v>0</v>
      </c>
      <c r="AC130" s="46"/>
      <c r="AD130" s="106">
        <f>IF(AC130,LOOKUP(AC130,{1;2;3;4;5;6;7;8;9;10;11;12;13;14;15;16;17;18;19;20;21},{30;25;21;18;16;15;14;13;12;11;10;9;8;7;6;5;4;3;2;1;0}),0)</f>
        <v>0</v>
      </c>
      <c r="AE130" s="46"/>
      <c r="AF130" s="488">
        <f>IF(AE130,LOOKUP(AE130,{1;2;3;4;5;6;7;8;9;10;11;12;13;14;15;16;17;18;19;20;21},{30;25;21;18;16;15;14;13;12;11;10;9;8;7;6;5;4;3;2;1;0}),0)</f>
        <v>0</v>
      </c>
      <c r="AG130" s="46"/>
      <c r="AH130" s="106">
        <f>IF(AG130,LOOKUP(AG130,{1;2;3;4;5;6;7;8;9;10;11;12;13;14;15;16;17;18;19;20;21},{30;25;21;18;16;15;14;13;12;11;10;9;8;7;6;5;4;3;2;1;0}),0)</f>
        <v>0</v>
      </c>
      <c r="AI130" s="46"/>
      <c r="AJ130" s="41">
        <f>IF(AI130,LOOKUP(AI130,{1;2;3;4;5;6;7;8;9;10;11;12;13;14;15;16;17;18;19;20;21},{30;25;21;18;16;15;14;13;12;11;10;9;8;7;6;5;4;3;2;1;0}),0)</f>
        <v>0</v>
      </c>
      <c r="AK130" s="46"/>
      <c r="AL130" s="43">
        <f>IF(AK130,LOOKUP(AK130,{1;2;3;4;5;6;7;8;9;10;11;12;13;14;15;16;17;18;19;20;21},{30;25;21;18;16;15;14;13;12;11;10;9;8;7;6;5;4;3;2;1;0}),0)</f>
        <v>0</v>
      </c>
      <c r="AM130" s="46"/>
      <c r="AN130" s="43">
        <f>IF(AM130,LOOKUP(AM130,{1;2;3;4;5;6;7;8;9;10;11;12;13;14;15;16;17;18;19;20;21},{30;25;21;18;16;15;14;13;12;11;10;9;8;7;6;5;4;3;2;1;0}),0)</f>
        <v>0</v>
      </c>
      <c r="AO130" s="46"/>
      <c r="AP130" s="43">
        <f>IF(AO130,LOOKUP(AO130,{1;2;3;4;5;6;7;8;9;10;11;12;13;14;15;16;17;18;19;20;21},{30;25;21;18;16;15;14;13;12;11;10;9;8;7;6;5;4;3;2;1;0}),0)</f>
        <v>0</v>
      </c>
      <c r="AQ130" s="46"/>
      <c r="AR130" s="47">
        <f>IF(AQ130,LOOKUP(AQ130,{1;2;3;4;5;6;7;8;9;10;11;12;13;14;15;16;17;18;19;20;21},{60;50;42;36;32;30;28;26;24;22;20;18;16;14;12;10;8;6;4;2;0}),0)</f>
        <v>0</v>
      </c>
      <c r="AS130" s="46"/>
      <c r="AT130" s="45">
        <f>IF(AS130,LOOKUP(AS130,{1;2;3;4;5;6;7;8;9;10;11;12;13;14;15;16;17;18;19;20;21},{60;50;42;36;32;30;28;26;24;22;20;18;16;14;12;10;8;6;4;2;0}),0)</f>
        <v>0</v>
      </c>
      <c r="AU130" s="46"/>
      <c r="AV130" s="45">
        <f>IF(AU130,LOOKUP(AU130,{1;2;3;4;5;6;7;8;9;10;11;12;13;14;15;16;17;18;19;20;21},{60;50;42;36;32;30;28;26;24;22;20;18;16;14;12;10;8;6;4;2;0}),0)</f>
        <v>0</v>
      </c>
      <c r="AW130" s="225"/>
      <c r="AX130" s="219">
        <f>V130+X130+Z130+AB130+AR130+AT130+AV130</f>
        <v>0</v>
      </c>
      <c r="AY130" s="259"/>
      <c r="AZ130" s="255">
        <f>RANK(BA130,$BA$6:$BA$258)</f>
        <v>57</v>
      </c>
      <c r="BA130" s="256">
        <f>(N130+P130+R130+T130+V130+X130+Z130+AB130+AD130+AF130+AH130+AJ130+AL130+AN130)- SMALL((N130,P130,R130,T130,V130,X130,Z130,AB130,AD130,AF130,AH130,AJ130,AL130,AN130),1)- SMALL((N130,P130,R130,T130,V130,X130,Z130,AB130,AD130,AF130,AH130,AJ130,AL130,AN130),2)- SMALL((N130,P130,R130,T130,V130,X130,Z130,AB130,AD130,AF130,AH130,AJ130,AL130,AN130),3)</f>
        <v>0</v>
      </c>
      <c r="BB130" s="161"/>
    </row>
    <row r="131" spans="1:54" s="264" customFormat="1" ht="16" customHeight="1" x14ac:dyDescent="0.2">
      <c r="A131" s="190">
        <f>RANK(I131,$I$6:$I$988)</f>
        <v>103</v>
      </c>
      <c r="B131" s="187">
        <v>3105231</v>
      </c>
      <c r="C131" s="181" t="s">
        <v>408</v>
      </c>
      <c r="D131" s="181" t="s">
        <v>409</v>
      </c>
      <c r="E131" s="178" t="str">
        <f>C131&amp;D131</f>
        <v>MadisonFRASER</v>
      </c>
      <c r="F131" s="172">
        <v>2017</v>
      </c>
      <c r="G131" s="193">
        <v>1996</v>
      </c>
      <c r="H131" s="207" t="str">
        <f>IF(ISBLANK(G131),"",IF(G131&gt;1995.9,"U23","SR"))</f>
        <v>U23</v>
      </c>
      <c r="I131" s="198">
        <f>N131+P131+R131+T131+V131+X131+Z131+AB131+AD131+AF131+AH131+AJ131+AL131+AN131+AP131+AR131+AT131+AV131</f>
        <v>0</v>
      </c>
      <c r="J131" s="201">
        <f>N131+R131+X131+AB131+AF131+AJ131+AR131</f>
        <v>0</v>
      </c>
      <c r="K131" s="202">
        <f>P131+T131+V131+Z131+AD131+AH131+AL131+AN131+AP131+AT131+AV131</f>
        <v>0</v>
      </c>
      <c r="L131" s="393"/>
      <c r="M131" s="44"/>
      <c r="N131" s="41">
        <f>IF(M131,LOOKUP(M131,{1;2;3;4;5;6;7;8;9;10;11;12;13;14;15;16;17;18;19;20;21},{30;25;21;18;16;15;14;13;12;11;10;9;8;7;6;5;4;3;2;1;0}),0)</f>
        <v>0</v>
      </c>
      <c r="O131" s="44"/>
      <c r="P131" s="43">
        <f>IF(O131,LOOKUP(O131,{1;2;3;4;5;6;7;8;9;10;11;12;13;14;15;16;17;18;19;20;21},{30;25;21;18;16;15;14;13;12;11;10;9;8;7;6;5;4;3;2;1;0}),0)</f>
        <v>0</v>
      </c>
      <c r="Q131" s="44"/>
      <c r="R131" s="41">
        <f>IF(Q131,LOOKUP(Q131,{1;2;3;4;5;6;7;8;9;10;11;12;13;14;15;16;17;18;19;20;21},{30;25;21;18;16;15;14;13;12;11;10;9;8;7;6;5;4;3;2;1;0}),0)</f>
        <v>0</v>
      </c>
      <c r="S131" s="44"/>
      <c r="T131" s="43">
        <f>IF(S131,LOOKUP(S131,{1;2;3;4;5;6;7;8;9;10;11;12;13;14;15;16;17;18;19;20;21},{30;25;21;18;16;15;14;13;12;11;10;9;8;7;6;5;4;3;2;1;0}),0)</f>
        <v>0</v>
      </c>
      <c r="U131" s="44"/>
      <c r="V131" s="45">
        <f>IF(U131,LOOKUP(U131,{1;2;3;4;5;6;7;8;9;10;11;12;13;14;15;16;17;18;19;20;21},{60;50;42;36;32;30;28;26;24;22;20;18;16;14;12;10;8;6;4;2;0}),0)</f>
        <v>0</v>
      </c>
      <c r="W131" s="44"/>
      <c r="X131" s="41">
        <f>IF(W131,LOOKUP(W131,{1;2;3;4;5;6;7;8;9;10;11;12;13;14;15;16;17;18;19;20;21},{60;50;42;36;32;30;28;26;24;22;20;18;16;14;12;10;8;6;4;2;0}),0)</f>
        <v>0</v>
      </c>
      <c r="Y131" s="44"/>
      <c r="Z131" s="45">
        <f>IF(Y131,LOOKUP(Y131,{1;2;3;4;5;6;7;8;9;10;11;12;13;14;15;16;17;18;19;20;21},{60;50;42;36;32;30;28;26;24;22;20;18;16;14;12;10;8;6;4;2;0}),0)</f>
        <v>0</v>
      </c>
      <c r="AA131" s="44"/>
      <c r="AB131" s="41">
        <f>IF(AA131,LOOKUP(AA131,{1;2;3;4;5;6;7;8;9;10;11;12;13;14;15;16;17;18;19;20;21},{60;50;42;36;32;30;28;26;24;22;20;18;16;14;12;10;8;6;4;2;0}),0)</f>
        <v>0</v>
      </c>
      <c r="AC131" s="44"/>
      <c r="AD131" s="106">
        <f>IF(AC131,LOOKUP(AC131,{1;2;3;4;5;6;7;8;9;10;11;12;13;14;15;16;17;18;19;20;21},{30;25;21;18;16;15;14;13;12;11;10;9;8;7;6;5;4;3;2;1;0}),0)</f>
        <v>0</v>
      </c>
      <c r="AE131" s="44"/>
      <c r="AF131" s="488">
        <f>IF(AE131,LOOKUP(AE131,{1;2;3;4;5;6;7;8;9;10;11;12;13;14;15;16;17;18;19;20;21},{30;25;21;18;16;15;14;13;12;11;10;9;8;7;6;5;4;3;2;1;0}),0)</f>
        <v>0</v>
      </c>
      <c r="AG131" s="44"/>
      <c r="AH131" s="106">
        <f>IF(AG131,LOOKUP(AG131,{1;2;3;4;5;6;7;8;9;10;11;12;13;14;15;16;17;18;19;20;21},{30;25;21;18;16;15;14;13;12;11;10;9;8;7;6;5;4;3;2;1;0}),0)</f>
        <v>0</v>
      </c>
      <c r="AI131" s="44"/>
      <c r="AJ131" s="41">
        <f>IF(AI131,LOOKUP(AI131,{1;2;3;4;5;6;7;8;9;10;11;12;13;14;15;16;17;18;19;20;21},{30;25;21;18;16;15;14;13;12;11;10;9;8;7;6;5;4;3;2;1;0}),0)</f>
        <v>0</v>
      </c>
      <c r="AK131" s="44"/>
      <c r="AL131" s="43">
        <f>IF(AK131,LOOKUP(AK131,{1;2;3;4;5;6;7;8;9;10;11;12;13;14;15;16;17;18;19;20;21},{30;25;21;18;16;15;14;13;12;11;10;9;8;7;6;5;4;3;2;1;0}),0)</f>
        <v>0</v>
      </c>
      <c r="AM131" s="44"/>
      <c r="AN131" s="43">
        <f>IF(AM131,LOOKUP(AM131,{1;2;3;4;5;6;7;8;9;10;11;12;13;14;15;16;17;18;19;20;21},{30;25;21;18;16;15;14;13;12;11;10;9;8;7;6;5;4;3;2;1;0}),0)</f>
        <v>0</v>
      </c>
      <c r="AO131" s="44"/>
      <c r="AP131" s="43">
        <f>IF(AO131,LOOKUP(AO131,{1;2;3;4;5;6;7;8;9;10;11;12;13;14;15;16;17;18;19;20;21},{30;25;21;18;16;15;14;13;12;11;10;9;8;7;6;5;4;3;2;1;0}),0)</f>
        <v>0</v>
      </c>
      <c r="AQ131" s="44"/>
      <c r="AR131" s="47">
        <f>IF(AQ131,LOOKUP(AQ131,{1;2;3;4;5;6;7;8;9;10;11;12;13;14;15;16;17;18;19;20;21},{60;50;42;36;32;30;28;26;24;22;20;18;16;14;12;10;8;6;4;2;0}),0)</f>
        <v>0</v>
      </c>
      <c r="AS131" s="44"/>
      <c r="AT131" s="45">
        <f>IF(AS131,LOOKUP(AS131,{1;2;3;4;5;6;7;8;9;10;11;12;13;14;15;16;17;18;19;20;21},{60;50;42;36;32;30;28;26;24;22;20;18;16;14;12;10;8;6;4;2;0}),0)</f>
        <v>0</v>
      </c>
      <c r="AU131" s="44"/>
      <c r="AV131" s="45">
        <f>IF(AU131,LOOKUP(AU131,{1;2;3;4;5;6;7;8;9;10;11;12;13;14;15;16;17;18;19;20;21},{60;50;42;36;32;30;28;26;24;22;20;18;16;14;12;10;8;6;4;2;0}),0)</f>
        <v>0</v>
      </c>
      <c r="AW131" s="225"/>
      <c r="AX131" s="219">
        <f>V131+X131+Z131+AB131+AR131+AT131+AV131</f>
        <v>0</v>
      </c>
      <c r="AY131" s="437"/>
      <c r="AZ131" s="255">
        <f>RANK(BA131,$BA$6:$BA$258)</f>
        <v>57</v>
      </c>
      <c r="BA131" s="256">
        <f>(N131+P131+R131+T131+V131+X131+Z131+AB131+AD131+AF131+AH131+AJ131+AL131+AN131)- SMALL((N131,P131,R131,T131,V131,X131,Z131,AB131,AD131,AF131,AH131,AJ131,AL131,AN131),1)- SMALL((N131,P131,R131,T131,V131,X131,Z131,AB131,AD131,AF131,AH131,AJ131,AL131,AN131),2)- SMALL((N131,P131,R131,T131,V131,X131,Z131,AB131,AD131,AF131,AH131,AJ131,AL131,AN131),3)</f>
        <v>0</v>
      </c>
      <c r="BB131" s="393"/>
    </row>
    <row r="132" spans="1:54" s="54" customFormat="1" ht="16" customHeight="1" x14ac:dyDescent="0.2">
      <c r="A132" s="190">
        <f>RANK(I132,$I$6:$I$988)</f>
        <v>103</v>
      </c>
      <c r="B132" s="187">
        <v>3535204</v>
      </c>
      <c r="C132" s="181" t="s">
        <v>273</v>
      </c>
      <c r="D132" s="181" t="s">
        <v>364</v>
      </c>
      <c r="E132" s="178" t="str">
        <f>C132&amp;D132</f>
        <v>LaurenFRITZ</v>
      </c>
      <c r="F132" s="172">
        <v>2017</v>
      </c>
      <c r="G132" s="193">
        <v>1988</v>
      </c>
      <c r="H132" s="207" t="str">
        <f>IF(ISBLANK(G132),"",IF(G132&gt;1995.9,"U23","SR"))</f>
        <v>SR</v>
      </c>
      <c r="I132" s="198">
        <f>N132+P132+R132+T132+V132+X132+Z132+AB132+AD132+AF132+AH132+AJ132+AL132+AN132+AP132+AR132+AT132+AV132</f>
        <v>0</v>
      </c>
      <c r="J132" s="201">
        <f>N132+R132+X132+AB132+AF132+AJ132+AR132</f>
        <v>0</v>
      </c>
      <c r="K132" s="202">
        <f>P132+T132+V132+Z132+AD132+AH132+AL132+AN132+AP132+AT132+AV132</f>
        <v>0</v>
      </c>
      <c r="L132" s="161"/>
      <c r="M132" s="44"/>
      <c r="N132" s="41">
        <f>IF(M132,LOOKUP(M132,{1;2;3;4;5;6;7;8;9;10;11;12;13;14;15;16;17;18;19;20;21},{30;25;21;18;16;15;14;13;12;11;10;9;8;7;6;5;4;3;2;1;0}),0)</f>
        <v>0</v>
      </c>
      <c r="O132" s="44"/>
      <c r="P132" s="43">
        <f>IF(O132,LOOKUP(O132,{1;2;3;4;5;6;7;8;9;10;11;12;13;14;15;16;17;18;19;20;21},{30;25;21;18;16;15;14;13;12;11;10;9;8;7;6;5;4;3;2;1;0}),0)</f>
        <v>0</v>
      </c>
      <c r="Q132" s="44"/>
      <c r="R132" s="41">
        <f>IF(Q132,LOOKUP(Q132,{1;2;3;4;5;6;7;8;9;10;11;12;13;14;15;16;17;18;19;20;21},{30;25;21;18;16;15;14;13;12;11;10;9;8;7;6;5;4;3;2;1;0}),0)</f>
        <v>0</v>
      </c>
      <c r="S132" s="44"/>
      <c r="T132" s="43">
        <f>IF(S132,LOOKUP(S132,{1;2;3;4;5;6;7;8;9;10;11;12;13;14;15;16;17;18;19;20;21},{30;25;21;18;16;15;14;13;12;11;10;9;8;7;6;5;4;3;2;1;0}),0)</f>
        <v>0</v>
      </c>
      <c r="U132" s="44"/>
      <c r="V132" s="45">
        <f>IF(U132,LOOKUP(U132,{1;2;3;4;5;6;7;8;9;10;11;12;13;14;15;16;17;18;19;20;21},{60;50;42;36;32;30;28;26;24;22;20;18;16;14;12;10;8;6;4;2;0}),0)</f>
        <v>0</v>
      </c>
      <c r="W132" s="44"/>
      <c r="X132" s="41">
        <f>IF(W132,LOOKUP(W132,{1;2;3;4;5;6;7;8;9;10;11;12;13;14;15;16;17;18;19;20;21},{60;50;42;36;32;30;28;26;24;22;20;18;16;14;12;10;8;6;4;2;0}),0)</f>
        <v>0</v>
      </c>
      <c r="Y132" s="44"/>
      <c r="Z132" s="45">
        <f>IF(Y132,LOOKUP(Y132,{1;2;3;4;5;6;7;8;9;10;11;12;13;14;15;16;17;18;19;20;21},{60;50;42;36;32;30;28;26;24;22;20;18;16;14;12;10;8;6;4;2;0}),0)</f>
        <v>0</v>
      </c>
      <c r="AA132" s="44"/>
      <c r="AB132" s="41">
        <f>IF(AA132,LOOKUP(AA132,{1;2;3;4;5;6;7;8;9;10;11;12;13;14;15;16;17;18;19;20;21},{60;50;42;36;32;30;28;26;24;22;20;18;16;14;12;10;8;6;4;2;0}),0)</f>
        <v>0</v>
      </c>
      <c r="AC132" s="44"/>
      <c r="AD132" s="106">
        <f>IF(AC132,LOOKUP(AC132,{1;2;3;4;5;6;7;8;9;10;11;12;13;14;15;16;17;18;19;20;21},{30;25;21;18;16;15;14;13;12;11;10;9;8;7;6;5;4;3;2;1;0}),0)</f>
        <v>0</v>
      </c>
      <c r="AE132" s="44"/>
      <c r="AF132" s="488">
        <f>IF(AE132,LOOKUP(AE132,{1;2;3;4;5;6;7;8;9;10;11;12;13;14;15;16;17;18;19;20;21},{30;25;21;18;16;15;14;13;12;11;10;9;8;7;6;5;4;3;2;1;0}),0)</f>
        <v>0</v>
      </c>
      <c r="AG132" s="44"/>
      <c r="AH132" s="106">
        <f>IF(AG132,LOOKUP(AG132,{1;2;3;4;5;6;7;8;9;10;11;12;13;14;15;16;17;18;19;20;21},{30;25;21;18;16;15;14;13;12;11;10;9;8;7;6;5;4;3;2;1;0}),0)</f>
        <v>0</v>
      </c>
      <c r="AI132" s="44"/>
      <c r="AJ132" s="41">
        <f>IF(AI132,LOOKUP(AI132,{1;2;3;4;5;6;7;8;9;10;11;12;13;14;15;16;17;18;19;20;21},{30;25;21;18;16;15;14;13;12;11;10;9;8;7;6;5;4;3;2;1;0}),0)</f>
        <v>0</v>
      </c>
      <c r="AK132" s="44"/>
      <c r="AL132" s="43">
        <f>IF(AK132,LOOKUP(AK132,{1;2;3;4;5;6;7;8;9;10;11;12;13;14;15;16;17;18;19;20;21},{30;25;21;18;16;15;14;13;12;11;10;9;8;7;6;5;4;3;2;1;0}),0)</f>
        <v>0</v>
      </c>
      <c r="AM132" s="44"/>
      <c r="AN132" s="43">
        <f>IF(AM132,LOOKUP(AM132,{1;2;3;4;5;6;7;8;9;10;11;12;13;14;15;16;17;18;19;20;21},{30;25;21;18;16;15;14;13;12;11;10;9;8;7;6;5;4;3;2;1;0}),0)</f>
        <v>0</v>
      </c>
      <c r="AO132" s="44"/>
      <c r="AP132" s="43">
        <f>IF(AO132,LOOKUP(AO132,{1;2;3;4;5;6;7;8;9;10;11;12;13;14;15;16;17;18;19;20;21},{30;25;21;18;16;15;14;13;12;11;10;9;8;7;6;5;4;3;2;1;0}),0)</f>
        <v>0</v>
      </c>
      <c r="AQ132" s="44"/>
      <c r="AR132" s="47">
        <f>IF(AQ132,LOOKUP(AQ132,{1;2;3;4;5;6;7;8;9;10;11;12;13;14;15;16;17;18;19;20;21},{60;50;42;36;32;30;28;26;24;22;20;18;16;14;12;10;8;6;4;2;0}),0)</f>
        <v>0</v>
      </c>
      <c r="AS132" s="44"/>
      <c r="AT132" s="45">
        <f>IF(AS132,LOOKUP(AS132,{1;2;3;4;5;6;7;8;9;10;11;12;13;14;15;16;17;18;19;20;21},{60;50;42;36;32;30;28;26;24;22;20;18;16;14;12;10;8;6;4;2;0}),0)</f>
        <v>0</v>
      </c>
      <c r="AU132" s="44"/>
      <c r="AV132" s="45">
        <f>IF(AU132,LOOKUP(AU132,{1;2;3;4;5;6;7;8;9;10;11;12;13;14;15;16;17;18;19;20;21},{60;50;42;36;32;30;28;26;24;22;20;18;16;14;12;10;8;6;4;2;0}),0)</f>
        <v>0</v>
      </c>
      <c r="AW132" s="225"/>
      <c r="AX132" s="219">
        <f>V132+X132+Z132+AB132+AR132+AT132+AV132</f>
        <v>0</v>
      </c>
      <c r="AY132" s="259"/>
      <c r="AZ132" s="255">
        <f>RANK(BA132,$BA$6:$BA$258)</f>
        <v>57</v>
      </c>
      <c r="BA132" s="256">
        <f>(N132+P132+R132+T132+V132+X132+Z132+AB132+AD132+AF132+AH132+AJ132+AL132+AN132)- SMALL((N132,P132,R132,T132,V132,X132,Z132,AB132,AD132,AF132,AH132,AJ132,AL132,AN132),1)- SMALL((N132,P132,R132,T132,V132,X132,Z132,AB132,AD132,AF132,AH132,AJ132,AL132,AN132),2)- SMALL((N132,P132,R132,T132,V132,X132,Z132,AB132,AD132,AF132,AH132,AJ132,AL132,AN132),3)</f>
        <v>0</v>
      </c>
      <c r="BB132" s="161"/>
    </row>
    <row r="133" spans="1:54" s="54" customFormat="1" ht="16" customHeight="1" x14ac:dyDescent="0.2">
      <c r="A133" s="190">
        <f>RANK(I133,$I$6:$I$988)</f>
        <v>103</v>
      </c>
      <c r="B133" s="187">
        <v>3535712</v>
      </c>
      <c r="C133" s="181" t="s">
        <v>355</v>
      </c>
      <c r="D133" s="181" t="s">
        <v>356</v>
      </c>
      <c r="E133" s="178" t="str">
        <f>C133&amp;D133</f>
        <v>MargaretGELLERT</v>
      </c>
      <c r="F133" s="172">
        <v>2017</v>
      </c>
      <c r="G133" s="193">
        <v>2000</v>
      </c>
      <c r="H133" s="207" t="str">
        <f>IF(ISBLANK(G133),"",IF(G133&gt;1995.9,"U23","SR"))</f>
        <v>U23</v>
      </c>
      <c r="I133" s="198">
        <f>N133+P133+R133+T133+V133+X133+Z133+AB133+AD133+AF133+AH133+AJ133+AL133+AN133+AP133+AR133+AT133+AV133</f>
        <v>0</v>
      </c>
      <c r="J133" s="201">
        <f>N133+R133+X133+AB133+AF133+AJ133+AR133</f>
        <v>0</v>
      </c>
      <c r="K133" s="202">
        <f>P133+T133+V133+Z133+AD133+AH133+AL133+AN133+AP133+AT133+AV133</f>
        <v>0</v>
      </c>
      <c r="L133" s="161"/>
      <c r="M133" s="44"/>
      <c r="N133" s="41">
        <f>IF(M133,LOOKUP(M133,{1;2;3;4;5;6;7;8;9;10;11;12;13;14;15;16;17;18;19;20;21},{30;25;21;18;16;15;14;13;12;11;10;9;8;7;6;5;4;3;2;1;0}),0)</f>
        <v>0</v>
      </c>
      <c r="O133" s="44"/>
      <c r="P133" s="43">
        <f>IF(O133,LOOKUP(O133,{1;2;3;4;5;6;7;8;9;10;11;12;13;14;15;16;17;18;19;20;21},{30;25;21;18;16;15;14;13;12;11;10;9;8;7;6;5;4;3;2;1;0}),0)</f>
        <v>0</v>
      </c>
      <c r="Q133" s="44"/>
      <c r="R133" s="41">
        <f>IF(Q133,LOOKUP(Q133,{1;2;3;4;5;6;7;8;9;10;11;12;13;14;15;16;17;18;19;20;21},{30;25;21;18;16;15;14;13;12;11;10;9;8;7;6;5;4;3;2;1;0}),0)</f>
        <v>0</v>
      </c>
      <c r="S133" s="44"/>
      <c r="T133" s="43">
        <f>IF(S133,LOOKUP(S133,{1;2;3;4;5;6;7;8;9;10;11;12;13;14;15;16;17;18;19;20;21},{30;25;21;18;16;15;14;13;12;11;10;9;8;7;6;5;4;3;2;1;0}),0)</f>
        <v>0</v>
      </c>
      <c r="U133" s="44"/>
      <c r="V133" s="45">
        <f>IF(U133,LOOKUP(U133,{1;2;3;4;5;6;7;8;9;10;11;12;13;14;15;16;17;18;19;20;21},{60;50;42;36;32;30;28;26;24;22;20;18;16;14;12;10;8;6;4;2;0}),0)</f>
        <v>0</v>
      </c>
      <c r="W133" s="44"/>
      <c r="X133" s="41">
        <f>IF(W133,LOOKUP(W133,{1;2;3;4;5;6;7;8;9;10;11;12;13;14;15;16;17;18;19;20;21},{60;50;42;36;32;30;28;26;24;22;20;18;16;14;12;10;8;6;4;2;0}),0)</f>
        <v>0</v>
      </c>
      <c r="Y133" s="44"/>
      <c r="Z133" s="45">
        <f>IF(Y133,LOOKUP(Y133,{1;2;3;4;5;6;7;8;9;10;11;12;13;14;15;16;17;18;19;20;21},{60;50;42;36;32;30;28;26;24;22;20;18;16;14;12;10;8;6;4;2;0}),0)</f>
        <v>0</v>
      </c>
      <c r="AA133" s="44"/>
      <c r="AB133" s="41">
        <f>IF(AA133,LOOKUP(AA133,{1;2;3;4;5;6;7;8;9;10;11;12;13;14;15;16;17;18;19;20;21},{60;50;42;36;32;30;28;26;24;22;20;18;16;14;12;10;8;6;4;2;0}),0)</f>
        <v>0</v>
      </c>
      <c r="AC133" s="44"/>
      <c r="AD133" s="106">
        <f>IF(AC133,LOOKUP(AC133,{1;2;3;4;5;6;7;8;9;10;11;12;13;14;15;16;17;18;19;20;21},{30;25;21;18;16;15;14;13;12;11;10;9;8;7;6;5;4;3;2;1;0}),0)</f>
        <v>0</v>
      </c>
      <c r="AE133" s="44"/>
      <c r="AF133" s="488">
        <f>IF(AE133,LOOKUP(AE133,{1;2;3;4;5;6;7;8;9;10;11;12;13;14;15;16;17;18;19;20;21},{30;25;21;18;16;15;14;13;12;11;10;9;8;7;6;5;4;3;2;1;0}),0)</f>
        <v>0</v>
      </c>
      <c r="AG133" s="44"/>
      <c r="AH133" s="106">
        <f>IF(AG133,LOOKUP(AG133,{1;2;3;4;5;6;7;8;9;10;11;12;13;14;15;16;17;18;19;20;21},{30;25;21;18;16;15;14;13;12;11;10;9;8;7;6;5;4;3;2;1;0}),0)</f>
        <v>0</v>
      </c>
      <c r="AI133" s="44"/>
      <c r="AJ133" s="41">
        <f>IF(AI133,LOOKUP(AI133,{1;2;3;4;5;6;7;8;9;10;11;12;13;14;15;16;17;18;19;20;21},{30;25;21;18;16;15;14;13;12;11;10;9;8;7;6;5;4;3;2;1;0}),0)</f>
        <v>0</v>
      </c>
      <c r="AK133" s="44"/>
      <c r="AL133" s="43">
        <f>IF(AK133,LOOKUP(AK133,{1;2;3;4;5;6;7;8;9;10;11;12;13;14;15;16;17;18;19;20;21},{30;25;21;18;16;15;14;13;12;11;10;9;8;7;6;5;4;3;2;1;0}),0)</f>
        <v>0</v>
      </c>
      <c r="AM133" s="44"/>
      <c r="AN133" s="43">
        <f>IF(AM133,LOOKUP(AM133,{1;2;3;4;5;6;7;8;9;10;11;12;13;14;15;16;17;18;19;20;21},{30;25;21;18;16;15;14;13;12;11;10;9;8;7;6;5;4;3;2;1;0}),0)</f>
        <v>0</v>
      </c>
      <c r="AO133" s="44"/>
      <c r="AP133" s="43">
        <f>IF(AO133,LOOKUP(AO133,{1;2;3;4;5;6;7;8;9;10;11;12;13;14;15;16;17;18;19;20;21},{30;25;21;18;16;15;14;13;12;11;10;9;8;7;6;5;4;3;2;1;0}),0)</f>
        <v>0</v>
      </c>
      <c r="AQ133" s="44"/>
      <c r="AR133" s="47">
        <f>IF(AQ133,LOOKUP(AQ133,{1;2;3;4;5;6;7;8;9;10;11;12;13;14;15;16;17;18;19;20;21},{60;50;42;36;32;30;28;26;24;22;20;18;16;14;12;10;8;6;4;2;0}),0)</f>
        <v>0</v>
      </c>
      <c r="AS133" s="44"/>
      <c r="AT133" s="45">
        <f>IF(AS133,LOOKUP(AS133,{1;2;3;4;5;6;7;8;9;10;11;12;13;14;15;16;17;18;19;20;21},{60;50;42;36;32;30;28;26;24;22;20;18;16;14;12;10;8;6;4;2;0}),0)</f>
        <v>0</v>
      </c>
      <c r="AU133" s="44"/>
      <c r="AV133" s="45">
        <f>IF(AU133,LOOKUP(AU133,{1;2;3;4;5;6;7;8;9;10;11;12;13;14;15;16;17;18;19;20;21},{60;50;42;36;32;30;28;26;24;22;20;18;16;14;12;10;8;6;4;2;0}),0)</f>
        <v>0</v>
      </c>
      <c r="AW133" s="225"/>
      <c r="AX133" s="219">
        <f>V133+X133+Z133+AB133+AR133+AT133+AV133</f>
        <v>0</v>
      </c>
      <c r="AY133" s="259"/>
      <c r="AZ133" s="255">
        <f>RANK(BA133,$BA$6:$BA$258)</f>
        <v>57</v>
      </c>
      <c r="BA133" s="256">
        <f>(N133+P133+R133+T133+V133+X133+Z133+AB133+AD133+AF133+AH133+AJ133+AL133+AN133)- SMALL((N133,P133,R133,T133,V133,X133,Z133,AB133,AD133,AF133,AH133,AJ133,AL133,AN133),1)- SMALL((N133,P133,R133,T133,V133,X133,Z133,AB133,AD133,AF133,AH133,AJ133,AL133,AN133),2)- SMALL((N133,P133,R133,T133,V133,X133,Z133,AB133,AD133,AF133,AH133,AJ133,AL133,AN133),3)</f>
        <v>0</v>
      </c>
      <c r="BB133" s="161"/>
    </row>
    <row r="134" spans="1:54" s="54" customFormat="1" ht="16" customHeight="1" x14ac:dyDescent="0.2">
      <c r="A134" s="190">
        <f>RANK(I134,$I$6:$I$988)</f>
        <v>103</v>
      </c>
      <c r="B134" s="187">
        <v>3505096</v>
      </c>
      <c r="C134" s="181" t="s">
        <v>312</v>
      </c>
      <c r="D134" s="182" t="s">
        <v>560</v>
      </c>
      <c r="E134" s="178" t="str">
        <f>C134&amp;D134</f>
        <v>MariaGRAEFNING</v>
      </c>
      <c r="F134" s="174"/>
      <c r="G134" s="193">
        <v>1985</v>
      </c>
      <c r="H134" s="207" t="str">
        <f>IF(ISBLANK(G134),"",IF(G134&gt;1995.9,"U23","SR"))</f>
        <v>SR</v>
      </c>
      <c r="I134" s="198">
        <f>N134+P134+R134+T134+V134+X134+Z134+AB134+AD134+AF134+AH134+AJ134+AL134+AN134+AP134+AR134+AT134+AV134</f>
        <v>0</v>
      </c>
      <c r="J134" s="201">
        <f>N134+R134+X134+AB134+AF134+AJ134+AR134</f>
        <v>0</v>
      </c>
      <c r="K134" s="202">
        <f>P134+T134+V134+Z134+AD134+AH134+AL134+AN134+AP134+AT134+AV134</f>
        <v>0</v>
      </c>
      <c r="L134" s="161"/>
      <c r="M134" s="44"/>
      <c r="N134" s="41">
        <f>IF(M134,LOOKUP(M134,{1;2;3;4;5;6;7;8;9;10;11;12;13;14;15;16;17;18;19;20;21},{30;25;21;18;16;15;14;13;12;11;10;9;8;7;6;5;4;3;2;1;0}),0)</f>
        <v>0</v>
      </c>
      <c r="O134" s="44"/>
      <c r="P134" s="43">
        <f>IF(O134,LOOKUP(O134,{1;2;3;4;5;6;7;8;9;10;11;12;13;14;15;16;17;18;19;20;21},{30;25;21;18;16;15;14;13;12;11;10;9;8;7;6;5;4;3;2;1;0}),0)</f>
        <v>0</v>
      </c>
      <c r="Q134" s="44"/>
      <c r="R134" s="41">
        <f>IF(Q134,LOOKUP(Q134,{1;2;3;4;5;6;7;8;9;10;11;12;13;14;15;16;17;18;19;20;21},{30;25;21;18;16;15;14;13;12;11;10;9;8;7;6;5;4;3;2;1;0}),0)</f>
        <v>0</v>
      </c>
      <c r="S134" s="44"/>
      <c r="T134" s="43">
        <f>IF(S134,LOOKUP(S134,{1;2;3;4;5;6;7;8;9;10;11;12;13;14;15;16;17;18;19;20;21},{30;25;21;18;16;15;14;13;12;11;10;9;8;7;6;5;4;3;2;1;0}),0)</f>
        <v>0</v>
      </c>
      <c r="U134" s="44"/>
      <c r="V134" s="45">
        <f>IF(U134,LOOKUP(U134,{1;2;3;4;5;6;7;8;9;10;11;12;13;14;15;16;17;18;19;20;21},{60;50;42;36;32;30;28;26;24;22;20;18;16;14;12;10;8;6;4;2;0}),0)</f>
        <v>0</v>
      </c>
      <c r="W134" s="44"/>
      <c r="X134" s="41">
        <f>IF(W134,LOOKUP(W134,{1;2;3;4;5;6;7;8;9;10;11;12;13;14;15;16;17;18;19;20;21},{60;50;42;36;32;30;28;26;24;22;20;18;16;14;12;10;8;6;4;2;0}),0)</f>
        <v>0</v>
      </c>
      <c r="Y134" s="44"/>
      <c r="Z134" s="45">
        <f>IF(Y134,LOOKUP(Y134,{1;2;3;4;5;6;7;8;9;10;11;12;13;14;15;16;17;18;19;20;21},{60;50;42;36;32;30;28;26;24;22;20;18;16;14;12;10;8;6;4;2;0}),0)</f>
        <v>0</v>
      </c>
      <c r="AA134" s="44"/>
      <c r="AB134" s="41">
        <f>IF(AA134,LOOKUP(AA134,{1;2;3;4;5;6;7;8;9;10;11;12;13;14;15;16;17;18;19;20;21},{60;50;42;36;32;30;28;26;24;22;20;18;16;14;12;10;8;6;4;2;0}),0)</f>
        <v>0</v>
      </c>
      <c r="AC134" s="44"/>
      <c r="AD134" s="106">
        <f>IF(AC134,LOOKUP(AC134,{1;2;3;4;5;6;7;8;9;10;11;12;13;14;15;16;17;18;19;20;21},{30;25;21;18;16;15;14;13;12;11;10;9;8;7;6;5;4;3;2;1;0}),0)</f>
        <v>0</v>
      </c>
      <c r="AE134" s="44"/>
      <c r="AF134" s="488">
        <f>IF(AE134,LOOKUP(AE134,{1;2;3;4;5;6;7;8;9;10;11;12;13;14;15;16;17;18;19;20;21},{30;25;21;18;16;15;14;13;12;11;10;9;8;7;6;5;4;3;2;1;0}),0)</f>
        <v>0</v>
      </c>
      <c r="AG134" s="44"/>
      <c r="AH134" s="106">
        <f>IF(AG134,LOOKUP(AG134,{1;2;3;4;5;6;7;8;9;10;11;12;13;14;15;16;17;18;19;20;21},{30;25;21;18;16;15;14;13;12;11;10;9;8;7;6;5;4;3;2;1;0}),0)</f>
        <v>0</v>
      </c>
      <c r="AI134" s="44"/>
      <c r="AJ134" s="41">
        <f>IF(AI134,LOOKUP(AI134,{1;2;3;4;5;6;7;8;9;10;11;12;13;14;15;16;17;18;19;20;21},{30;25;21;18;16;15;14;13;12;11;10;9;8;7;6;5;4;3;2;1;0}),0)</f>
        <v>0</v>
      </c>
      <c r="AK134" s="44"/>
      <c r="AL134" s="43">
        <f>IF(AK134,LOOKUP(AK134,{1;2;3;4;5;6;7;8;9;10;11;12;13;14;15;16;17;18;19;20;21},{30;25;21;18;16;15;14;13;12;11;10;9;8;7;6;5;4;3;2;1;0}),0)</f>
        <v>0</v>
      </c>
      <c r="AM134" s="44"/>
      <c r="AN134" s="43">
        <f>IF(AM134,LOOKUP(AM134,{1;2;3;4;5;6;7;8;9;10;11;12;13;14;15;16;17;18;19;20;21},{30;25;21;18;16;15;14;13;12;11;10;9;8;7;6;5;4;3;2;1;0}),0)</f>
        <v>0</v>
      </c>
      <c r="AO134" s="44"/>
      <c r="AP134" s="43">
        <f>IF(AO134,LOOKUP(AO134,{1;2;3;4;5;6;7;8;9;10;11;12;13;14;15;16;17;18;19;20;21},{30;25;21;18;16;15;14;13;12;11;10;9;8;7;6;5;4;3;2;1;0}),0)</f>
        <v>0</v>
      </c>
      <c r="AQ134" s="44"/>
      <c r="AR134" s="47">
        <f>IF(AQ134,LOOKUP(AQ134,{1;2;3;4;5;6;7;8;9;10;11;12;13;14;15;16;17;18;19;20;21},{60;50;42;36;32;30;28;26;24;22;20;18;16;14;12;10;8;6;4;2;0}),0)</f>
        <v>0</v>
      </c>
      <c r="AS134" s="44"/>
      <c r="AT134" s="45">
        <f>IF(AS134,LOOKUP(AS134,{1;2;3;4;5;6;7;8;9;10;11;12;13;14;15;16;17;18;19;20;21},{60;50;42;36;32;30;28;26;24;22;20;18;16;14;12;10;8;6;4;2;0}),0)</f>
        <v>0</v>
      </c>
      <c r="AU134" s="44"/>
      <c r="AV134" s="45">
        <f>IF(AU134,LOOKUP(AU134,{1;2;3;4;5;6;7;8;9;10;11;12;13;14;15;16;17;18;19;20;21},{60;50;42;36;32;30;28;26;24;22;20;18;16;14;12;10;8;6;4;2;0}),0)</f>
        <v>0</v>
      </c>
      <c r="AW134" s="225"/>
      <c r="AX134" s="219">
        <f>V134+X134+Z134+AB134+AR134+AT134+AV134</f>
        <v>0</v>
      </c>
      <c r="AY134" s="259"/>
      <c r="AZ134" s="255">
        <f>RANK(BA134,$BA$6:$BA$258)</f>
        <v>57</v>
      </c>
      <c r="BA134" s="256">
        <f>(N134+P134+R134+T134+V134+X134+Z134+AB134+AD134+AF134+AH134+AJ134+AL134+AN134)- SMALL((N134,P134,R134,T134,V134,X134,Z134,AB134,AD134,AF134,AH134,AJ134,AL134,AN134),1)- SMALL((N134,P134,R134,T134,V134,X134,Z134,AB134,AD134,AF134,AH134,AJ134,AL134,AN134),2)- SMALL((N134,P134,R134,T134,V134,X134,Z134,AB134,AD134,AF134,AH134,AJ134,AL134,AN134),3)</f>
        <v>0</v>
      </c>
      <c r="BB134" s="161"/>
    </row>
    <row r="135" spans="1:54" s="54" customFormat="1" ht="16" customHeight="1" x14ac:dyDescent="0.2">
      <c r="A135" s="190">
        <f>RANK(I135,$I$6:$I$988)</f>
        <v>103</v>
      </c>
      <c r="B135" s="187">
        <v>3535021</v>
      </c>
      <c r="C135" s="181" t="s">
        <v>248</v>
      </c>
      <c r="D135" s="181" t="s">
        <v>33</v>
      </c>
      <c r="E135" s="178" t="str">
        <f>C135&amp;D135</f>
        <v>CaitlinGREGG</v>
      </c>
      <c r="F135" s="172">
        <v>2017</v>
      </c>
      <c r="G135" s="193">
        <v>1980</v>
      </c>
      <c r="H135" s="207" t="str">
        <f>IF(ISBLANK(G135),"",IF(G135&gt;1995.9,"U23","SR"))</f>
        <v>SR</v>
      </c>
      <c r="I135" s="198">
        <f>N135+P135+R135+T135+V135+X135+Z135+AB135+AD135+AF135+AH135+AJ135+AL135+AN135+AP135+AR135+AT135+AV135</f>
        <v>0</v>
      </c>
      <c r="J135" s="201">
        <f>N135+R135+X135+AB135+AF135+AJ135+AR135</f>
        <v>0</v>
      </c>
      <c r="K135" s="202">
        <f>P135+T135+V135+Z135+AD135+AH135+AL135+AN135+AP135+AT135+AV135</f>
        <v>0</v>
      </c>
      <c r="L135" s="161"/>
      <c r="M135" s="46"/>
      <c r="N135" s="41">
        <f>IF(M135,LOOKUP(M135,{1;2;3;4;5;6;7;8;9;10;11;12;13;14;15;16;17;18;19;20;21},{30;25;21;18;16;15;14;13;12;11;10;9;8;7;6;5;4;3;2;1;0}),0)</f>
        <v>0</v>
      </c>
      <c r="O135" s="46"/>
      <c r="P135" s="43">
        <f>IF(O135,LOOKUP(O135,{1;2;3;4;5;6;7;8;9;10;11;12;13;14;15;16;17;18;19;20;21},{30;25;21;18;16;15;14;13;12;11;10;9;8;7;6;5;4;3;2;1;0}),0)</f>
        <v>0</v>
      </c>
      <c r="Q135" s="46"/>
      <c r="R135" s="41">
        <f>IF(Q135,LOOKUP(Q135,{1;2;3;4;5;6;7;8;9;10;11;12;13;14;15;16;17;18;19;20;21},{30;25;21;18;16;15;14;13;12;11;10;9;8;7;6;5;4;3;2;1;0}),0)</f>
        <v>0</v>
      </c>
      <c r="S135" s="46"/>
      <c r="T135" s="43">
        <f>IF(S135,LOOKUP(S135,{1;2;3;4;5;6;7;8;9;10;11;12;13;14;15;16;17;18;19;20;21},{30;25;21;18;16;15;14;13;12;11;10;9;8;7;6;5;4;3;2;1;0}),0)</f>
        <v>0</v>
      </c>
      <c r="U135" s="46"/>
      <c r="V135" s="45">
        <f>IF(U135,LOOKUP(U135,{1;2;3;4;5;6;7;8;9;10;11;12;13;14;15;16;17;18;19;20;21},{60;50;42;36;32;30;28;26;24;22;20;18;16;14;12;10;8;6;4;2;0}),0)</f>
        <v>0</v>
      </c>
      <c r="W135" s="46"/>
      <c r="X135" s="41">
        <f>IF(W135,LOOKUP(W135,{1;2;3;4;5;6;7;8;9;10;11;12;13;14;15;16;17;18;19;20;21},{60;50;42;36;32;30;28;26;24;22;20;18;16;14;12;10;8;6;4;2;0}),0)</f>
        <v>0</v>
      </c>
      <c r="Y135" s="46"/>
      <c r="Z135" s="45">
        <f>IF(Y135,LOOKUP(Y135,{1;2;3;4;5;6;7;8;9;10;11;12;13;14;15;16;17;18;19;20;21},{60;50;42;36;32;30;28;26;24;22;20;18;16;14;12;10;8;6;4;2;0}),0)</f>
        <v>0</v>
      </c>
      <c r="AA135" s="46"/>
      <c r="AB135" s="41">
        <f>IF(AA135,LOOKUP(AA135,{1;2;3;4;5;6;7;8;9;10;11;12;13;14;15;16;17;18;19;20;21},{60;50;42;36;32;30;28;26;24;22;20;18;16;14;12;10;8;6;4;2;0}),0)</f>
        <v>0</v>
      </c>
      <c r="AC135" s="46"/>
      <c r="AD135" s="106">
        <f>IF(AC135,LOOKUP(AC135,{1;2;3;4;5;6;7;8;9;10;11;12;13;14;15;16;17;18;19;20;21},{30;25;21;18;16;15;14;13;12;11;10;9;8;7;6;5;4;3;2;1;0}),0)</f>
        <v>0</v>
      </c>
      <c r="AE135" s="46"/>
      <c r="AF135" s="488">
        <f>IF(AE135,LOOKUP(AE135,{1;2;3;4;5;6;7;8;9;10;11;12;13;14;15;16;17;18;19;20;21},{30;25;21;18;16;15;14;13;12;11;10;9;8;7;6;5;4;3;2;1;0}),0)</f>
        <v>0</v>
      </c>
      <c r="AG135" s="46"/>
      <c r="AH135" s="106">
        <f>IF(AG135,LOOKUP(AG135,{1;2;3;4;5;6;7;8;9;10;11;12;13;14;15;16;17;18;19;20;21},{30;25;21;18;16;15;14;13;12;11;10;9;8;7;6;5;4;3;2;1;0}),0)</f>
        <v>0</v>
      </c>
      <c r="AI135" s="46"/>
      <c r="AJ135" s="41">
        <f>IF(AI135,LOOKUP(AI135,{1;2;3;4;5;6;7;8;9;10;11;12;13;14;15;16;17;18;19;20;21},{30;25;21;18;16;15;14;13;12;11;10;9;8;7;6;5;4;3;2;1;0}),0)</f>
        <v>0</v>
      </c>
      <c r="AK135" s="46"/>
      <c r="AL135" s="43">
        <f>IF(AK135,LOOKUP(AK135,{1;2;3;4;5;6;7;8;9;10;11;12;13;14;15;16;17;18;19;20;21},{30;25;21;18;16;15;14;13;12;11;10;9;8;7;6;5;4;3;2;1;0}),0)</f>
        <v>0</v>
      </c>
      <c r="AM135" s="46"/>
      <c r="AN135" s="43">
        <f>IF(AM135,LOOKUP(AM135,{1;2;3;4;5;6;7;8;9;10;11;12;13;14;15;16;17;18;19;20;21},{30;25;21;18;16;15;14;13;12;11;10;9;8;7;6;5;4;3;2;1;0}),0)</f>
        <v>0</v>
      </c>
      <c r="AO135" s="46"/>
      <c r="AP135" s="43">
        <f>IF(AO135,LOOKUP(AO135,{1;2;3;4;5;6;7;8;9;10;11;12;13;14;15;16;17;18;19;20;21},{30;25;21;18;16;15;14;13;12;11;10;9;8;7;6;5;4;3;2;1;0}),0)</f>
        <v>0</v>
      </c>
      <c r="AQ135" s="46"/>
      <c r="AR135" s="47">
        <f>IF(AQ135,LOOKUP(AQ135,{1;2;3;4;5;6;7;8;9;10;11;12;13;14;15;16;17;18;19;20;21},{60;50;42;36;32;30;28;26;24;22;20;18;16;14;12;10;8;6;4;2;0}),0)</f>
        <v>0</v>
      </c>
      <c r="AS135" s="46"/>
      <c r="AT135" s="45">
        <f>IF(AS135,LOOKUP(AS135,{1;2;3;4;5;6;7;8;9;10;11;12;13;14;15;16;17;18;19;20;21},{60;50;42;36;32;30;28;26;24;22;20;18;16;14;12;10;8;6;4;2;0}),0)</f>
        <v>0</v>
      </c>
      <c r="AU135" s="46"/>
      <c r="AV135" s="45">
        <f>IF(AU135,LOOKUP(AU135,{1;2;3;4;5;6;7;8;9;10;11;12;13;14;15;16;17;18;19;20;21},{60;50;42;36;32;30;28;26;24;22;20;18;16;14;12;10;8;6;4;2;0}),0)</f>
        <v>0</v>
      </c>
      <c r="AW135" s="225"/>
      <c r="AX135" s="219">
        <f>V135+X135+Z135+AB135+AR135+AT135+AV135</f>
        <v>0</v>
      </c>
      <c r="AY135" s="259"/>
      <c r="AZ135" s="255">
        <f>RANK(BA135,$BA$6:$BA$258)</f>
        <v>57</v>
      </c>
      <c r="BA135" s="256">
        <f>(N135+P135+R135+T135+V135+X135+Z135+AB135+AD135+AF135+AH135+AJ135+AL135+AN135)- SMALL((N135,P135,R135,T135,V135,X135,Z135,AB135,AD135,AF135,AH135,AJ135,AL135,AN135),1)- SMALL((N135,P135,R135,T135,V135,X135,Z135,AB135,AD135,AF135,AH135,AJ135,AL135,AN135),2)- SMALL((N135,P135,R135,T135,V135,X135,Z135,AB135,AD135,AF135,AH135,AJ135,AL135,AN135),3)</f>
        <v>0</v>
      </c>
      <c r="BB135" s="161"/>
    </row>
    <row r="136" spans="1:54" s="54" customFormat="1" ht="16" customHeight="1" x14ac:dyDescent="0.2">
      <c r="A136" s="190">
        <f>RANK(I136,$I$6:$I$988)</f>
        <v>103</v>
      </c>
      <c r="B136" s="187">
        <v>3535605</v>
      </c>
      <c r="C136" s="181" t="s">
        <v>316</v>
      </c>
      <c r="D136" s="181" t="s">
        <v>317</v>
      </c>
      <c r="E136" s="178" t="str">
        <f>C136&amp;D136</f>
        <v>HallieGROSSMAN</v>
      </c>
      <c r="F136" s="172">
        <v>2017</v>
      </c>
      <c r="G136" s="193">
        <v>1993</v>
      </c>
      <c r="H136" s="207" t="str">
        <f>IF(ISBLANK(G136),"",IF(G136&gt;1995.9,"U23","SR"))</f>
        <v>SR</v>
      </c>
      <c r="I136" s="198">
        <f>N136+P136+R136+T136+V136+X136+Z136+AB136+AD136+AF136+AH136+AJ136+AL136+AN136+AP136+AR136+AT136+AV136</f>
        <v>0</v>
      </c>
      <c r="J136" s="201">
        <f>N136+R136+X136+AB136+AF136+AJ136+AR136</f>
        <v>0</v>
      </c>
      <c r="K136" s="202">
        <f>P136+T136+V136+Z136+AD136+AH136+AL136+AN136+AP136+AT136+AV136</f>
        <v>0</v>
      </c>
      <c r="L136" s="161"/>
      <c r="M136" s="44"/>
      <c r="N136" s="41">
        <f>IF(M136,LOOKUP(M136,{1;2;3;4;5;6;7;8;9;10;11;12;13;14;15;16;17;18;19;20;21},{30;25;21;18;16;15;14;13;12;11;10;9;8;7;6;5;4;3;2;1;0}),0)</f>
        <v>0</v>
      </c>
      <c r="O136" s="44"/>
      <c r="P136" s="43">
        <f>IF(O136,LOOKUP(O136,{1;2;3;4;5;6;7;8;9;10;11;12;13;14;15;16;17;18;19;20;21},{30;25;21;18;16;15;14;13;12;11;10;9;8;7;6;5;4;3;2;1;0}),0)</f>
        <v>0</v>
      </c>
      <c r="Q136" s="44"/>
      <c r="R136" s="41">
        <f>IF(Q136,LOOKUP(Q136,{1;2;3;4;5;6;7;8;9;10;11;12;13;14;15;16;17;18;19;20;21},{30;25;21;18;16;15;14;13;12;11;10;9;8;7;6;5;4;3;2;1;0}),0)</f>
        <v>0</v>
      </c>
      <c r="S136" s="44"/>
      <c r="T136" s="43">
        <f>IF(S136,LOOKUP(S136,{1;2;3;4;5;6;7;8;9;10;11;12;13;14;15;16;17;18;19;20;21},{30;25;21;18;16;15;14;13;12;11;10;9;8;7;6;5;4;3;2;1;0}),0)</f>
        <v>0</v>
      </c>
      <c r="U136" s="44"/>
      <c r="V136" s="45">
        <f>IF(U136,LOOKUP(U136,{1;2;3;4;5;6;7;8;9;10;11;12;13;14;15;16;17;18;19;20;21},{60;50;42;36;32;30;28;26;24;22;20;18;16;14;12;10;8;6;4;2;0}),0)</f>
        <v>0</v>
      </c>
      <c r="W136" s="44"/>
      <c r="X136" s="41">
        <f>IF(W136,LOOKUP(W136,{1;2;3;4;5;6;7;8;9;10;11;12;13;14;15;16;17;18;19;20;21},{60;50;42;36;32;30;28;26;24;22;20;18;16;14;12;10;8;6;4;2;0}),0)</f>
        <v>0</v>
      </c>
      <c r="Y136" s="44"/>
      <c r="Z136" s="45">
        <f>IF(Y136,LOOKUP(Y136,{1;2;3;4;5;6;7;8;9;10;11;12;13;14;15;16;17;18;19;20;21},{60;50;42;36;32;30;28;26;24;22;20;18;16;14;12;10;8;6;4;2;0}),0)</f>
        <v>0</v>
      </c>
      <c r="AA136" s="44"/>
      <c r="AB136" s="41">
        <f>IF(AA136,LOOKUP(AA136,{1;2;3;4;5;6;7;8;9;10;11;12;13;14;15;16;17;18;19;20;21},{60;50;42;36;32;30;28;26;24;22;20;18;16;14;12;10;8;6;4;2;0}),0)</f>
        <v>0</v>
      </c>
      <c r="AC136" s="44"/>
      <c r="AD136" s="106">
        <f>IF(AC136,LOOKUP(AC136,{1;2;3;4;5;6;7;8;9;10;11;12;13;14;15;16;17;18;19;20;21},{30;25;21;18;16;15;14;13;12;11;10;9;8;7;6;5;4;3;2;1;0}),0)</f>
        <v>0</v>
      </c>
      <c r="AE136" s="44"/>
      <c r="AF136" s="488">
        <f>IF(AE136,LOOKUP(AE136,{1;2;3;4;5;6;7;8;9;10;11;12;13;14;15;16;17;18;19;20;21},{30;25;21;18;16;15;14;13;12;11;10;9;8;7;6;5;4;3;2;1;0}),0)</f>
        <v>0</v>
      </c>
      <c r="AG136" s="44"/>
      <c r="AH136" s="106">
        <f>IF(AG136,LOOKUP(AG136,{1;2;3;4;5;6;7;8;9;10;11;12;13;14;15;16;17;18;19;20;21},{30;25;21;18;16;15;14;13;12;11;10;9;8;7;6;5;4;3;2;1;0}),0)</f>
        <v>0</v>
      </c>
      <c r="AI136" s="44"/>
      <c r="AJ136" s="41">
        <f>IF(AI136,LOOKUP(AI136,{1;2;3;4;5;6;7;8;9;10;11;12;13;14;15;16;17;18;19;20;21},{30;25;21;18;16;15;14;13;12;11;10;9;8;7;6;5;4;3;2;1;0}),0)</f>
        <v>0</v>
      </c>
      <c r="AK136" s="44"/>
      <c r="AL136" s="43">
        <f>IF(AK136,LOOKUP(AK136,{1;2;3;4;5;6;7;8;9;10;11;12;13;14;15;16;17;18;19;20;21},{30;25;21;18;16;15;14;13;12;11;10;9;8;7;6;5;4;3;2;1;0}),0)</f>
        <v>0</v>
      </c>
      <c r="AM136" s="44"/>
      <c r="AN136" s="43">
        <f>IF(AM136,LOOKUP(AM136,{1;2;3;4;5;6;7;8;9;10;11;12;13;14;15;16;17;18;19;20;21},{30;25;21;18;16;15;14;13;12;11;10;9;8;7;6;5;4;3;2;1;0}),0)</f>
        <v>0</v>
      </c>
      <c r="AO136" s="44"/>
      <c r="AP136" s="43">
        <f>IF(AO136,LOOKUP(AO136,{1;2;3;4;5;6;7;8;9;10;11;12;13;14;15;16;17;18;19;20;21},{30;25;21;18;16;15;14;13;12;11;10;9;8;7;6;5;4;3;2;1;0}),0)</f>
        <v>0</v>
      </c>
      <c r="AQ136" s="44"/>
      <c r="AR136" s="47">
        <f>IF(AQ136,LOOKUP(AQ136,{1;2;3;4;5;6;7;8;9;10;11;12;13;14;15;16;17;18;19;20;21},{60;50;42;36;32;30;28;26;24;22;20;18;16;14;12;10;8;6;4;2;0}),0)</f>
        <v>0</v>
      </c>
      <c r="AS136" s="44"/>
      <c r="AT136" s="45">
        <f>IF(AS136,LOOKUP(AS136,{1;2;3;4;5;6;7;8;9;10;11;12;13;14;15;16;17;18;19;20;21},{60;50;42;36;32;30;28;26;24;22;20;18;16;14;12;10;8;6;4;2;0}),0)</f>
        <v>0</v>
      </c>
      <c r="AU136" s="44"/>
      <c r="AV136" s="45">
        <f>IF(AU136,LOOKUP(AU136,{1;2;3;4;5;6;7;8;9;10;11;12;13;14;15;16;17;18;19;20;21},{60;50;42;36;32;30;28;26;24;22;20;18;16;14;12;10;8;6;4;2;0}),0)</f>
        <v>0</v>
      </c>
      <c r="AW136" s="225"/>
      <c r="AX136" s="219">
        <f>V136+X136+Z136+AB136+AR136+AT136+AV136</f>
        <v>0</v>
      </c>
      <c r="AY136" s="259"/>
      <c r="AZ136" s="255">
        <f>RANK(BA136,$BA$6:$BA$258)</f>
        <v>57</v>
      </c>
      <c r="BA136" s="256">
        <f>(N136+P136+R136+T136+V136+X136+Z136+AB136+AD136+AF136+AH136+AJ136+AL136+AN136)- SMALL((N136,P136,R136,T136,V136,X136,Z136,AB136,AD136,AF136,AH136,AJ136,AL136,AN136),1)- SMALL((N136,P136,R136,T136,V136,X136,Z136,AB136,AD136,AF136,AH136,AJ136,AL136,AN136),2)- SMALL((N136,P136,R136,T136,V136,X136,Z136,AB136,AD136,AF136,AH136,AJ136,AL136,AN136),3)</f>
        <v>0</v>
      </c>
      <c r="BB136" s="161"/>
    </row>
    <row r="137" spans="1:54" s="264" customFormat="1" ht="16" customHeight="1" x14ac:dyDescent="0.2">
      <c r="A137" s="190">
        <f>RANK(I137,$I$6:$I$988)</f>
        <v>103</v>
      </c>
      <c r="B137" s="187">
        <v>3155073</v>
      </c>
      <c r="C137" s="181" t="s">
        <v>410</v>
      </c>
      <c r="D137" s="181" t="s">
        <v>411</v>
      </c>
      <c r="E137" s="178" t="str">
        <f>C137&amp;D137</f>
        <v>EliskaHAJEK ALBRIGTEN</v>
      </c>
      <c r="F137" s="172">
        <v>2017</v>
      </c>
      <c r="G137" s="193">
        <v>1988</v>
      </c>
      <c r="H137" s="207" t="str">
        <f>IF(ISBLANK(G137),"",IF(G137&gt;1995.9,"U23","SR"))</f>
        <v>SR</v>
      </c>
      <c r="I137" s="198">
        <f>N137+P137+R137+T137+V137+X137+Z137+AB137+AD137+AF137+AH137+AJ137+AL137+AN137+AP137+AR137+AT137+AV137</f>
        <v>0</v>
      </c>
      <c r="J137" s="201">
        <f>N137+R137+X137+AB137+AF137+AJ137+AR137</f>
        <v>0</v>
      </c>
      <c r="K137" s="202">
        <f>P137+T137+V137+Z137+AD137+AH137+AL137+AN137+AP137+AT137+AV137</f>
        <v>0</v>
      </c>
      <c r="L137" s="393"/>
      <c r="M137" s="44"/>
      <c r="N137" s="41">
        <f>IF(M137,LOOKUP(M137,{1;2;3;4;5;6;7;8;9;10;11;12;13;14;15;16;17;18;19;20;21},{30;25;21;18;16;15;14;13;12;11;10;9;8;7;6;5;4;3;2;1;0}),0)</f>
        <v>0</v>
      </c>
      <c r="O137" s="44"/>
      <c r="P137" s="43">
        <f>IF(O137,LOOKUP(O137,{1;2;3;4;5;6;7;8;9;10;11;12;13;14;15;16;17;18;19;20;21},{30;25;21;18;16;15;14;13;12;11;10;9;8;7;6;5;4;3;2;1;0}),0)</f>
        <v>0</v>
      </c>
      <c r="Q137" s="44"/>
      <c r="R137" s="41">
        <f>IF(Q137,LOOKUP(Q137,{1;2;3;4;5;6;7;8;9;10;11;12;13;14;15;16;17;18;19;20;21},{30;25;21;18;16;15;14;13;12;11;10;9;8;7;6;5;4;3;2;1;0}),0)</f>
        <v>0</v>
      </c>
      <c r="S137" s="44"/>
      <c r="T137" s="43">
        <f>IF(S137,LOOKUP(S137,{1;2;3;4;5;6;7;8;9;10;11;12;13;14;15;16;17;18;19;20;21},{30;25;21;18;16;15;14;13;12;11;10;9;8;7;6;5;4;3;2;1;0}),0)</f>
        <v>0</v>
      </c>
      <c r="U137" s="44"/>
      <c r="V137" s="45">
        <f>IF(U137,LOOKUP(U137,{1;2;3;4;5;6;7;8;9;10;11;12;13;14;15;16;17;18;19;20;21},{60;50;42;36;32;30;28;26;24;22;20;18;16;14;12;10;8;6;4;2;0}),0)</f>
        <v>0</v>
      </c>
      <c r="W137" s="44"/>
      <c r="X137" s="41">
        <f>IF(W137,LOOKUP(W137,{1;2;3;4;5;6;7;8;9;10;11;12;13;14;15;16;17;18;19;20;21},{60;50;42;36;32;30;28;26;24;22;20;18;16;14;12;10;8;6;4;2;0}),0)</f>
        <v>0</v>
      </c>
      <c r="Y137" s="44"/>
      <c r="Z137" s="45">
        <f>IF(Y137,LOOKUP(Y137,{1;2;3;4;5;6;7;8;9;10;11;12;13;14;15;16;17;18;19;20;21},{60;50;42;36;32;30;28;26;24;22;20;18;16;14;12;10;8;6;4;2;0}),0)</f>
        <v>0</v>
      </c>
      <c r="AA137" s="44"/>
      <c r="AB137" s="41">
        <f>IF(AA137,LOOKUP(AA137,{1;2;3;4;5;6;7;8;9;10;11;12;13;14;15;16;17;18;19;20;21},{60;50;42;36;32;30;28;26;24;22;20;18;16;14;12;10;8;6;4;2;0}),0)</f>
        <v>0</v>
      </c>
      <c r="AC137" s="44"/>
      <c r="AD137" s="106">
        <f>IF(AC137,LOOKUP(AC137,{1;2;3;4;5;6;7;8;9;10;11;12;13;14;15;16;17;18;19;20;21},{30;25;21;18;16;15;14;13;12;11;10;9;8;7;6;5;4;3;2;1;0}),0)</f>
        <v>0</v>
      </c>
      <c r="AE137" s="44"/>
      <c r="AF137" s="488">
        <f>IF(AE137,LOOKUP(AE137,{1;2;3;4;5;6;7;8;9;10;11;12;13;14;15;16;17;18;19;20;21},{30;25;21;18;16;15;14;13;12;11;10;9;8;7;6;5;4;3;2;1;0}),0)</f>
        <v>0</v>
      </c>
      <c r="AG137" s="44"/>
      <c r="AH137" s="106">
        <f>IF(AG137,LOOKUP(AG137,{1;2;3;4;5;6;7;8;9;10;11;12;13;14;15;16;17;18;19;20;21},{30;25;21;18;16;15;14;13;12;11;10;9;8;7;6;5;4;3;2;1;0}),0)</f>
        <v>0</v>
      </c>
      <c r="AI137" s="44"/>
      <c r="AJ137" s="41">
        <f>IF(AI137,LOOKUP(AI137,{1;2;3;4;5;6;7;8;9;10;11;12;13;14;15;16;17;18;19;20;21},{30;25;21;18;16;15;14;13;12;11;10;9;8;7;6;5;4;3;2;1;0}),0)</f>
        <v>0</v>
      </c>
      <c r="AK137" s="44"/>
      <c r="AL137" s="43">
        <f>IF(AK137,LOOKUP(AK137,{1;2;3;4;5;6;7;8;9;10;11;12;13;14;15;16;17;18;19;20;21},{30;25;21;18;16;15;14;13;12;11;10;9;8;7;6;5;4;3;2;1;0}),0)</f>
        <v>0</v>
      </c>
      <c r="AM137" s="44"/>
      <c r="AN137" s="43">
        <f>IF(AM137,LOOKUP(AM137,{1;2;3;4;5;6;7;8;9;10;11;12;13;14;15;16;17;18;19;20;21},{30;25;21;18;16;15;14;13;12;11;10;9;8;7;6;5;4;3;2;1;0}),0)</f>
        <v>0</v>
      </c>
      <c r="AO137" s="44"/>
      <c r="AP137" s="43">
        <f>IF(AO137,LOOKUP(AO137,{1;2;3;4;5;6;7;8;9;10;11;12;13;14;15;16;17;18;19;20;21},{30;25;21;18;16;15;14;13;12;11;10;9;8;7;6;5;4;3;2;1;0}),0)</f>
        <v>0</v>
      </c>
      <c r="AQ137" s="44"/>
      <c r="AR137" s="47">
        <f>IF(AQ137,LOOKUP(AQ137,{1;2;3;4;5;6;7;8;9;10;11;12;13;14;15;16;17;18;19;20;21},{60;50;42;36;32;30;28;26;24;22;20;18;16;14;12;10;8;6;4;2;0}),0)</f>
        <v>0</v>
      </c>
      <c r="AS137" s="44"/>
      <c r="AT137" s="45">
        <f>IF(AS137,LOOKUP(AS137,{1;2;3;4;5;6;7;8;9;10;11;12;13;14;15;16;17;18;19;20;21},{60;50;42;36;32;30;28;26;24;22;20;18;16;14;12;10;8;6;4;2;0}),0)</f>
        <v>0</v>
      </c>
      <c r="AU137" s="44"/>
      <c r="AV137" s="45">
        <f>IF(AU137,LOOKUP(AU137,{1;2;3;4;5;6;7;8;9;10;11;12;13;14;15;16;17;18;19;20;21},{60;50;42;36;32;30;28;26;24;22;20;18;16;14;12;10;8;6;4;2;0}),0)</f>
        <v>0</v>
      </c>
      <c r="AW137" s="225"/>
      <c r="AX137" s="219">
        <f>V137+X137+Z137+AB137+AR137+AT137+AV137</f>
        <v>0</v>
      </c>
      <c r="AY137" s="437"/>
      <c r="AZ137" s="255">
        <f>RANK(BA137,$BA$6:$BA$258)</f>
        <v>57</v>
      </c>
      <c r="BA137" s="256">
        <f>(N137+P137+R137+T137+V137+X137+Z137+AB137+AD137+AF137+AH137+AJ137+AL137+AN137)- SMALL((N137,P137,R137,T137,V137,X137,Z137,AB137,AD137,AF137,AH137,AJ137,AL137,AN137),1)- SMALL((N137,P137,R137,T137,V137,X137,Z137,AB137,AD137,AF137,AH137,AJ137,AL137,AN137),2)- SMALL((N137,P137,R137,T137,V137,X137,Z137,AB137,AD137,AF137,AH137,AJ137,AL137,AN137),3)</f>
        <v>0</v>
      </c>
      <c r="BB137" s="393"/>
    </row>
    <row r="138" spans="1:54" s="54" customFormat="1" ht="16" customHeight="1" x14ac:dyDescent="0.2">
      <c r="A138" s="190">
        <f>RANK(I138,$I$6:$I$988)</f>
        <v>103</v>
      </c>
      <c r="B138" s="187">
        <v>3105294</v>
      </c>
      <c r="C138" s="181" t="s">
        <v>373</v>
      </c>
      <c r="D138" s="181" t="s">
        <v>374</v>
      </c>
      <c r="E138" s="178" t="str">
        <f>C138&amp;D138</f>
        <v>ToveHalvorsen</v>
      </c>
      <c r="F138" s="174"/>
      <c r="G138" s="193">
        <v>1999</v>
      </c>
      <c r="H138" s="207" t="str">
        <f>IF(ISBLANK(G138),"",IF(G138&gt;1995.9,"U23","SR"))</f>
        <v>U23</v>
      </c>
      <c r="I138" s="198">
        <f>N138+P138+R138+T138+V138+X138+Z138+AB138+AD138+AF138+AH138+AJ138+AL138+AN138+AP138+AR138+AT138+AV138</f>
        <v>0</v>
      </c>
      <c r="J138" s="201">
        <f>N138+R138+X138+AB138+AF138+AJ138+AR138</f>
        <v>0</v>
      </c>
      <c r="K138" s="202">
        <f>P138+T138+V138+Z138+AD138+AH138+AL138+AN138+AP138+AT138+AV138</f>
        <v>0</v>
      </c>
      <c r="L138" s="161"/>
      <c r="M138" s="44"/>
      <c r="N138" s="41">
        <f>IF(M138,LOOKUP(M138,{1;2;3;4;5;6;7;8;9;10;11;12;13;14;15;16;17;18;19;20;21},{30;25;21;18;16;15;14;13;12;11;10;9;8;7;6;5;4;3;2;1;0}),0)</f>
        <v>0</v>
      </c>
      <c r="O138" s="44"/>
      <c r="P138" s="43">
        <f>IF(O138,LOOKUP(O138,{1;2;3;4;5;6;7;8;9;10;11;12;13;14;15;16;17;18;19;20;21},{30;25;21;18;16;15;14;13;12;11;10;9;8;7;6;5;4;3;2;1;0}),0)</f>
        <v>0</v>
      </c>
      <c r="Q138" s="44"/>
      <c r="R138" s="41">
        <f>IF(Q138,LOOKUP(Q138,{1;2;3;4;5;6;7;8;9;10;11;12;13;14;15;16;17;18;19;20;21},{30;25;21;18;16;15;14;13;12;11;10;9;8;7;6;5;4;3;2;1;0}),0)</f>
        <v>0</v>
      </c>
      <c r="S138" s="44"/>
      <c r="T138" s="43">
        <f>IF(S138,LOOKUP(S138,{1;2;3;4;5;6;7;8;9;10;11;12;13;14;15;16;17;18;19;20;21},{30;25;21;18;16;15;14;13;12;11;10;9;8;7;6;5;4;3;2;1;0}),0)</f>
        <v>0</v>
      </c>
      <c r="U138" s="44"/>
      <c r="V138" s="45">
        <f>IF(U138,LOOKUP(U138,{1;2;3;4;5;6;7;8;9;10;11;12;13;14;15;16;17;18;19;20;21},{60;50;42;36;32;30;28;26;24;22;20;18;16;14;12;10;8;6;4;2;0}),0)</f>
        <v>0</v>
      </c>
      <c r="W138" s="44"/>
      <c r="X138" s="41">
        <f>IF(W138,LOOKUP(W138,{1;2;3;4;5;6;7;8;9;10;11;12;13;14;15;16;17;18;19;20;21},{60;50;42;36;32;30;28;26;24;22;20;18;16;14;12;10;8;6;4;2;0}),0)</f>
        <v>0</v>
      </c>
      <c r="Y138" s="44"/>
      <c r="Z138" s="45">
        <f>IF(Y138,LOOKUP(Y138,{1;2;3;4;5;6;7;8;9;10;11;12;13;14;15;16;17;18;19;20;21},{60;50;42;36;32;30;28;26;24;22;20;18;16;14;12;10;8;6;4;2;0}),0)</f>
        <v>0</v>
      </c>
      <c r="AA138" s="44"/>
      <c r="AB138" s="41">
        <f>IF(AA138,LOOKUP(AA138,{1;2;3;4;5;6;7;8;9;10;11;12;13;14;15;16;17;18;19;20;21},{60;50;42;36;32;30;28;26;24;22;20;18;16;14;12;10;8;6;4;2;0}),0)</f>
        <v>0</v>
      </c>
      <c r="AC138" s="44"/>
      <c r="AD138" s="106">
        <f>IF(AC138,LOOKUP(AC138,{1;2;3;4;5;6;7;8;9;10;11;12;13;14;15;16;17;18;19;20;21},{30;25;21;18;16;15;14;13;12;11;10;9;8;7;6;5;4;3;2;1;0}),0)</f>
        <v>0</v>
      </c>
      <c r="AE138" s="44"/>
      <c r="AF138" s="488">
        <f>IF(AE138,LOOKUP(AE138,{1;2;3;4;5;6;7;8;9;10;11;12;13;14;15;16;17;18;19;20;21},{30;25;21;18;16;15;14;13;12;11;10;9;8;7;6;5;4;3;2;1;0}),0)</f>
        <v>0</v>
      </c>
      <c r="AG138" s="44"/>
      <c r="AH138" s="106">
        <f>IF(AG138,LOOKUP(AG138,{1;2;3;4;5;6;7;8;9;10;11;12;13;14;15;16;17;18;19;20;21},{30;25;21;18;16;15;14;13;12;11;10;9;8;7;6;5;4;3;2;1;0}),0)</f>
        <v>0</v>
      </c>
      <c r="AI138" s="44"/>
      <c r="AJ138" s="41">
        <f>IF(AI138,LOOKUP(AI138,{1;2;3;4;5;6;7;8;9;10;11;12;13;14;15;16;17;18;19;20;21},{30;25;21;18;16;15;14;13;12;11;10;9;8;7;6;5;4;3;2;1;0}),0)</f>
        <v>0</v>
      </c>
      <c r="AK138" s="44"/>
      <c r="AL138" s="43">
        <f>IF(AK138,LOOKUP(AK138,{1;2;3;4;5;6;7;8;9;10;11;12;13;14;15;16;17;18;19;20;21},{30;25;21;18;16;15;14;13;12;11;10;9;8;7;6;5;4;3;2;1;0}),0)</f>
        <v>0</v>
      </c>
      <c r="AM138" s="44"/>
      <c r="AN138" s="43">
        <f>IF(AM138,LOOKUP(AM138,{1;2;3;4;5;6;7;8;9;10;11;12;13;14;15;16;17;18;19;20;21},{30;25;21;18;16;15;14;13;12;11;10;9;8;7;6;5;4;3;2;1;0}),0)</f>
        <v>0</v>
      </c>
      <c r="AO138" s="44"/>
      <c r="AP138" s="43">
        <f>IF(AO138,LOOKUP(AO138,{1;2;3;4;5;6;7;8;9;10;11;12;13;14;15;16;17;18;19;20;21},{30;25;21;18;16;15;14;13;12;11;10;9;8;7;6;5;4;3;2;1;0}),0)</f>
        <v>0</v>
      </c>
      <c r="AQ138" s="44"/>
      <c r="AR138" s="47">
        <f>IF(AQ138,LOOKUP(AQ138,{1;2;3;4;5;6;7;8;9;10;11;12;13;14;15;16;17;18;19;20;21},{60;50;42;36;32;30;28;26;24;22;20;18;16;14;12;10;8;6;4;2;0}),0)</f>
        <v>0</v>
      </c>
      <c r="AS138" s="44"/>
      <c r="AT138" s="45">
        <f>IF(AS138,LOOKUP(AS138,{1;2;3;4;5;6;7;8;9;10;11;12;13;14;15;16;17;18;19;20;21},{60;50;42;36;32;30;28;26;24;22;20;18;16;14;12;10;8;6;4;2;0}),0)</f>
        <v>0</v>
      </c>
      <c r="AU138" s="44"/>
      <c r="AV138" s="45">
        <f>IF(AU138,LOOKUP(AU138,{1;2;3;4;5;6;7;8;9;10;11;12;13;14;15;16;17;18;19;20;21},{60;50;42;36;32;30;28;26;24;22;20;18;16;14;12;10;8;6;4;2;0}),0)</f>
        <v>0</v>
      </c>
      <c r="AW138" s="225"/>
      <c r="AX138" s="219">
        <f>V138+X138+Z138+AB138+AR138+AT138+AV138</f>
        <v>0</v>
      </c>
      <c r="AY138" s="259"/>
      <c r="AZ138" s="255">
        <f>RANK(BA138,$BA$6:$BA$258)</f>
        <v>57</v>
      </c>
      <c r="BA138" s="256">
        <f>(N138+P138+R138+T138+V138+X138+Z138+AB138+AD138+AF138+AH138+AJ138+AL138+AN138)- SMALL((N138,P138,R138,T138,V138,X138,Z138,AB138,AD138,AF138,AH138,AJ138,AL138,AN138),1)- SMALL((N138,P138,R138,T138,V138,X138,Z138,AB138,AD138,AF138,AH138,AJ138,AL138,AN138),2)- SMALL((N138,P138,R138,T138,V138,X138,Z138,AB138,AD138,AF138,AH138,AJ138,AL138,AN138),3)</f>
        <v>0</v>
      </c>
      <c r="BB138" s="161"/>
    </row>
    <row r="139" spans="1:54" s="54" customFormat="1" ht="16" customHeight="1" x14ac:dyDescent="0.2">
      <c r="A139" s="190">
        <f>RANK(I139,$I$6:$I$988)</f>
        <v>103</v>
      </c>
      <c r="B139" s="187">
        <v>3535514</v>
      </c>
      <c r="C139" s="181" t="s">
        <v>386</v>
      </c>
      <c r="D139" s="181" t="s">
        <v>412</v>
      </c>
      <c r="E139" s="178" t="str">
        <f>C139&amp;D139</f>
        <v>EmilyHANNAH</v>
      </c>
      <c r="F139" s="172">
        <v>2017</v>
      </c>
      <c r="G139" s="193">
        <v>1994</v>
      </c>
      <c r="H139" s="207" t="str">
        <f>IF(ISBLANK(G139),"",IF(G139&gt;1995.9,"U23","SR"))</f>
        <v>SR</v>
      </c>
      <c r="I139" s="198">
        <f>N139+P139+R139+T139+V139+X139+Z139+AB139+AD139+AF139+AH139+AJ139+AL139+AN139+AP139+AR139+AT139+AV139</f>
        <v>0</v>
      </c>
      <c r="J139" s="201">
        <f>N139+R139+X139+AB139+AF139+AJ139+AR139</f>
        <v>0</v>
      </c>
      <c r="K139" s="202">
        <f>P139+T139+V139+Z139+AD139+AH139+AL139+AN139+AP139+AT139+AV139</f>
        <v>0</v>
      </c>
      <c r="L139" s="161"/>
      <c r="M139" s="44"/>
      <c r="N139" s="41">
        <f>IF(M139,LOOKUP(M139,{1;2;3;4;5;6;7;8;9;10;11;12;13;14;15;16;17;18;19;20;21},{30;25;21;18;16;15;14;13;12;11;10;9;8;7;6;5;4;3;2;1;0}),0)</f>
        <v>0</v>
      </c>
      <c r="O139" s="44"/>
      <c r="P139" s="43">
        <f>IF(O139,LOOKUP(O139,{1;2;3;4;5;6;7;8;9;10;11;12;13;14;15;16;17;18;19;20;21},{30;25;21;18;16;15;14;13;12;11;10;9;8;7;6;5;4;3;2;1;0}),0)</f>
        <v>0</v>
      </c>
      <c r="Q139" s="44"/>
      <c r="R139" s="41">
        <f>IF(Q139,LOOKUP(Q139,{1;2;3;4;5;6;7;8;9;10;11;12;13;14;15;16;17;18;19;20;21},{30;25;21;18;16;15;14;13;12;11;10;9;8;7;6;5;4;3;2;1;0}),0)</f>
        <v>0</v>
      </c>
      <c r="S139" s="44"/>
      <c r="T139" s="43">
        <f>IF(S139,LOOKUP(S139,{1;2;3;4;5;6;7;8;9;10;11;12;13;14;15;16;17;18;19;20;21},{30;25;21;18;16;15;14;13;12;11;10;9;8;7;6;5;4;3;2;1;0}),0)</f>
        <v>0</v>
      </c>
      <c r="U139" s="44"/>
      <c r="V139" s="45">
        <f>IF(U139,LOOKUP(U139,{1;2;3;4;5;6;7;8;9;10;11;12;13;14;15;16;17;18;19;20;21},{60;50;42;36;32;30;28;26;24;22;20;18;16;14;12;10;8;6;4;2;0}),0)</f>
        <v>0</v>
      </c>
      <c r="W139" s="44"/>
      <c r="X139" s="41">
        <f>IF(W139,LOOKUP(W139,{1;2;3;4;5;6;7;8;9;10;11;12;13;14;15;16;17;18;19;20;21},{60;50;42;36;32;30;28;26;24;22;20;18;16;14;12;10;8;6;4;2;0}),0)</f>
        <v>0</v>
      </c>
      <c r="Y139" s="44"/>
      <c r="Z139" s="45">
        <f>IF(Y139,LOOKUP(Y139,{1;2;3;4;5;6;7;8;9;10;11;12;13;14;15;16;17;18;19;20;21},{60;50;42;36;32;30;28;26;24;22;20;18;16;14;12;10;8;6;4;2;0}),0)</f>
        <v>0</v>
      </c>
      <c r="AA139" s="44"/>
      <c r="AB139" s="41">
        <f>IF(AA139,LOOKUP(AA139,{1;2;3;4;5;6;7;8;9;10;11;12;13;14;15;16;17;18;19;20;21},{60;50;42;36;32;30;28;26;24;22;20;18;16;14;12;10;8;6;4;2;0}),0)</f>
        <v>0</v>
      </c>
      <c r="AC139" s="44"/>
      <c r="AD139" s="106">
        <f>IF(AC139,LOOKUP(AC139,{1;2;3;4;5;6;7;8;9;10;11;12;13;14;15;16;17;18;19;20;21},{30;25;21;18;16;15;14;13;12;11;10;9;8;7;6;5;4;3;2;1;0}),0)</f>
        <v>0</v>
      </c>
      <c r="AE139" s="44"/>
      <c r="AF139" s="488">
        <f>IF(AE139,LOOKUP(AE139,{1;2;3;4;5;6;7;8;9;10;11;12;13;14;15;16;17;18;19;20;21},{30;25;21;18;16;15;14;13;12;11;10;9;8;7;6;5;4;3;2;1;0}),0)</f>
        <v>0</v>
      </c>
      <c r="AG139" s="44"/>
      <c r="AH139" s="106">
        <f>IF(AG139,LOOKUP(AG139,{1;2;3;4;5;6;7;8;9;10;11;12;13;14;15;16;17;18;19;20;21},{30;25;21;18;16;15;14;13;12;11;10;9;8;7;6;5;4;3;2;1;0}),0)</f>
        <v>0</v>
      </c>
      <c r="AI139" s="44"/>
      <c r="AJ139" s="41">
        <f>IF(AI139,LOOKUP(AI139,{1;2;3;4;5;6;7;8;9;10;11;12;13;14;15;16;17;18;19;20;21},{30;25;21;18;16;15;14;13;12;11;10;9;8;7;6;5;4;3;2;1;0}),0)</f>
        <v>0</v>
      </c>
      <c r="AK139" s="44"/>
      <c r="AL139" s="43">
        <f>IF(AK139,LOOKUP(AK139,{1;2;3;4;5;6;7;8;9;10;11;12;13;14;15;16;17;18;19;20;21},{30;25;21;18;16;15;14;13;12;11;10;9;8;7;6;5;4;3;2;1;0}),0)</f>
        <v>0</v>
      </c>
      <c r="AM139" s="44"/>
      <c r="AN139" s="43">
        <f>IF(AM139,LOOKUP(AM139,{1;2;3;4;5;6;7;8;9;10;11;12;13;14;15;16;17;18;19;20;21},{30;25;21;18;16;15;14;13;12;11;10;9;8;7;6;5;4;3;2;1;0}),0)</f>
        <v>0</v>
      </c>
      <c r="AO139" s="44"/>
      <c r="AP139" s="43">
        <f>IF(AO139,LOOKUP(AO139,{1;2;3;4;5;6;7;8;9;10;11;12;13;14;15;16;17;18;19;20;21},{30;25;21;18;16;15;14;13;12;11;10;9;8;7;6;5;4;3;2;1;0}),0)</f>
        <v>0</v>
      </c>
      <c r="AQ139" s="44"/>
      <c r="AR139" s="47">
        <f>IF(AQ139,LOOKUP(AQ139,{1;2;3;4;5;6;7;8;9;10;11;12;13;14;15;16;17;18;19;20;21},{60;50;42;36;32;30;28;26;24;22;20;18;16;14;12;10;8;6;4;2;0}),0)</f>
        <v>0</v>
      </c>
      <c r="AS139" s="44"/>
      <c r="AT139" s="45">
        <f>IF(AS139,LOOKUP(AS139,{1;2;3;4;5;6;7;8;9;10;11;12;13;14;15;16;17;18;19;20;21},{60;50;42;36;32;30;28;26;24;22;20;18;16;14;12;10;8;6;4;2;0}),0)</f>
        <v>0</v>
      </c>
      <c r="AU139" s="44"/>
      <c r="AV139" s="45">
        <f>IF(AU139,LOOKUP(AU139,{1;2;3;4;5;6;7;8;9;10;11;12;13;14;15;16;17;18;19;20;21},{60;50;42;36;32;30;28;26;24;22;20;18;16;14;12;10;8;6;4;2;0}),0)</f>
        <v>0</v>
      </c>
      <c r="AW139" s="225"/>
      <c r="AX139" s="219">
        <f>V139+X139+Z139+AB139+AR139+AT139+AV139</f>
        <v>0</v>
      </c>
      <c r="AY139" s="259"/>
      <c r="AZ139" s="255">
        <f>RANK(BA139,$BA$6:$BA$258)</f>
        <v>57</v>
      </c>
      <c r="BA139" s="256">
        <f>(N139+P139+R139+T139+V139+X139+Z139+AB139+AD139+AF139+AH139+AJ139+AL139+AN139)- SMALL((N139,P139,R139,T139,V139,X139,Z139,AB139,AD139,AF139,AH139,AJ139,AL139,AN139),1)- SMALL((N139,P139,R139,T139,V139,X139,Z139,AB139,AD139,AF139,AH139,AJ139,AL139,AN139),2)- SMALL((N139,P139,R139,T139,V139,X139,Z139,AB139,AD139,AF139,AH139,AJ139,AL139,AN139),3)</f>
        <v>0</v>
      </c>
      <c r="BB139" s="161"/>
    </row>
    <row r="140" spans="1:54" s="54" customFormat="1" ht="16" customHeight="1" x14ac:dyDescent="0.2">
      <c r="A140" s="190">
        <f>RANK(I140,$I$6:$I$988)</f>
        <v>103</v>
      </c>
      <c r="B140" s="187">
        <v>3535600</v>
      </c>
      <c r="C140" s="181" t="s">
        <v>268</v>
      </c>
      <c r="D140" s="181" t="s">
        <v>413</v>
      </c>
      <c r="E140" s="178" t="str">
        <f>C140&amp;D140</f>
        <v>HannahHARDENBERG</v>
      </c>
      <c r="F140" s="172">
        <v>2017</v>
      </c>
      <c r="G140" s="193">
        <v>1996</v>
      </c>
      <c r="H140" s="207" t="str">
        <f>IF(ISBLANK(G140),"",IF(G140&gt;1995.9,"U23","SR"))</f>
        <v>U23</v>
      </c>
      <c r="I140" s="198">
        <f>N140+P140+R140+T140+V140+X140+Z140+AB140+AD140+AF140+AH140+AJ140+AL140+AN140+AP140+AR140+AT140+AV140</f>
        <v>0</v>
      </c>
      <c r="J140" s="201">
        <f>N140+R140+X140+AB140+AF140+AJ140+AR140</f>
        <v>0</v>
      </c>
      <c r="K140" s="202">
        <f>P140+T140+V140+Z140+AD140+AH140+AL140+AN140+AP140+AT140+AV140</f>
        <v>0</v>
      </c>
      <c r="L140" s="161"/>
      <c r="M140" s="44"/>
      <c r="N140" s="41">
        <f>IF(M140,LOOKUP(M140,{1;2;3;4;5;6;7;8;9;10;11;12;13;14;15;16;17;18;19;20;21},{30;25;21;18;16;15;14;13;12;11;10;9;8;7;6;5;4;3;2;1;0}),0)</f>
        <v>0</v>
      </c>
      <c r="O140" s="44"/>
      <c r="P140" s="43">
        <f>IF(O140,LOOKUP(O140,{1;2;3;4;5;6;7;8;9;10;11;12;13;14;15;16;17;18;19;20;21},{30;25;21;18;16;15;14;13;12;11;10;9;8;7;6;5;4;3;2;1;0}),0)</f>
        <v>0</v>
      </c>
      <c r="Q140" s="44"/>
      <c r="R140" s="41">
        <f>IF(Q140,LOOKUP(Q140,{1;2;3;4;5;6;7;8;9;10;11;12;13;14;15;16;17;18;19;20;21},{30;25;21;18;16;15;14;13;12;11;10;9;8;7;6;5;4;3;2;1;0}),0)</f>
        <v>0</v>
      </c>
      <c r="S140" s="44"/>
      <c r="T140" s="43">
        <f>IF(S140,LOOKUP(S140,{1;2;3;4;5;6;7;8;9;10;11;12;13;14;15;16;17;18;19;20;21},{30;25;21;18;16;15;14;13;12;11;10;9;8;7;6;5;4;3;2;1;0}),0)</f>
        <v>0</v>
      </c>
      <c r="U140" s="44"/>
      <c r="V140" s="45">
        <f>IF(U140,LOOKUP(U140,{1;2;3;4;5;6;7;8;9;10;11;12;13;14;15;16;17;18;19;20;21},{60;50;42;36;32;30;28;26;24;22;20;18;16;14;12;10;8;6;4;2;0}),0)</f>
        <v>0</v>
      </c>
      <c r="W140" s="44"/>
      <c r="X140" s="41">
        <f>IF(W140,LOOKUP(W140,{1;2;3;4;5;6;7;8;9;10;11;12;13;14;15;16;17;18;19;20;21},{60;50;42;36;32;30;28;26;24;22;20;18;16;14;12;10;8;6;4;2;0}),0)</f>
        <v>0</v>
      </c>
      <c r="Y140" s="44"/>
      <c r="Z140" s="45">
        <f>IF(Y140,LOOKUP(Y140,{1;2;3;4;5;6;7;8;9;10;11;12;13;14;15;16;17;18;19;20;21},{60;50;42;36;32;30;28;26;24;22;20;18;16;14;12;10;8;6;4;2;0}),0)</f>
        <v>0</v>
      </c>
      <c r="AA140" s="44"/>
      <c r="AB140" s="41">
        <f>IF(AA140,LOOKUP(AA140,{1;2;3;4;5;6;7;8;9;10;11;12;13;14;15;16;17;18;19;20;21},{60;50;42;36;32;30;28;26;24;22;20;18;16;14;12;10;8;6;4;2;0}),0)</f>
        <v>0</v>
      </c>
      <c r="AC140" s="44"/>
      <c r="AD140" s="106">
        <f>IF(AC140,LOOKUP(AC140,{1;2;3;4;5;6;7;8;9;10;11;12;13;14;15;16;17;18;19;20;21},{30;25;21;18;16;15;14;13;12;11;10;9;8;7;6;5;4;3;2;1;0}),0)</f>
        <v>0</v>
      </c>
      <c r="AE140" s="44"/>
      <c r="AF140" s="488">
        <f>IF(AE140,LOOKUP(AE140,{1;2;3;4;5;6;7;8;9;10;11;12;13;14;15;16;17;18;19;20;21},{30;25;21;18;16;15;14;13;12;11;10;9;8;7;6;5;4;3;2;1;0}),0)</f>
        <v>0</v>
      </c>
      <c r="AG140" s="44"/>
      <c r="AH140" s="106">
        <f>IF(AG140,LOOKUP(AG140,{1;2;3;4;5;6;7;8;9;10;11;12;13;14;15;16;17;18;19;20;21},{30;25;21;18;16;15;14;13;12;11;10;9;8;7;6;5;4;3;2;1;0}),0)</f>
        <v>0</v>
      </c>
      <c r="AI140" s="44"/>
      <c r="AJ140" s="41">
        <f>IF(AI140,LOOKUP(AI140,{1;2;3;4;5;6;7;8;9;10;11;12;13;14;15;16;17;18;19;20;21},{30;25;21;18;16;15;14;13;12;11;10;9;8;7;6;5;4;3;2;1;0}),0)</f>
        <v>0</v>
      </c>
      <c r="AK140" s="44"/>
      <c r="AL140" s="43">
        <f>IF(AK140,LOOKUP(AK140,{1;2;3;4;5;6;7;8;9;10;11;12;13;14;15;16;17;18;19;20;21},{30;25;21;18;16;15;14;13;12;11;10;9;8;7;6;5;4;3;2;1;0}),0)</f>
        <v>0</v>
      </c>
      <c r="AM140" s="44"/>
      <c r="AN140" s="43">
        <f>IF(AM140,LOOKUP(AM140,{1;2;3;4;5;6;7;8;9;10;11;12;13;14;15;16;17;18;19;20;21},{30;25;21;18;16;15;14;13;12;11;10;9;8;7;6;5;4;3;2;1;0}),0)</f>
        <v>0</v>
      </c>
      <c r="AO140" s="44"/>
      <c r="AP140" s="43">
        <f>IF(AO140,LOOKUP(AO140,{1;2;3;4;5;6;7;8;9;10;11;12;13;14;15;16;17;18;19;20;21},{30;25;21;18;16;15;14;13;12;11;10;9;8;7;6;5;4;3;2;1;0}),0)</f>
        <v>0</v>
      </c>
      <c r="AQ140" s="44"/>
      <c r="AR140" s="47">
        <f>IF(AQ140,LOOKUP(AQ140,{1;2;3;4;5;6;7;8;9;10;11;12;13;14;15;16;17;18;19;20;21},{60;50;42;36;32;30;28;26;24;22;20;18;16;14;12;10;8;6;4;2;0}),0)</f>
        <v>0</v>
      </c>
      <c r="AS140" s="44"/>
      <c r="AT140" s="45">
        <f>IF(AS140,LOOKUP(AS140,{1;2;3;4;5;6;7;8;9;10;11;12;13;14;15;16;17;18;19;20;21},{60;50;42;36;32;30;28;26;24;22;20;18;16;14;12;10;8;6;4;2;0}),0)</f>
        <v>0</v>
      </c>
      <c r="AU140" s="44"/>
      <c r="AV140" s="45">
        <f>IF(AU140,LOOKUP(AU140,{1;2;3;4;5;6;7;8;9;10;11;12;13;14;15;16;17;18;19;20;21},{60;50;42;36;32;30;28;26;24;22;20;18;16;14;12;10;8;6;4;2;0}),0)</f>
        <v>0</v>
      </c>
      <c r="AW140" s="225"/>
      <c r="AX140" s="219">
        <f>V140+X140+Z140+AB140+AR140+AT140+AV140</f>
        <v>0</v>
      </c>
      <c r="AY140" s="259"/>
      <c r="AZ140" s="255">
        <f>RANK(BA140,$BA$6:$BA$258)</f>
        <v>57</v>
      </c>
      <c r="BA140" s="256">
        <f>(N140+P140+R140+T140+V140+X140+Z140+AB140+AD140+AF140+AH140+AJ140+AL140+AN140)- SMALL((N140,P140,R140,T140,V140,X140,Z140,AB140,AD140,AF140,AH140,AJ140,AL140,AN140),1)- SMALL((N140,P140,R140,T140,V140,X140,Z140,AB140,AD140,AF140,AH140,AJ140,AL140,AN140),2)- SMALL((N140,P140,R140,T140,V140,X140,Z140,AB140,AD140,AF140,AH140,AJ140,AL140,AN140),3)</f>
        <v>0</v>
      </c>
      <c r="BB140" s="161"/>
    </row>
    <row r="141" spans="1:54" s="54" customFormat="1" ht="16" customHeight="1" x14ac:dyDescent="0.2">
      <c r="A141" s="190">
        <f>RANK(I141,$I$6:$I$988)</f>
        <v>103</v>
      </c>
      <c r="B141" s="187">
        <v>3535629</v>
      </c>
      <c r="C141" s="181" t="s">
        <v>296</v>
      </c>
      <c r="D141" s="181" t="s">
        <v>297</v>
      </c>
      <c r="E141" s="178" t="str">
        <f>C141&amp;D141</f>
        <v>VivianHETT</v>
      </c>
      <c r="F141" s="172">
        <v>2017</v>
      </c>
      <c r="G141" s="193">
        <v>1996</v>
      </c>
      <c r="H141" s="207" t="str">
        <f>IF(ISBLANK(G141),"",IF(G141&gt;1995.9,"U23","SR"))</f>
        <v>U23</v>
      </c>
      <c r="I141" s="198">
        <f>N141+P141+R141+T141+V141+X141+Z141+AB141+AD141+AF141+AH141+AJ141+AL141+AN141+AP141+AR141+AT141+AV141</f>
        <v>0</v>
      </c>
      <c r="J141" s="201">
        <f>N141+R141+X141+AB141+AF141+AJ141+AR141</f>
        <v>0</v>
      </c>
      <c r="K141" s="202">
        <f>P141+T141+V141+Z141+AD141+AH141+AL141+AN141+AP141+AT141+AV141</f>
        <v>0</v>
      </c>
      <c r="L141" s="161"/>
      <c r="M141" s="44"/>
      <c r="N141" s="41">
        <f>IF(M141,LOOKUP(M141,{1;2;3;4;5;6;7;8;9;10;11;12;13;14;15;16;17;18;19;20;21},{30;25;21;18;16;15;14;13;12;11;10;9;8;7;6;5;4;3;2;1;0}),0)</f>
        <v>0</v>
      </c>
      <c r="O141" s="44"/>
      <c r="P141" s="43">
        <f>IF(O141,LOOKUP(O141,{1;2;3;4;5;6;7;8;9;10;11;12;13;14;15;16;17;18;19;20;21},{30;25;21;18;16;15;14;13;12;11;10;9;8;7;6;5;4;3;2;1;0}),0)</f>
        <v>0</v>
      </c>
      <c r="Q141" s="44"/>
      <c r="R141" s="41">
        <f>IF(Q141,LOOKUP(Q141,{1;2;3;4;5;6;7;8;9;10;11;12;13;14;15;16;17;18;19;20;21},{30;25;21;18;16;15;14;13;12;11;10;9;8;7;6;5;4;3;2;1;0}),0)</f>
        <v>0</v>
      </c>
      <c r="S141" s="44"/>
      <c r="T141" s="43">
        <f>IF(S141,LOOKUP(S141,{1;2;3;4;5;6;7;8;9;10;11;12;13;14;15;16;17;18;19;20;21},{30;25;21;18;16;15;14;13;12;11;10;9;8;7;6;5;4;3;2;1;0}),0)</f>
        <v>0</v>
      </c>
      <c r="U141" s="44"/>
      <c r="V141" s="45">
        <f>IF(U141,LOOKUP(U141,{1;2;3;4;5;6;7;8;9;10;11;12;13;14;15;16;17;18;19;20;21},{60;50;42;36;32;30;28;26;24;22;20;18;16;14;12;10;8;6;4;2;0}),0)</f>
        <v>0</v>
      </c>
      <c r="W141" s="44"/>
      <c r="X141" s="41">
        <f>IF(W141,LOOKUP(W141,{1;2;3;4;5;6;7;8;9;10;11;12;13;14;15;16;17;18;19;20;21},{60;50;42;36;32;30;28;26;24;22;20;18;16;14;12;10;8;6;4;2;0}),0)</f>
        <v>0</v>
      </c>
      <c r="Y141" s="44"/>
      <c r="Z141" s="45">
        <f>IF(Y141,LOOKUP(Y141,{1;2;3;4;5;6;7;8;9;10;11;12;13;14;15;16;17;18;19;20;21},{60;50;42;36;32;30;28;26;24;22;20;18;16;14;12;10;8;6;4;2;0}),0)</f>
        <v>0</v>
      </c>
      <c r="AA141" s="44"/>
      <c r="AB141" s="41">
        <f>IF(AA141,LOOKUP(AA141,{1;2;3;4;5;6;7;8;9;10;11;12;13;14;15;16;17;18;19;20;21},{60;50;42;36;32;30;28;26;24;22;20;18;16;14;12;10;8;6;4;2;0}),0)</f>
        <v>0</v>
      </c>
      <c r="AC141" s="44"/>
      <c r="AD141" s="106">
        <f>IF(AC141,LOOKUP(AC141,{1;2;3;4;5;6;7;8;9;10;11;12;13;14;15;16;17;18;19;20;21},{30;25;21;18;16;15;14;13;12;11;10;9;8;7;6;5;4;3;2;1;0}),0)</f>
        <v>0</v>
      </c>
      <c r="AE141" s="44"/>
      <c r="AF141" s="488">
        <f>IF(AE141,LOOKUP(AE141,{1;2;3;4;5;6;7;8;9;10;11;12;13;14;15;16;17;18;19;20;21},{30;25;21;18;16;15;14;13;12;11;10;9;8;7;6;5;4;3;2;1;0}),0)</f>
        <v>0</v>
      </c>
      <c r="AG141" s="44"/>
      <c r="AH141" s="106">
        <f>IF(AG141,LOOKUP(AG141,{1;2;3;4;5;6;7;8;9;10;11;12;13;14;15;16;17;18;19;20;21},{30;25;21;18;16;15;14;13;12;11;10;9;8;7;6;5;4;3;2;1;0}),0)</f>
        <v>0</v>
      </c>
      <c r="AI141" s="44"/>
      <c r="AJ141" s="41">
        <f>IF(AI141,LOOKUP(AI141,{1;2;3;4;5;6;7;8;9;10;11;12;13;14;15;16;17;18;19;20;21},{30;25;21;18;16;15;14;13;12;11;10;9;8;7;6;5;4;3;2;1;0}),0)</f>
        <v>0</v>
      </c>
      <c r="AK141" s="44"/>
      <c r="AL141" s="43">
        <f>IF(AK141,LOOKUP(AK141,{1;2;3;4;5;6;7;8;9;10;11;12;13;14;15;16;17;18;19;20;21},{30;25;21;18;16;15;14;13;12;11;10;9;8;7;6;5;4;3;2;1;0}),0)</f>
        <v>0</v>
      </c>
      <c r="AM141" s="44"/>
      <c r="AN141" s="43">
        <f>IF(AM141,LOOKUP(AM141,{1;2;3;4;5;6;7;8;9;10;11;12;13;14;15;16;17;18;19;20;21},{30;25;21;18;16;15;14;13;12;11;10;9;8;7;6;5;4;3;2;1;0}),0)</f>
        <v>0</v>
      </c>
      <c r="AO141" s="44"/>
      <c r="AP141" s="43">
        <f>IF(AO141,LOOKUP(AO141,{1;2;3;4;5;6;7;8;9;10;11;12;13;14;15;16;17;18;19;20;21},{30;25;21;18;16;15;14;13;12;11;10;9;8;7;6;5;4;3;2;1;0}),0)</f>
        <v>0</v>
      </c>
      <c r="AQ141" s="44"/>
      <c r="AR141" s="47">
        <f>IF(AQ141,LOOKUP(AQ141,{1;2;3;4;5;6;7;8;9;10;11;12;13;14;15;16;17;18;19;20;21},{60;50;42;36;32;30;28;26;24;22;20;18;16;14;12;10;8;6;4;2;0}),0)</f>
        <v>0</v>
      </c>
      <c r="AS141" s="44"/>
      <c r="AT141" s="45">
        <f>IF(AS141,LOOKUP(AS141,{1;2;3;4;5;6;7;8;9;10;11;12;13;14;15;16;17;18;19;20;21},{60;50;42;36;32;30;28;26;24;22;20;18;16;14;12;10;8;6;4;2;0}),0)</f>
        <v>0</v>
      </c>
      <c r="AU141" s="44"/>
      <c r="AV141" s="45">
        <f>IF(AU141,LOOKUP(AU141,{1;2;3;4;5;6;7;8;9;10;11;12;13;14;15;16;17;18;19;20;21},{60;50;42;36;32;30;28;26;24;22;20;18;16;14;12;10;8;6;4;2;0}),0)</f>
        <v>0</v>
      </c>
      <c r="AW141" s="225"/>
      <c r="AX141" s="219">
        <f>V141+X141+Z141+AB141+AR141+AT141+AV141</f>
        <v>0</v>
      </c>
      <c r="AY141" s="259"/>
      <c r="AZ141" s="255">
        <f>RANK(BA141,$BA$6:$BA$258)</f>
        <v>57</v>
      </c>
      <c r="BA141" s="256">
        <f>(N141+P141+R141+T141+V141+X141+Z141+AB141+AD141+AF141+AH141+AJ141+AL141+AN141)- SMALL((N141,P141,R141,T141,V141,X141,Z141,AB141,AD141,AF141,AH141,AJ141,AL141,AN141),1)- SMALL((N141,P141,R141,T141,V141,X141,Z141,AB141,AD141,AF141,AH141,AJ141,AL141,AN141),2)- SMALL((N141,P141,R141,T141,V141,X141,Z141,AB141,AD141,AF141,AH141,AJ141,AL141,AN141),3)</f>
        <v>0</v>
      </c>
      <c r="BB141" s="161"/>
    </row>
    <row r="142" spans="1:54" s="264" customFormat="1" ht="16" customHeight="1" x14ac:dyDescent="0.2">
      <c r="A142" s="190">
        <f>RANK(I142,$I$6:$I$988)</f>
        <v>103</v>
      </c>
      <c r="B142" s="187">
        <v>3105133</v>
      </c>
      <c r="C142" s="181" t="s">
        <v>298</v>
      </c>
      <c r="D142" s="181" t="s">
        <v>299</v>
      </c>
      <c r="E142" s="178" t="str">
        <f>C142&amp;D142</f>
        <v>AnnikaHICKS</v>
      </c>
      <c r="F142" s="172">
        <v>2017</v>
      </c>
      <c r="G142" s="193">
        <v>1991</v>
      </c>
      <c r="H142" s="207" t="str">
        <f>IF(ISBLANK(G142),"",IF(G142&gt;1995.9,"U23","SR"))</f>
        <v>SR</v>
      </c>
      <c r="I142" s="198">
        <f>N142+P142+R142+T142+V142+X142+Z142+AB142+AD142+AF142+AH142+AJ142+AL142+AN142+AP142+AR142+AT142+AV142</f>
        <v>0</v>
      </c>
      <c r="J142" s="201">
        <f>N142+R142+X142+AB142+AF142+AJ142+AR142</f>
        <v>0</v>
      </c>
      <c r="K142" s="202">
        <f>P142+T142+V142+Z142+AD142+AH142+AL142+AN142+AP142+AT142+AV142</f>
        <v>0</v>
      </c>
      <c r="L142" s="393"/>
      <c r="M142" s="44"/>
      <c r="N142" s="41">
        <f>IF(M142,LOOKUP(M142,{1;2;3;4;5;6;7;8;9;10;11;12;13;14;15;16;17;18;19;20;21},{30;25;21;18;16;15;14;13;12;11;10;9;8;7;6;5;4;3;2;1;0}),0)</f>
        <v>0</v>
      </c>
      <c r="O142" s="44"/>
      <c r="P142" s="43">
        <f>IF(O142,LOOKUP(O142,{1;2;3;4;5;6;7;8;9;10;11;12;13;14;15;16;17;18;19;20;21},{30;25;21;18;16;15;14;13;12;11;10;9;8;7;6;5;4;3;2;1;0}),0)</f>
        <v>0</v>
      </c>
      <c r="Q142" s="44"/>
      <c r="R142" s="41">
        <f>IF(Q142,LOOKUP(Q142,{1;2;3;4;5;6;7;8;9;10;11;12;13;14;15;16;17;18;19;20;21},{30;25;21;18;16;15;14;13;12;11;10;9;8;7;6;5;4;3;2;1;0}),0)</f>
        <v>0</v>
      </c>
      <c r="S142" s="44"/>
      <c r="T142" s="43">
        <f>IF(S142,LOOKUP(S142,{1;2;3;4;5;6;7;8;9;10;11;12;13;14;15;16;17;18;19;20;21},{30;25;21;18;16;15;14;13;12;11;10;9;8;7;6;5;4;3;2;1;0}),0)</f>
        <v>0</v>
      </c>
      <c r="U142" s="44"/>
      <c r="V142" s="45">
        <f>IF(U142,LOOKUP(U142,{1;2;3;4;5;6;7;8;9;10;11;12;13;14;15;16;17;18;19;20;21},{60;50;42;36;32;30;28;26;24;22;20;18;16;14;12;10;8;6;4;2;0}),0)</f>
        <v>0</v>
      </c>
      <c r="W142" s="44"/>
      <c r="X142" s="41">
        <f>IF(W142,LOOKUP(W142,{1;2;3;4;5;6;7;8;9;10;11;12;13;14;15;16;17;18;19;20;21},{60;50;42;36;32;30;28;26;24;22;20;18;16;14;12;10;8;6;4;2;0}),0)</f>
        <v>0</v>
      </c>
      <c r="Y142" s="44"/>
      <c r="Z142" s="45">
        <f>IF(Y142,LOOKUP(Y142,{1;2;3;4;5;6;7;8;9;10;11;12;13;14;15;16;17;18;19;20;21},{60;50;42;36;32;30;28;26;24;22;20;18;16;14;12;10;8;6;4;2;0}),0)</f>
        <v>0</v>
      </c>
      <c r="AA142" s="44"/>
      <c r="AB142" s="41">
        <f>IF(AA142,LOOKUP(AA142,{1;2;3;4;5;6;7;8;9;10;11;12;13;14;15;16;17;18;19;20;21},{60;50;42;36;32;30;28;26;24;22;20;18;16;14;12;10;8;6;4;2;0}),0)</f>
        <v>0</v>
      </c>
      <c r="AC142" s="44"/>
      <c r="AD142" s="106">
        <f>IF(AC142,LOOKUP(AC142,{1;2;3;4;5;6;7;8;9;10;11;12;13;14;15;16;17;18;19;20;21},{30;25;21;18;16;15;14;13;12;11;10;9;8;7;6;5;4;3;2;1;0}),0)</f>
        <v>0</v>
      </c>
      <c r="AE142" s="44"/>
      <c r="AF142" s="488">
        <f>IF(AE142,LOOKUP(AE142,{1;2;3;4;5;6;7;8;9;10;11;12;13;14;15;16;17;18;19;20;21},{30;25;21;18;16;15;14;13;12;11;10;9;8;7;6;5;4;3;2;1;0}),0)</f>
        <v>0</v>
      </c>
      <c r="AG142" s="44"/>
      <c r="AH142" s="106">
        <f>IF(AG142,LOOKUP(AG142,{1;2;3;4;5;6;7;8;9;10;11;12;13;14;15;16;17;18;19;20;21},{30;25;21;18;16;15;14;13;12;11;10;9;8;7;6;5;4;3;2;1;0}),0)</f>
        <v>0</v>
      </c>
      <c r="AI142" s="44"/>
      <c r="AJ142" s="41">
        <f>IF(AI142,LOOKUP(AI142,{1;2;3;4;5;6;7;8;9;10;11;12;13;14;15;16;17;18;19;20;21},{30;25;21;18;16;15;14;13;12;11;10;9;8;7;6;5;4;3;2;1;0}),0)</f>
        <v>0</v>
      </c>
      <c r="AK142" s="44"/>
      <c r="AL142" s="43">
        <f>IF(AK142,LOOKUP(AK142,{1;2;3;4;5;6;7;8;9;10;11;12;13;14;15;16;17;18;19;20;21},{30;25;21;18;16;15;14;13;12;11;10;9;8;7;6;5;4;3;2;1;0}),0)</f>
        <v>0</v>
      </c>
      <c r="AM142" s="44"/>
      <c r="AN142" s="43">
        <f>IF(AM142,LOOKUP(AM142,{1;2;3;4;5;6;7;8;9;10;11;12;13;14;15;16;17;18;19;20;21},{30;25;21;18;16;15;14;13;12;11;10;9;8;7;6;5;4;3;2;1;0}),0)</f>
        <v>0</v>
      </c>
      <c r="AO142" s="44"/>
      <c r="AP142" s="43">
        <f>IF(AO142,LOOKUP(AO142,{1;2;3;4;5;6;7;8;9;10;11;12;13;14;15;16;17;18;19;20;21},{30;25;21;18;16;15;14;13;12;11;10;9;8;7;6;5;4;3;2;1;0}),0)</f>
        <v>0</v>
      </c>
      <c r="AQ142" s="44"/>
      <c r="AR142" s="47">
        <f>IF(AQ142,LOOKUP(AQ142,{1;2;3;4;5;6;7;8;9;10;11;12;13;14;15;16;17;18;19;20;21},{60;50;42;36;32;30;28;26;24;22;20;18;16;14;12;10;8;6;4;2;0}),0)</f>
        <v>0</v>
      </c>
      <c r="AS142" s="44"/>
      <c r="AT142" s="45">
        <f>IF(AS142,LOOKUP(AS142,{1;2;3;4;5;6;7;8;9;10;11;12;13;14;15;16;17;18;19;20;21},{60;50;42;36;32;30;28;26;24;22;20;18;16;14;12;10;8;6;4;2;0}),0)</f>
        <v>0</v>
      </c>
      <c r="AU142" s="44"/>
      <c r="AV142" s="45">
        <f>IF(AU142,LOOKUP(AU142,{1;2;3;4;5;6;7;8;9;10;11;12;13;14;15;16;17;18;19;20;21},{60;50;42;36;32;30;28;26;24;22;20;18;16;14;12;10;8;6;4;2;0}),0)</f>
        <v>0</v>
      </c>
      <c r="AW142" s="225"/>
      <c r="AX142" s="219">
        <f>V142+X142+Z142+AB142+AR142+AT142+AV142</f>
        <v>0</v>
      </c>
      <c r="AY142" s="437"/>
      <c r="AZ142" s="255">
        <f>RANK(BA142,$BA$6:$BA$258)</f>
        <v>57</v>
      </c>
      <c r="BA142" s="256">
        <f>(N142+P142+R142+T142+V142+X142+Z142+AB142+AD142+AF142+AH142+AJ142+AL142+AN142)- SMALL((N142,P142,R142,T142,V142,X142,Z142,AB142,AD142,AF142,AH142,AJ142,AL142,AN142),1)- SMALL((N142,P142,R142,T142,V142,X142,Z142,AB142,AD142,AF142,AH142,AJ142,AL142,AN142),2)- SMALL((N142,P142,R142,T142,V142,X142,Z142,AB142,AD142,AF142,AH142,AJ142,AL142,AN142),3)</f>
        <v>0</v>
      </c>
      <c r="BB142" s="393"/>
    </row>
    <row r="143" spans="1:54" s="54" customFormat="1" ht="16" customHeight="1" x14ac:dyDescent="0.2">
      <c r="A143" s="190">
        <f>RANK(I143,$I$6:$I$988)</f>
        <v>103</v>
      </c>
      <c r="B143" s="187">
        <v>3535372</v>
      </c>
      <c r="C143" s="181" t="s">
        <v>257</v>
      </c>
      <c r="D143" s="181" t="s">
        <v>195</v>
      </c>
      <c r="E143" s="178" t="str">
        <f>C143&amp;D143</f>
        <v>ChelseaHOLMES</v>
      </c>
      <c r="F143" s="172">
        <v>2017</v>
      </c>
      <c r="G143" s="193">
        <v>1987</v>
      </c>
      <c r="H143" s="207" t="str">
        <f>IF(ISBLANK(G143),"",IF(G143&gt;1995.9,"U23","SR"))</f>
        <v>SR</v>
      </c>
      <c r="I143" s="198">
        <f>N143+P143+R143+T143+V143+X143+Z143+AB143+AD143+AF143+AH143+AJ143+AL143+AN143+AP143+AR143+AT143+AV143</f>
        <v>0</v>
      </c>
      <c r="J143" s="201">
        <f>N143+R143+X143+AB143+AF143+AJ143+AR143</f>
        <v>0</v>
      </c>
      <c r="K143" s="202">
        <f>P143+T143+V143+Z143+AD143+AH143+AL143+AN143+AP143+AT143+AV143</f>
        <v>0</v>
      </c>
      <c r="L143" s="161"/>
      <c r="M143" s="44"/>
      <c r="N143" s="41">
        <f>IF(M143,LOOKUP(M143,{1;2;3;4;5;6;7;8;9;10;11;12;13;14;15;16;17;18;19;20;21},{30;25;21;18;16;15;14;13;12;11;10;9;8;7;6;5;4;3;2;1;0}),0)</f>
        <v>0</v>
      </c>
      <c r="O143" s="44"/>
      <c r="P143" s="43">
        <f>IF(O143,LOOKUP(O143,{1;2;3;4;5;6;7;8;9;10;11;12;13;14;15;16;17;18;19;20;21},{30;25;21;18;16;15;14;13;12;11;10;9;8;7;6;5;4;3;2;1;0}),0)</f>
        <v>0</v>
      </c>
      <c r="Q143" s="44"/>
      <c r="R143" s="41">
        <f>IF(Q143,LOOKUP(Q143,{1;2;3;4;5;6;7;8;9;10;11;12;13;14;15;16;17;18;19;20;21},{30;25;21;18;16;15;14;13;12;11;10;9;8;7;6;5;4;3;2;1;0}),0)</f>
        <v>0</v>
      </c>
      <c r="S143" s="44"/>
      <c r="T143" s="43">
        <f>IF(S143,LOOKUP(S143,{1;2;3;4;5;6;7;8;9;10;11;12;13;14;15;16;17;18;19;20;21},{30;25;21;18;16;15;14;13;12;11;10;9;8;7;6;5;4;3;2;1;0}),0)</f>
        <v>0</v>
      </c>
      <c r="U143" s="44"/>
      <c r="V143" s="45">
        <f>IF(U143,LOOKUP(U143,{1;2;3;4;5;6;7;8;9;10;11;12;13;14;15;16;17;18;19;20;21},{60;50;42;36;32;30;28;26;24;22;20;18;16;14;12;10;8;6;4;2;0}),0)</f>
        <v>0</v>
      </c>
      <c r="W143" s="44"/>
      <c r="X143" s="41">
        <f>IF(W143,LOOKUP(W143,{1;2;3;4;5;6;7;8;9;10;11;12;13;14;15;16;17;18;19;20;21},{60;50;42;36;32;30;28;26;24;22;20;18;16;14;12;10;8;6;4;2;0}),0)</f>
        <v>0</v>
      </c>
      <c r="Y143" s="44"/>
      <c r="Z143" s="45">
        <f>IF(Y143,LOOKUP(Y143,{1;2;3;4;5;6;7;8;9;10;11;12;13;14;15;16;17;18;19;20;21},{60;50;42;36;32;30;28;26;24;22;20;18;16;14;12;10;8;6;4;2;0}),0)</f>
        <v>0</v>
      </c>
      <c r="AA143" s="44"/>
      <c r="AB143" s="41">
        <f>IF(AA143,LOOKUP(AA143,{1;2;3;4;5;6;7;8;9;10;11;12;13;14;15;16;17;18;19;20;21},{60;50;42;36;32;30;28;26;24;22;20;18;16;14;12;10;8;6;4;2;0}),0)</f>
        <v>0</v>
      </c>
      <c r="AC143" s="44"/>
      <c r="AD143" s="106">
        <f>IF(AC143,LOOKUP(AC143,{1;2;3;4;5;6;7;8;9;10;11;12;13;14;15;16;17;18;19;20;21},{30;25;21;18;16;15;14;13;12;11;10;9;8;7;6;5;4;3;2;1;0}),0)</f>
        <v>0</v>
      </c>
      <c r="AE143" s="44"/>
      <c r="AF143" s="488">
        <f>IF(AE143,LOOKUP(AE143,{1;2;3;4;5;6;7;8;9;10;11;12;13;14;15;16;17;18;19;20;21},{30;25;21;18;16;15;14;13;12;11;10;9;8;7;6;5;4;3;2;1;0}),0)</f>
        <v>0</v>
      </c>
      <c r="AG143" s="44"/>
      <c r="AH143" s="106">
        <f>IF(AG143,LOOKUP(AG143,{1;2;3;4;5;6;7;8;9;10;11;12;13;14;15;16;17;18;19;20;21},{30;25;21;18;16;15;14;13;12;11;10;9;8;7;6;5;4;3;2;1;0}),0)</f>
        <v>0</v>
      </c>
      <c r="AI143" s="44"/>
      <c r="AJ143" s="41">
        <f>IF(AI143,LOOKUP(AI143,{1;2;3;4;5;6;7;8;9;10;11;12;13;14;15;16;17;18;19;20;21},{30;25;21;18;16;15;14;13;12;11;10;9;8;7;6;5;4;3;2;1;0}),0)</f>
        <v>0</v>
      </c>
      <c r="AK143" s="44"/>
      <c r="AL143" s="43">
        <f>IF(AK143,LOOKUP(AK143,{1;2;3;4;5;6;7;8;9;10;11;12;13;14;15;16;17;18;19;20;21},{30;25;21;18;16;15;14;13;12;11;10;9;8;7;6;5;4;3;2;1;0}),0)</f>
        <v>0</v>
      </c>
      <c r="AM143" s="44"/>
      <c r="AN143" s="43">
        <f>IF(AM143,LOOKUP(AM143,{1;2;3;4;5;6;7;8;9;10;11;12;13;14;15;16;17;18;19;20;21},{30;25;21;18;16;15;14;13;12;11;10;9;8;7;6;5;4;3;2;1;0}),0)</f>
        <v>0</v>
      </c>
      <c r="AO143" s="44"/>
      <c r="AP143" s="43">
        <f>IF(AO143,LOOKUP(AO143,{1;2;3;4;5;6;7;8;9;10;11;12;13;14;15;16;17;18;19;20;21},{30;25;21;18;16;15;14;13;12;11;10;9;8;7;6;5;4;3;2;1;0}),0)</f>
        <v>0</v>
      </c>
      <c r="AQ143" s="44"/>
      <c r="AR143" s="47">
        <f>IF(AQ143,LOOKUP(AQ143,{1;2;3;4;5;6;7;8;9;10;11;12;13;14;15;16;17;18;19;20;21},{60;50;42;36;32;30;28;26;24;22;20;18;16;14;12;10;8;6;4;2;0}),0)</f>
        <v>0</v>
      </c>
      <c r="AS143" s="44"/>
      <c r="AT143" s="45">
        <f>IF(AS143,LOOKUP(AS143,{1;2;3;4;5;6;7;8;9;10;11;12;13;14;15;16;17;18;19;20;21},{60;50;42;36;32;30;28;26;24;22;20;18;16;14;12;10;8;6;4;2;0}),0)</f>
        <v>0</v>
      </c>
      <c r="AU143" s="44"/>
      <c r="AV143" s="45">
        <f>IF(AU143,LOOKUP(AU143,{1;2;3;4;5;6;7;8;9;10;11;12;13;14;15;16;17;18;19;20;21},{60;50;42;36;32;30;28;26;24;22;20;18;16;14;12;10;8;6;4;2;0}),0)</f>
        <v>0</v>
      </c>
      <c r="AW143" s="225"/>
      <c r="AX143" s="219">
        <f>V143+X143+Z143+AB143+AR143+AT143+AV143</f>
        <v>0</v>
      </c>
      <c r="AY143" s="259"/>
      <c r="AZ143" s="255">
        <f>RANK(BA143,$BA$6:$BA$258)</f>
        <v>57</v>
      </c>
      <c r="BA143" s="256">
        <f>(N143+P143+R143+T143+V143+X143+Z143+AB143+AD143+AF143+AH143+AJ143+AL143+AN143)- SMALL((N143,P143,R143,T143,V143,X143,Z143,AB143,AD143,AF143,AH143,AJ143,AL143,AN143),1)- SMALL((N143,P143,R143,T143,V143,X143,Z143,AB143,AD143,AF143,AH143,AJ143,AL143,AN143),2)- SMALL((N143,P143,R143,T143,V143,X143,Z143,AB143,AD143,AF143,AH143,AJ143,AL143,AN143),3)</f>
        <v>0</v>
      </c>
      <c r="BB143" s="161"/>
    </row>
    <row r="144" spans="1:54" s="54" customFormat="1" ht="16" customHeight="1" x14ac:dyDescent="0.2">
      <c r="A144" s="190">
        <f>RANK(I144,$I$6:$I$988)</f>
        <v>103</v>
      </c>
      <c r="B144" s="187">
        <v>3105221</v>
      </c>
      <c r="C144" s="181" t="s">
        <v>414</v>
      </c>
      <c r="D144" s="181" t="s">
        <v>415</v>
      </c>
      <c r="E144" s="178" t="str">
        <f>C144&amp;D144</f>
        <v>IsabellaHOWDEN</v>
      </c>
      <c r="F144" s="172">
        <v>2017</v>
      </c>
      <c r="G144" s="193">
        <v>1996</v>
      </c>
      <c r="H144" s="207" t="str">
        <f>IF(ISBLANK(G144),"",IF(G144&gt;1995.9,"U23","SR"))</f>
        <v>U23</v>
      </c>
      <c r="I144" s="198">
        <f>N144+P144+R144+T144+V144+X144+Z144+AB144+AD144+AF144+AH144+AJ144+AL144+AN144+AP144+AR144+AT144+AV144</f>
        <v>0</v>
      </c>
      <c r="J144" s="201">
        <f>N144+R144+X144+AB144+AF144+AJ144+AR144</f>
        <v>0</v>
      </c>
      <c r="K144" s="202">
        <f>P144+T144+V144+Z144+AD144+AH144+AL144+AN144+AP144+AT144+AV144</f>
        <v>0</v>
      </c>
      <c r="L144" s="161"/>
      <c r="M144" s="44"/>
      <c r="N144" s="41">
        <f>IF(M144,LOOKUP(M144,{1;2;3;4;5;6;7;8;9;10;11;12;13;14;15;16;17;18;19;20;21},{30;25;21;18;16;15;14;13;12;11;10;9;8;7;6;5;4;3;2;1;0}),0)</f>
        <v>0</v>
      </c>
      <c r="O144" s="44"/>
      <c r="P144" s="43">
        <f>IF(O144,LOOKUP(O144,{1;2;3;4;5;6;7;8;9;10;11;12;13;14;15;16;17;18;19;20;21},{30;25;21;18;16;15;14;13;12;11;10;9;8;7;6;5;4;3;2;1;0}),0)</f>
        <v>0</v>
      </c>
      <c r="Q144" s="44"/>
      <c r="R144" s="41">
        <f>IF(Q144,LOOKUP(Q144,{1;2;3;4;5;6;7;8;9;10;11;12;13;14;15;16;17;18;19;20;21},{30;25;21;18;16;15;14;13;12;11;10;9;8;7;6;5;4;3;2;1;0}),0)</f>
        <v>0</v>
      </c>
      <c r="S144" s="44"/>
      <c r="T144" s="43">
        <f>IF(S144,LOOKUP(S144,{1;2;3;4;5;6;7;8;9;10;11;12;13;14;15;16;17;18;19;20;21},{30;25;21;18;16;15;14;13;12;11;10;9;8;7;6;5;4;3;2;1;0}),0)</f>
        <v>0</v>
      </c>
      <c r="U144" s="44"/>
      <c r="V144" s="45">
        <f>IF(U144,LOOKUP(U144,{1;2;3;4;5;6;7;8;9;10;11;12;13;14;15;16;17;18;19;20;21},{60;50;42;36;32;30;28;26;24;22;20;18;16;14;12;10;8;6;4;2;0}),0)</f>
        <v>0</v>
      </c>
      <c r="W144" s="44"/>
      <c r="X144" s="41">
        <f>IF(W144,LOOKUP(W144,{1;2;3;4;5;6;7;8;9;10;11;12;13;14;15;16;17;18;19;20;21},{60;50;42;36;32;30;28;26;24;22;20;18;16;14;12;10;8;6;4;2;0}),0)</f>
        <v>0</v>
      </c>
      <c r="Y144" s="44"/>
      <c r="Z144" s="45">
        <f>IF(Y144,LOOKUP(Y144,{1;2;3;4;5;6;7;8;9;10;11;12;13;14;15;16;17;18;19;20;21},{60;50;42;36;32;30;28;26;24;22;20;18;16;14;12;10;8;6;4;2;0}),0)</f>
        <v>0</v>
      </c>
      <c r="AA144" s="44"/>
      <c r="AB144" s="41">
        <f>IF(AA144,LOOKUP(AA144,{1;2;3;4;5;6;7;8;9;10;11;12;13;14;15;16;17;18;19;20;21},{60;50;42;36;32;30;28;26;24;22;20;18;16;14;12;10;8;6;4;2;0}),0)</f>
        <v>0</v>
      </c>
      <c r="AC144" s="44"/>
      <c r="AD144" s="106">
        <f>IF(AC144,LOOKUP(AC144,{1;2;3;4;5;6;7;8;9;10;11;12;13;14;15;16;17;18;19;20;21},{30;25;21;18;16;15;14;13;12;11;10;9;8;7;6;5;4;3;2;1;0}),0)</f>
        <v>0</v>
      </c>
      <c r="AE144" s="44"/>
      <c r="AF144" s="488">
        <f>IF(AE144,LOOKUP(AE144,{1;2;3;4;5;6;7;8;9;10;11;12;13;14;15;16;17;18;19;20;21},{30;25;21;18;16;15;14;13;12;11;10;9;8;7;6;5;4;3;2;1;0}),0)</f>
        <v>0</v>
      </c>
      <c r="AG144" s="44"/>
      <c r="AH144" s="106">
        <f>IF(AG144,LOOKUP(AG144,{1;2;3;4;5;6;7;8;9;10;11;12;13;14;15;16;17;18;19;20;21},{30;25;21;18;16;15;14;13;12;11;10;9;8;7;6;5;4;3;2;1;0}),0)</f>
        <v>0</v>
      </c>
      <c r="AI144" s="44"/>
      <c r="AJ144" s="41">
        <f>IF(AI144,LOOKUP(AI144,{1;2;3;4;5;6;7;8;9;10;11;12;13;14;15;16;17;18;19;20;21},{30;25;21;18;16;15;14;13;12;11;10;9;8;7;6;5;4;3;2;1;0}),0)</f>
        <v>0</v>
      </c>
      <c r="AK144" s="44"/>
      <c r="AL144" s="43">
        <f>IF(AK144,LOOKUP(AK144,{1;2;3;4;5;6;7;8;9;10;11;12;13;14;15;16;17;18;19;20;21},{30;25;21;18;16;15;14;13;12;11;10;9;8;7;6;5;4;3;2;1;0}),0)</f>
        <v>0</v>
      </c>
      <c r="AM144" s="44"/>
      <c r="AN144" s="43">
        <f>IF(AM144,LOOKUP(AM144,{1;2;3;4;5;6;7;8;9;10;11;12;13;14;15;16;17;18;19;20;21},{30;25;21;18;16;15;14;13;12;11;10;9;8;7;6;5;4;3;2;1;0}),0)</f>
        <v>0</v>
      </c>
      <c r="AO144" s="44"/>
      <c r="AP144" s="43">
        <f>IF(AO144,LOOKUP(AO144,{1;2;3;4;5;6;7;8;9;10;11;12;13;14;15;16;17;18;19;20;21},{30;25;21;18;16;15;14;13;12;11;10;9;8;7;6;5;4;3;2;1;0}),0)</f>
        <v>0</v>
      </c>
      <c r="AQ144" s="44"/>
      <c r="AR144" s="47">
        <f>IF(AQ144,LOOKUP(AQ144,{1;2;3;4;5;6;7;8;9;10;11;12;13;14;15;16;17;18;19;20;21},{60;50;42;36;32;30;28;26;24;22;20;18;16;14;12;10;8;6;4;2;0}),0)</f>
        <v>0</v>
      </c>
      <c r="AS144" s="44"/>
      <c r="AT144" s="45">
        <f>IF(AS144,LOOKUP(AS144,{1;2;3;4;5;6;7;8;9;10;11;12;13;14;15;16;17;18;19;20;21},{60;50;42;36;32;30;28;26;24;22;20;18;16;14;12;10;8;6;4;2;0}),0)</f>
        <v>0</v>
      </c>
      <c r="AU144" s="44"/>
      <c r="AV144" s="45">
        <f>IF(AU144,LOOKUP(AU144,{1;2;3;4;5;6;7;8;9;10;11;12;13;14;15;16;17;18;19;20;21},{60;50;42;36;32;30;28;26;24;22;20;18;16;14;12;10;8;6;4;2;0}),0)</f>
        <v>0</v>
      </c>
      <c r="AW144" s="225"/>
      <c r="AX144" s="219">
        <f>V144+X144+Z144+AB144+AR144+AT144+AV144</f>
        <v>0</v>
      </c>
      <c r="AY144" s="259"/>
      <c r="AZ144" s="255">
        <f>RANK(BA144,$BA$6:$BA$258)</f>
        <v>57</v>
      </c>
      <c r="BA144" s="256">
        <f>(N144+P144+R144+T144+V144+X144+Z144+AB144+AD144+AF144+AH144+AJ144+AL144+AN144)- SMALL((N144,P144,R144,T144,V144,X144,Z144,AB144,AD144,AF144,AH144,AJ144,AL144,AN144),1)- SMALL((N144,P144,R144,T144,V144,X144,Z144,AB144,AD144,AF144,AH144,AJ144,AL144,AN144),2)- SMALL((N144,P144,R144,T144,V144,X144,Z144,AB144,AD144,AF144,AH144,AJ144,AL144,AN144),3)</f>
        <v>0</v>
      </c>
      <c r="BB144" s="161"/>
    </row>
    <row r="145" spans="1:54" s="54" customFormat="1" ht="16" customHeight="1" x14ac:dyDescent="0.2">
      <c r="A145" s="190">
        <f>RANK(I145,$I$6:$I$988)</f>
        <v>103</v>
      </c>
      <c r="B145" s="187">
        <v>3535594</v>
      </c>
      <c r="C145" s="181" t="s">
        <v>386</v>
      </c>
      <c r="D145" s="181" t="s">
        <v>416</v>
      </c>
      <c r="E145" s="178" t="str">
        <f>C145&amp;D145</f>
        <v>EmilyHYDE</v>
      </c>
      <c r="F145" s="172">
        <v>2017</v>
      </c>
      <c r="G145" s="193">
        <v>1996</v>
      </c>
      <c r="H145" s="207" t="str">
        <f>IF(ISBLANK(G145),"",IF(G145&gt;1995.9,"U23","SR"))</f>
        <v>U23</v>
      </c>
      <c r="I145" s="198">
        <f>N145+P145+R145+T145+V145+X145+Z145+AB145+AD145+AF145+AH145+AJ145+AL145+AN145+AP145+AR145+AT145+AV145</f>
        <v>0</v>
      </c>
      <c r="J145" s="201">
        <f>N145+R145+X145+AB145+AF145+AJ145+AR145</f>
        <v>0</v>
      </c>
      <c r="K145" s="202">
        <f>P145+T145+V145+Z145+AD145+AH145+AL145+AN145+AP145+AT145+AV145</f>
        <v>0</v>
      </c>
      <c r="L145" s="161"/>
      <c r="M145" s="44"/>
      <c r="N145" s="41">
        <f>IF(M145,LOOKUP(M145,{1;2;3;4;5;6;7;8;9;10;11;12;13;14;15;16;17;18;19;20;21},{30;25;21;18;16;15;14;13;12;11;10;9;8;7;6;5;4;3;2;1;0}),0)</f>
        <v>0</v>
      </c>
      <c r="O145" s="44"/>
      <c r="P145" s="43">
        <f>IF(O145,LOOKUP(O145,{1;2;3;4;5;6;7;8;9;10;11;12;13;14;15;16;17;18;19;20;21},{30;25;21;18;16;15;14;13;12;11;10;9;8;7;6;5;4;3;2;1;0}),0)</f>
        <v>0</v>
      </c>
      <c r="Q145" s="44"/>
      <c r="R145" s="41">
        <f>IF(Q145,LOOKUP(Q145,{1;2;3;4;5;6;7;8;9;10;11;12;13;14;15;16;17;18;19;20;21},{30;25;21;18;16;15;14;13;12;11;10;9;8;7;6;5;4;3;2;1;0}),0)</f>
        <v>0</v>
      </c>
      <c r="S145" s="44"/>
      <c r="T145" s="43">
        <f>IF(S145,LOOKUP(S145,{1;2;3;4;5;6;7;8;9;10;11;12;13;14;15;16;17;18;19;20;21},{30;25;21;18;16;15;14;13;12;11;10;9;8;7;6;5;4;3;2;1;0}),0)</f>
        <v>0</v>
      </c>
      <c r="U145" s="44"/>
      <c r="V145" s="45">
        <f>IF(U145,LOOKUP(U145,{1;2;3;4;5;6;7;8;9;10;11;12;13;14;15;16;17;18;19;20;21},{60;50;42;36;32;30;28;26;24;22;20;18;16;14;12;10;8;6;4;2;0}),0)</f>
        <v>0</v>
      </c>
      <c r="W145" s="44"/>
      <c r="X145" s="41">
        <f>IF(W145,LOOKUP(W145,{1;2;3;4;5;6;7;8;9;10;11;12;13;14;15;16;17;18;19;20;21},{60;50;42;36;32;30;28;26;24;22;20;18;16;14;12;10;8;6;4;2;0}),0)</f>
        <v>0</v>
      </c>
      <c r="Y145" s="44"/>
      <c r="Z145" s="45">
        <f>IF(Y145,LOOKUP(Y145,{1;2;3;4;5;6;7;8;9;10;11;12;13;14;15;16;17;18;19;20;21},{60;50;42;36;32;30;28;26;24;22;20;18;16;14;12;10;8;6;4;2;0}),0)</f>
        <v>0</v>
      </c>
      <c r="AA145" s="44"/>
      <c r="AB145" s="41">
        <f>IF(AA145,LOOKUP(AA145,{1;2;3;4;5;6;7;8;9;10;11;12;13;14;15;16;17;18;19;20;21},{60;50;42;36;32;30;28;26;24;22;20;18;16;14;12;10;8;6;4;2;0}),0)</f>
        <v>0</v>
      </c>
      <c r="AC145" s="44"/>
      <c r="AD145" s="106">
        <f>IF(AC145,LOOKUP(AC145,{1;2;3;4;5;6;7;8;9;10;11;12;13;14;15;16;17;18;19;20;21},{30;25;21;18;16;15;14;13;12;11;10;9;8;7;6;5;4;3;2;1;0}),0)</f>
        <v>0</v>
      </c>
      <c r="AE145" s="44"/>
      <c r="AF145" s="488">
        <f>IF(AE145,LOOKUP(AE145,{1;2;3;4;5;6;7;8;9;10;11;12;13;14;15;16;17;18;19;20;21},{30;25;21;18;16;15;14;13;12;11;10;9;8;7;6;5;4;3;2;1;0}),0)</f>
        <v>0</v>
      </c>
      <c r="AG145" s="44"/>
      <c r="AH145" s="106">
        <f>IF(AG145,LOOKUP(AG145,{1;2;3;4;5;6;7;8;9;10;11;12;13;14;15;16;17;18;19;20;21},{30;25;21;18;16;15;14;13;12;11;10;9;8;7;6;5;4;3;2;1;0}),0)</f>
        <v>0</v>
      </c>
      <c r="AI145" s="44"/>
      <c r="AJ145" s="41">
        <f>IF(AI145,LOOKUP(AI145,{1;2;3;4;5;6;7;8;9;10;11;12;13;14;15;16;17;18;19;20;21},{30;25;21;18;16;15;14;13;12;11;10;9;8;7;6;5;4;3;2;1;0}),0)</f>
        <v>0</v>
      </c>
      <c r="AK145" s="44"/>
      <c r="AL145" s="43">
        <f>IF(AK145,LOOKUP(AK145,{1;2;3;4;5;6;7;8;9;10;11;12;13;14;15;16;17;18;19;20;21},{30;25;21;18;16;15;14;13;12;11;10;9;8;7;6;5;4;3;2;1;0}),0)</f>
        <v>0</v>
      </c>
      <c r="AM145" s="44"/>
      <c r="AN145" s="43">
        <f>IF(AM145,LOOKUP(AM145,{1;2;3;4;5;6;7;8;9;10;11;12;13;14;15;16;17;18;19;20;21},{30;25;21;18;16;15;14;13;12;11;10;9;8;7;6;5;4;3;2;1;0}),0)</f>
        <v>0</v>
      </c>
      <c r="AO145" s="44"/>
      <c r="AP145" s="43">
        <f>IF(AO145,LOOKUP(AO145,{1;2;3;4;5;6;7;8;9;10;11;12;13;14;15;16;17;18;19;20;21},{30;25;21;18;16;15;14;13;12;11;10;9;8;7;6;5;4;3;2;1;0}),0)</f>
        <v>0</v>
      </c>
      <c r="AQ145" s="44"/>
      <c r="AR145" s="47">
        <f>IF(AQ145,LOOKUP(AQ145,{1;2;3;4;5;6;7;8;9;10;11;12;13;14;15;16;17;18;19;20;21},{60;50;42;36;32;30;28;26;24;22;20;18;16;14;12;10;8;6;4;2;0}),0)</f>
        <v>0</v>
      </c>
      <c r="AS145" s="44"/>
      <c r="AT145" s="45">
        <f>IF(AS145,LOOKUP(AS145,{1;2;3;4;5;6;7;8;9;10;11;12;13;14;15;16;17;18;19;20;21},{60;50;42;36;32;30;28;26;24;22;20;18;16;14;12;10;8;6;4;2;0}),0)</f>
        <v>0</v>
      </c>
      <c r="AU145" s="44"/>
      <c r="AV145" s="45">
        <f>IF(AU145,LOOKUP(AU145,{1;2;3;4;5;6;7;8;9;10;11;12;13;14;15;16;17;18;19;20;21},{60;50;42;36;32;30;28;26;24;22;20;18;16;14;12;10;8;6;4;2;0}),0)</f>
        <v>0</v>
      </c>
      <c r="AW145" s="225"/>
      <c r="AX145" s="219">
        <f>V145+X145+Z145+AB145+AR145+AT145+AV145</f>
        <v>0</v>
      </c>
      <c r="AY145" s="259"/>
      <c r="AZ145" s="255">
        <f>RANK(BA145,$BA$6:$BA$258)</f>
        <v>57</v>
      </c>
      <c r="BA145" s="256">
        <f>(N145+P145+R145+T145+V145+X145+Z145+AB145+AD145+AF145+AH145+AJ145+AL145+AN145)- SMALL((N145,P145,R145,T145,V145,X145,Z145,AB145,AD145,AF145,AH145,AJ145,AL145,AN145),1)- SMALL((N145,P145,R145,T145,V145,X145,Z145,AB145,AD145,AF145,AH145,AJ145,AL145,AN145),2)- SMALL((N145,P145,R145,T145,V145,X145,Z145,AB145,AD145,AF145,AH145,AJ145,AL145,AN145),3)</f>
        <v>0</v>
      </c>
      <c r="BB145" s="161"/>
    </row>
    <row r="146" spans="1:54" s="264" customFormat="1" ht="16" customHeight="1" x14ac:dyDescent="0.2">
      <c r="A146" s="190">
        <f>RANK(I146,$I$6:$I$988)</f>
        <v>103</v>
      </c>
      <c r="B146" s="187">
        <v>3535609</v>
      </c>
      <c r="C146" s="184" t="s">
        <v>375</v>
      </c>
      <c r="D146" s="181" t="s">
        <v>376</v>
      </c>
      <c r="E146" s="178" t="str">
        <f>C146&amp;D146</f>
        <v>DeedraIRWIN</v>
      </c>
      <c r="F146" s="172">
        <v>2017</v>
      </c>
      <c r="G146" s="193">
        <v>1992</v>
      </c>
      <c r="H146" s="207" t="str">
        <f>IF(ISBLANK(G146),"",IF(G146&gt;1995.9,"U23","SR"))</f>
        <v>SR</v>
      </c>
      <c r="I146" s="198">
        <f>N146+P146+R146+T146+V146+X146+Z146+AB146+AD146+AF146+AH146+AJ146+AL146+AN146+AP146+AR146+AT146+AV146</f>
        <v>0</v>
      </c>
      <c r="J146" s="201">
        <f>N146+R146+X146+AB146+AF146+AJ146+AR146</f>
        <v>0</v>
      </c>
      <c r="K146" s="202">
        <f>P146+T146+V146+Z146+AD146+AH146+AL146+AN146+AP146+AT146+AV146</f>
        <v>0</v>
      </c>
      <c r="L146" s="393"/>
      <c r="M146" s="44"/>
      <c r="N146" s="41">
        <f>IF(M146,LOOKUP(M146,{1;2;3;4;5;6;7;8;9;10;11;12;13;14;15;16;17;18;19;20;21},{30;25;21;18;16;15;14;13;12;11;10;9;8;7;6;5;4;3;2;1;0}),0)</f>
        <v>0</v>
      </c>
      <c r="O146" s="44"/>
      <c r="P146" s="43">
        <f>IF(O146,LOOKUP(O146,{1;2;3;4;5;6;7;8;9;10;11;12;13;14;15;16;17;18;19;20;21},{30;25;21;18;16;15;14;13;12;11;10;9;8;7;6;5;4;3;2;1;0}),0)</f>
        <v>0</v>
      </c>
      <c r="Q146" s="44"/>
      <c r="R146" s="41">
        <f>IF(Q146,LOOKUP(Q146,{1;2;3;4;5;6;7;8;9;10;11;12;13;14;15;16;17;18;19;20;21},{30;25;21;18;16;15;14;13;12;11;10;9;8;7;6;5;4;3;2;1;0}),0)</f>
        <v>0</v>
      </c>
      <c r="S146" s="44"/>
      <c r="T146" s="43">
        <f>IF(S146,LOOKUP(S146,{1;2;3;4;5;6;7;8;9;10;11;12;13;14;15;16;17;18;19;20;21},{30;25;21;18;16;15;14;13;12;11;10;9;8;7;6;5;4;3;2;1;0}),0)</f>
        <v>0</v>
      </c>
      <c r="U146" s="44"/>
      <c r="V146" s="45">
        <f>IF(U146,LOOKUP(U146,{1;2;3;4;5;6;7;8;9;10;11;12;13;14;15;16;17;18;19;20;21},{60;50;42;36;32;30;28;26;24;22;20;18;16;14;12;10;8;6;4;2;0}),0)</f>
        <v>0</v>
      </c>
      <c r="W146" s="44"/>
      <c r="X146" s="41">
        <f>IF(W146,LOOKUP(W146,{1;2;3;4;5;6;7;8;9;10;11;12;13;14;15;16;17;18;19;20;21},{60;50;42;36;32;30;28;26;24;22;20;18;16;14;12;10;8;6;4;2;0}),0)</f>
        <v>0</v>
      </c>
      <c r="Y146" s="44"/>
      <c r="Z146" s="45">
        <f>IF(Y146,LOOKUP(Y146,{1;2;3;4;5;6;7;8;9;10;11;12;13;14;15;16;17;18;19;20;21},{60;50;42;36;32;30;28;26;24;22;20;18;16;14;12;10;8;6;4;2;0}),0)</f>
        <v>0</v>
      </c>
      <c r="AA146" s="44"/>
      <c r="AB146" s="41">
        <f>IF(AA146,LOOKUP(AA146,{1;2;3;4;5;6;7;8;9;10;11;12;13;14;15;16;17;18;19;20;21},{60;50;42;36;32;30;28;26;24;22;20;18;16;14;12;10;8;6;4;2;0}),0)</f>
        <v>0</v>
      </c>
      <c r="AC146" s="44"/>
      <c r="AD146" s="106">
        <f>IF(AC146,LOOKUP(AC146,{1;2;3;4;5;6;7;8;9;10;11;12;13;14;15;16;17;18;19;20;21},{30;25;21;18;16;15;14;13;12;11;10;9;8;7;6;5;4;3;2;1;0}),0)</f>
        <v>0</v>
      </c>
      <c r="AE146" s="44"/>
      <c r="AF146" s="488">
        <f>IF(AE146,LOOKUP(AE146,{1;2;3;4;5;6;7;8;9;10;11;12;13;14;15;16;17;18;19;20;21},{30;25;21;18;16;15;14;13;12;11;10;9;8;7;6;5;4;3;2;1;0}),0)</f>
        <v>0</v>
      </c>
      <c r="AG146" s="44"/>
      <c r="AH146" s="106">
        <f>IF(AG146,LOOKUP(AG146,{1;2;3;4;5;6;7;8;9;10;11;12;13;14;15;16;17;18;19;20;21},{30;25;21;18;16;15;14;13;12;11;10;9;8;7;6;5;4;3;2;1;0}),0)</f>
        <v>0</v>
      </c>
      <c r="AI146" s="44"/>
      <c r="AJ146" s="41">
        <f>IF(AI146,LOOKUP(AI146,{1;2;3;4;5;6;7;8;9;10;11;12;13;14;15;16;17;18;19;20;21},{30;25;21;18;16;15;14;13;12;11;10;9;8;7;6;5;4;3;2;1;0}),0)</f>
        <v>0</v>
      </c>
      <c r="AK146" s="44"/>
      <c r="AL146" s="43">
        <f>IF(AK146,LOOKUP(AK146,{1;2;3;4;5;6;7;8;9;10;11;12;13;14;15;16;17;18;19;20;21},{30;25;21;18;16;15;14;13;12;11;10;9;8;7;6;5;4;3;2;1;0}),0)</f>
        <v>0</v>
      </c>
      <c r="AM146" s="44"/>
      <c r="AN146" s="43">
        <f>IF(AM146,LOOKUP(AM146,{1;2;3;4;5;6;7;8;9;10;11;12;13;14;15;16;17;18;19;20;21},{30;25;21;18;16;15;14;13;12;11;10;9;8;7;6;5;4;3;2;1;0}),0)</f>
        <v>0</v>
      </c>
      <c r="AO146" s="44"/>
      <c r="AP146" s="43">
        <f>IF(AO146,LOOKUP(AO146,{1;2;3;4;5;6;7;8;9;10;11;12;13;14;15;16;17;18;19;20;21},{30;25;21;18;16;15;14;13;12;11;10;9;8;7;6;5;4;3;2;1;0}),0)</f>
        <v>0</v>
      </c>
      <c r="AQ146" s="44"/>
      <c r="AR146" s="47">
        <f>IF(AQ146,LOOKUP(AQ146,{1;2;3;4;5;6;7;8;9;10;11;12;13;14;15;16;17;18;19;20;21},{60;50;42;36;32;30;28;26;24;22;20;18;16;14;12;10;8;6;4;2;0}),0)</f>
        <v>0</v>
      </c>
      <c r="AS146" s="44"/>
      <c r="AT146" s="45">
        <f>IF(AS146,LOOKUP(AS146,{1;2;3;4;5;6;7;8;9;10;11;12;13;14;15;16;17;18;19;20;21},{60;50;42;36;32;30;28;26;24;22;20;18;16;14;12;10;8;6;4;2;0}),0)</f>
        <v>0</v>
      </c>
      <c r="AU146" s="44"/>
      <c r="AV146" s="45">
        <f>IF(AU146,LOOKUP(AU146,{1;2;3;4;5;6;7;8;9;10;11;12;13;14;15;16;17;18;19;20;21},{60;50;42;36;32;30;28;26;24;22;20;18;16;14;12;10;8;6;4;2;0}),0)</f>
        <v>0</v>
      </c>
      <c r="AW146" s="225"/>
      <c r="AX146" s="219">
        <f>V146+X146+Z146+AB146+AR146+AT146+AV146</f>
        <v>0</v>
      </c>
      <c r="AY146" s="437"/>
      <c r="AZ146" s="255">
        <f>RANK(BA146,$BA$6:$BA$258)</f>
        <v>57</v>
      </c>
      <c r="BA146" s="256">
        <f>(N146+P146+R146+T146+V146+X146+Z146+AB146+AD146+AF146+AH146+AJ146+AL146+AN146)- SMALL((N146,P146,R146,T146,V146,X146,Z146,AB146,AD146,AF146,AH146,AJ146,AL146,AN146),1)- SMALL((N146,P146,R146,T146,V146,X146,Z146,AB146,AD146,AF146,AH146,AJ146,AL146,AN146),2)- SMALL((N146,P146,R146,T146,V146,X146,Z146,AB146,AD146,AF146,AH146,AJ146,AL146,AN146),3)</f>
        <v>0</v>
      </c>
      <c r="BB146" s="393"/>
    </row>
    <row r="147" spans="1:54" s="54" customFormat="1" ht="16" customHeight="1" x14ac:dyDescent="0.2">
      <c r="A147" s="190">
        <f>RANK(I147,$I$6:$I$988)</f>
        <v>103</v>
      </c>
      <c r="B147" s="187">
        <v>3105217</v>
      </c>
      <c r="C147" s="182" t="s">
        <v>559</v>
      </c>
      <c r="D147" s="181" t="s">
        <v>417</v>
      </c>
      <c r="E147" s="178" t="str">
        <f>C147&amp;D147</f>
        <v>JenniferJACKSON</v>
      </c>
      <c r="F147" s="172">
        <v>2017</v>
      </c>
      <c r="G147" s="193">
        <v>1995</v>
      </c>
      <c r="H147" s="207" t="str">
        <f>IF(ISBLANK(G147),"",IF(G147&gt;1995.9,"U23","SR"))</f>
        <v>SR</v>
      </c>
      <c r="I147" s="198">
        <f>N147+P147+R147+T147+V147+X147+Z147+AB147+AD147+AF147+AH147+AJ147+AL147+AN147+AP147+AR147+AT147+AV147</f>
        <v>0</v>
      </c>
      <c r="J147" s="201">
        <f>N147+R147+X147+AB147+AF147+AJ147+AR147</f>
        <v>0</v>
      </c>
      <c r="K147" s="202">
        <f>P147+T147+V147+Z147+AD147+AH147+AL147+AN147+AP147+AT147+AV147</f>
        <v>0</v>
      </c>
      <c r="L147" s="161"/>
      <c r="M147" s="44"/>
      <c r="N147" s="41">
        <f>IF(M147,LOOKUP(M147,{1;2;3;4;5;6;7;8;9;10;11;12;13;14;15;16;17;18;19;20;21},{30;25;21;18;16;15;14;13;12;11;10;9;8;7;6;5;4;3;2;1;0}),0)</f>
        <v>0</v>
      </c>
      <c r="O147" s="44"/>
      <c r="P147" s="43">
        <f>IF(O147,LOOKUP(O147,{1;2;3;4;5;6;7;8;9;10;11;12;13;14;15;16;17;18;19;20;21},{30;25;21;18;16;15;14;13;12;11;10;9;8;7;6;5;4;3;2;1;0}),0)</f>
        <v>0</v>
      </c>
      <c r="Q147" s="44"/>
      <c r="R147" s="41">
        <f>IF(Q147,LOOKUP(Q147,{1;2;3;4;5;6;7;8;9;10;11;12;13;14;15;16;17;18;19;20;21},{30;25;21;18;16;15;14;13;12;11;10;9;8;7;6;5;4;3;2;1;0}),0)</f>
        <v>0</v>
      </c>
      <c r="S147" s="44"/>
      <c r="T147" s="43">
        <f>IF(S147,LOOKUP(S147,{1;2;3;4;5;6;7;8;9;10;11;12;13;14;15;16;17;18;19;20;21},{30;25;21;18;16;15;14;13;12;11;10;9;8;7;6;5;4;3;2;1;0}),0)</f>
        <v>0</v>
      </c>
      <c r="U147" s="44"/>
      <c r="V147" s="45">
        <f>IF(U147,LOOKUP(U147,{1;2;3;4;5;6;7;8;9;10;11;12;13;14;15;16;17;18;19;20;21},{60;50;42;36;32;30;28;26;24;22;20;18;16;14;12;10;8;6;4;2;0}),0)</f>
        <v>0</v>
      </c>
      <c r="W147" s="44"/>
      <c r="X147" s="41">
        <f>IF(W147,LOOKUP(W147,{1;2;3;4;5;6;7;8;9;10;11;12;13;14;15;16;17;18;19;20;21},{60;50;42;36;32;30;28;26;24;22;20;18;16;14;12;10;8;6;4;2;0}),0)</f>
        <v>0</v>
      </c>
      <c r="Y147" s="44"/>
      <c r="Z147" s="45">
        <f>IF(Y147,LOOKUP(Y147,{1;2;3;4;5;6;7;8;9;10;11;12;13;14;15;16;17;18;19;20;21},{60;50;42;36;32;30;28;26;24;22;20;18;16;14;12;10;8;6;4;2;0}),0)</f>
        <v>0</v>
      </c>
      <c r="AA147" s="44"/>
      <c r="AB147" s="41">
        <f>IF(AA147,LOOKUP(AA147,{1;2;3;4;5;6;7;8;9;10;11;12;13;14;15;16;17;18;19;20;21},{60;50;42;36;32;30;28;26;24;22;20;18;16;14;12;10;8;6;4;2;0}),0)</f>
        <v>0</v>
      </c>
      <c r="AC147" s="44"/>
      <c r="AD147" s="106">
        <f>IF(AC147,LOOKUP(AC147,{1;2;3;4;5;6;7;8;9;10;11;12;13;14;15;16;17;18;19;20;21},{30;25;21;18;16;15;14;13;12;11;10;9;8;7;6;5;4;3;2;1;0}),0)</f>
        <v>0</v>
      </c>
      <c r="AE147" s="44"/>
      <c r="AF147" s="488">
        <f>IF(AE147,LOOKUP(AE147,{1;2;3;4;5;6;7;8;9;10;11;12;13;14;15;16;17;18;19;20;21},{30;25;21;18;16;15;14;13;12;11;10;9;8;7;6;5;4;3;2;1;0}),0)</f>
        <v>0</v>
      </c>
      <c r="AG147" s="44"/>
      <c r="AH147" s="106">
        <f>IF(AG147,LOOKUP(AG147,{1;2;3;4;5;6;7;8;9;10;11;12;13;14;15;16;17;18;19;20;21},{30;25;21;18;16;15;14;13;12;11;10;9;8;7;6;5;4;3;2;1;0}),0)</f>
        <v>0</v>
      </c>
      <c r="AI147" s="44"/>
      <c r="AJ147" s="41">
        <f>IF(AI147,LOOKUP(AI147,{1;2;3;4;5;6;7;8;9;10;11;12;13;14;15;16;17;18;19;20;21},{30;25;21;18;16;15;14;13;12;11;10;9;8;7;6;5;4;3;2;1;0}),0)</f>
        <v>0</v>
      </c>
      <c r="AK147" s="44"/>
      <c r="AL147" s="43">
        <f>IF(AK147,LOOKUP(AK147,{1;2;3;4;5;6;7;8;9;10;11;12;13;14;15;16;17;18;19;20;21},{30;25;21;18;16;15;14;13;12;11;10;9;8;7;6;5;4;3;2;1;0}),0)</f>
        <v>0</v>
      </c>
      <c r="AM147" s="44"/>
      <c r="AN147" s="43">
        <f>IF(AM147,LOOKUP(AM147,{1;2;3;4;5;6;7;8;9;10;11;12;13;14;15;16;17;18;19;20;21},{30;25;21;18;16;15;14;13;12;11;10;9;8;7;6;5;4;3;2;1;0}),0)</f>
        <v>0</v>
      </c>
      <c r="AO147" s="44"/>
      <c r="AP147" s="43">
        <f>IF(AO147,LOOKUP(AO147,{1;2;3;4;5;6;7;8;9;10;11;12;13;14;15;16;17;18;19;20;21},{30;25;21;18;16;15;14;13;12;11;10;9;8;7;6;5;4;3;2;1;0}),0)</f>
        <v>0</v>
      </c>
      <c r="AQ147" s="44"/>
      <c r="AR147" s="47">
        <f>IF(AQ147,LOOKUP(AQ147,{1;2;3;4;5;6;7;8;9;10;11;12;13;14;15;16;17;18;19;20;21},{60;50;42;36;32;30;28;26;24;22;20;18;16;14;12;10;8;6;4;2;0}),0)</f>
        <v>0</v>
      </c>
      <c r="AS147" s="44"/>
      <c r="AT147" s="45">
        <f>IF(AS147,LOOKUP(AS147,{1;2;3;4;5;6;7;8;9;10;11;12;13;14;15;16;17;18;19;20;21},{60;50;42;36;32;30;28;26;24;22;20;18;16;14;12;10;8;6;4;2;0}),0)</f>
        <v>0</v>
      </c>
      <c r="AU147" s="44"/>
      <c r="AV147" s="45">
        <f>IF(AU147,LOOKUP(AU147,{1;2;3;4;5;6;7;8;9;10;11;12;13;14;15;16;17;18;19;20;21},{60;50;42;36;32;30;28;26;24;22;20;18;16;14;12;10;8;6;4;2;0}),0)</f>
        <v>0</v>
      </c>
      <c r="AW147" s="225"/>
      <c r="AX147" s="219">
        <f>V147+X147+Z147+AB147+AR147+AT147+AV147</f>
        <v>0</v>
      </c>
      <c r="AY147" s="259"/>
      <c r="AZ147" s="255">
        <f>RANK(BA147,$BA$6:$BA$258)</f>
        <v>57</v>
      </c>
      <c r="BA147" s="256">
        <f>(N147+P147+R147+T147+V147+X147+Z147+AB147+AD147+AF147+AH147+AJ147+AL147+AN147)- SMALL((N147,P147,R147,T147,V147,X147,Z147,AB147,AD147,AF147,AH147,AJ147,AL147,AN147),1)- SMALL((N147,P147,R147,T147,V147,X147,Z147,AB147,AD147,AF147,AH147,AJ147,AL147,AN147),2)- SMALL((N147,P147,R147,T147,V147,X147,Z147,AB147,AD147,AF147,AH147,AJ147,AL147,AN147),3)</f>
        <v>0</v>
      </c>
      <c r="BB147" s="161"/>
    </row>
    <row r="148" spans="1:54" s="54" customFormat="1" ht="16" customHeight="1" x14ac:dyDescent="0.2">
      <c r="A148" s="190">
        <f>RANK(I148,$I$6:$I$988)</f>
        <v>103</v>
      </c>
      <c r="B148" s="187">
        <v>3535688</v>
      </c>
      <c r="C148" s="181" t="s">
        <v>357</v>
      </c>
      <c r="D148" s="182" t="s">
        <v>558</v>
      </c>
      <c r="E148" s="178" t="str">
        <f>C148&amp;D148</f>
        <v>GretaJENKINS</v>
      </c>
      <c r="F148" s="174"/>
      <c r="G148" s="193">
        <v>1997</v>
      </c>
      <c r="H148" s="207" t="str">
        <f>IF(ISBLANK(G148),"",IF(G148&gt;1995.9,"U23","SR"))</f>
        <v>U23</v>
      </c>
      <c r="I148" s="198">
        <f>N148+P148+R148+T148+V148+X148+Z148+AB148+AD148+AF148+AH148+AJ148+AL148+AN148+AP148+AR148+AT148+AV148</f>
        <v>0</v>
      </c>
      <c r="J148" s="201">
        <f>N148+R148+X148+AB148+AF148+AJ148+AR148</f>
        <v>0</v>
      </c>
      <c r="K148" s="202">
        <f>P148+T148+V148+Z148+AD148+AH148+AL148+AN148+AP148+AT148+AV148</f>
        <v>0</v>
      </c>
      <c r="L148" s="161"/>
      <c r="M148" s="44"/>
      <c r="N148" s="41">
        <f>IF(M148,LOOKUP(M148,{1;2;3;4;5;6;7;8;9;10;11;12;13;14;15;16;17;18;19;20;21},{30;25;21;18;16;15;14;13;12;11;10;9;8;7;6;5;4;3;2;1;0}),0)</f>
        <v>0</v>
      </c>
      <c r="O148" s="44"/>
      <c r="P148" s="43">
        <f>IF(O148,LOOKUP(O148,{1;2;3;4;5;6;7;8;9;10;11;12;13;14;15;16;17;18;19;20;21},{30;25;21;18;16;15;14;13;12;11;10;9;8;7;6;5;4;3;2;1;0}),0)</f>
        <v>0</v>
      </c>
      <c r="Q148" s="44"/>
      <c r="R148" s="41">
        <f>IF(Q148,LOOKUP(Q148,{1;2;3;4;5;6;7;8;9;10;11;12;13;14;15;16;17;18;19;20;21},{30;25;21;18;16;15;14;13;12;11;10;9;8;7;6;5;4;3;2;1;0}),0)</f>
        <v>0</v>
      </c>
      <c r="S148" s="44"/>
      <c r="T148" s="43">
        <f>IF(S148,LOOKUP(S148,{1;2;3;4;5;6;7;8;9;10;11;12;13;14;15;16;17;18;19;20;21},{30;25;21;18;16;15;14;13;12;11;10;9;8;7;6;5;4;3;2;1;0}),0)</f>
        <v>0</v>
      </c>
      <c r="U148" s="44"/>
      <c r="V148" s="45">
        <f>IF(U148,LOOKUP(U148,{1;2;3;4;5;6;7;8;9;10;11;12;13;14;15;16;17;18;19;20;21},{60;50;42;36;32;30;28;26;24;22;20;18;16;14;12;10;8;6;4;2;0}),0)</f>
        <v>0</v>
      </c>
      <c r="W148" s="44"/>
      <c r="X148" s="41">
        <f>IF(W148,LOOKUP(W148,{1;2;3;4;5;6;7;8;9;10;11;12;13;14;15;16;17;18;19;20;21},{60;50;42;36;32;30;28;26;24;22;20;18;16;14;12;10;8;6;4;2;0}),0)</f>
        <v>0</v>
      </c>
      <c r="Y148" s="44"/>
      <c r="Z148" s="45">
        <f>IF(Y148,LOOKUP(Y148,{1;2;3;4;5;6;7;8;9;10;11;12;13;14;15;16;17;18;19;20;21},{60;50;42;36;32;30;28;26;24;22;20;18;16;14;12;10;8;6;4;2;0}),0)</f>
        <v>0</v>
      </c>
      <c r="AA148" s="44"/>
      <c r="AB148" s="41">
        <f>IF(AA148,LOOKUP(AA148,{1;2;3;4;5;6;7;8;9;10;11;12;13;14;15;16;17;18;19;20;21},{60;50;42;36;32;30;28;26;24;22;20;18;16;14;12;10;8;6;4;2;0}),0)</f>
        <v>0</v>
      </c>
      <c r="AC148" s="44"/>
      <c r="AD148" s="106">
        <f>IF(AC148,LOOKUP(AC148,{1;2;3;4;5;6;7;8;9;10;11;12;13;14;15;16;17;18;19;20;21},{30;25;21;18;16;15;14;13;12;11;10;9;8;7;6;5;4;3;2;1;0}),0)</f>
        <v>0</v>
      </c>
      <c r="AE148" s="44"/>
      <c r="AF148" s="488">
        <f>IF(AE148,LOOKUP(AE148,{1;2;3;4;5;6;7;8;9;10;11;12;13;14;15;16;17;18;19;20;21},{30;25;21;18;16;15;14;13;12;11;10;9;8;7;6;5;4;3;2;1;0}),0)</f>
        <v>0</v>
      </c>
      <c r="AG148" s="44"/>
      <c r="AH148" s="106">
        <f>IF(AG148,LOOKUP(AG148,{1;2;3;4;5;6;7;8;9;10;11;12;13;14;15;16;17;18;19;20;21},{30;25;21;18;16;15;14;13;12;11;10;9;8;7;6;5;4;3;2;1;0}),0)</f>
        <v>0</v>
      </c>
      <c r="AI148" s="44"/>
      <c r="AJ148" s="41">
        <f>IF(AI148,LOOKUP(AI148,{1;2;3;4;5;6;7;8;9;10;11;12;13;14;15;16;17;18;19;20;21},{30;25;21;18;16;15;14;13;12;11;10;9;8;7;6;5;4;3;2;1;0}),0)</f>
        <v>0</v>
      </c>
      <c r="AK148" s="44"/>
      <c r="AL148" s="43">
        <f>IF(AK148,LOOKUP(AK148,{1;2;3;4;5;6;7;8;9;10;11;12;13;14;15;16;17;18;19;20;21},{30;25;21;18;16;15;14;13;12;11;10;9;8;7;6;5;4;3;2;1;0}),0)</f>
        <v>0</v>
      </c>
      <c r="AM148" s="44"/>
      <c r="AN148" s="43">
        <f>IF(AM148,LOOKUP(AM148,{1;2;3;4;5;6;7;8;9;10;11;12;13;14;15;16;17;18;19;20;21},{30;25;21;18;16;15;14;13;12;11;10;9;8;7;6;5;4;3;2;1;0}),0)</f>
        <v>0</v>
      </c>
      <c r="AO148" s="44"/>
      <c r="AP148" s="43">
        <f>IF(AO148,LOOKUP(AO148,{1;2;3;4;5;6;7;8;9;10;11;12;13;14;15;16;17;18;19;20;21},{30;25;21;18;16;15;14;13;12;11;10;9;8;7;6;5;4;3;2;1;0}),0)</f>
        <v>0</v>
      </c>
      <c r="AQ148" s="44"/>
      <c r="AR148" s="47">
        <f>IF(AQ148,LOOKUP(AQ148,{1;2;3;4;5;6;7;8;9;10;11;12;13;14;15;16;17;18;19;20;21},{60;50;42;36;32;30;28;26;24;22;20;18;16;14;12;10;8;6;4;2;0}),0)</f>
        <v>0</v>
      </c>
      <c r="AS148" s="44"/>
      <c r="AT148" s="45">
        <f>IF(AS148,LOOKUP(AS148,{1;2;3;4;5;6;7;8;9;10;11;12;13;14;15;16;17;18;19;20;21},{60;50;42;36;32;30;28;26;24;22;20;18;16;14;12;10;8;6;4;2;0}),0)</f>
        <v>0</v>
      </c>
      <c r="AU148" s="44"/>
      <c r="AV148" s="45">
        <f>IF(AU148,LOOKUP(AU148,{1;2;3;4;5;6;7;8;9;10;11;12;13;14;15;16;17;18;19;20;21},{60;50;42;36;32;30;28;26;24;22;20;18;16;14;12;10;8;6;4;2;0}),0)</f>
        <v>0</v>
      </c>
      <c r="AW148" s="225"/>
      <c r="AX148" s="219">
        <f>V148+X148+Z148+AB148+AR148+AT148+AV148</f>
        <v>0</v>
      </c>
      <c r="AY148" s="259"/>
      <c r="AZ148" s="255">
        <f>RANK(BA148,$BA$6:$BA$258)</f>
        <v>57</v>
      </c>
      <c r="BA148" s="256">
        <f>(N148+P148+R148+T148+V148+X148+Z148+AB148+AD148+AF148+AH148+AJ148+AL148+AN148)- SMALL((N148,P148,R148,T148,V148,X148,Z148,AB148,AD148,AF148,AH148,AJ148,AL148,AN148),1)- SMALL((N148,P148,R148,T148,V148,X148,Z148,AB148,AD148,AF148,AH148,AJ148,AL148,AN148),2)- SMALL((N148,P148,R148,T148,V148,X148,Z148,AB148,AD148,AF148,AH148,AJ148,AL148,AN148),3)</f>
        <v>0</v>
      </c>
      <c r="BB148" s="161"/>
    </row>
    <row r="149" spans="1:54" s="54" customFormat="1" ht="16" customHeight="1" x14ac:dyDescent="0.2">
      <c r="A149" s="190">
        <f>RANK(I149,$I$6:$I$988)</f>
        <v>103</v>
      </c>
      <c r="B149" s="187">
        <v>3185551</v>
      </c>
      <c r="C149" s="181" t="s">
        <v>264</v>
      </c>
      <c r="D149" s="181" t="s">
        <v>265</v>
      </c>
      <c r="E149" s="178" t="str">
        <f>C149&amp;D149</f>
        <v>JasmiJOENSUU</v>
      </c>
      <c r="F149" s="172">
        <v>2017</v>
      </c>
      <c r="G149" s="193">
        <v>1996</v>
      </c>
      <c r="H149" s="207" t="str">
        <f>IF(ISBLANK(G149),"",IF(G149&gt;1995.9,"U23","SR"))</f>
        <v>U23</v>
      </c>
      <c r="I149" s="198">
        <f>N149+P149+R149+T149+V149+X149+Z149+AB149+AD149+AF149+AH149+AJ149+AL149+AN149+AP149+AR149+AT149+AV149</f>
        <v>0</v>
      </c>
      <c r="J149" s="201">
        <f>N149+R149+X149+AB149+AF149+AJ149+AR149</f>
        <v>0</v>
      </c>
      <c r="K149" s="202">
        <f>P149+T149+V149+Z149+AD149+AH149+AL149+AN149+AP149+AT149+AV149</f>
        <v>0</v>
      </c>
      <c r="L149" s="161"/>
      <c r="M149" s="44"/>
      <c r="N149" s="41">
        <f>IF(M149,LOOKUP(M149,{1;2;3;4;5;6;7;8;9;10;11;12;13;14;15;16;17;18;19;20;21},{30;25;21;18;16;15;14;13;12;11;10;9;8;7;6;5;4;3;2;1;0}),0)</f>
        <v>0</v>
      </c>
      <c r="O149" s="44"/>
      <c r="P149" s="43">
        <f>IF(O149,LOOKUP(O149,{1;2;3;4;5;6;7;8;9;10;11;12;13;14;15;16;17;18;19;20;21},{30;25;21;18;16;15;14;13;12;11;10;9;8;7;6;5;4;3;2;1;0}),0)</f>
        <v>0</v>
      </c>
      <c r="Q149" s="44"/>
      <c r="R149" s="41">
        <f>IF(Q149,LOOKUP(Q149,{1;2;3;4;5;6;7;8;9;10;11;12;13;14;15;16;17;18;19;20;21},{30;25;21;18;16;15;14;13;12;11;10;9;8;7;6;5;4;3;2;1;0}),0)</f>
        <v>0</v>
      </c>
      <c r="S149" s="44"/>
      <c r="T149" s="43">
        <f>IF(S149,LOOKUP(S149,{1;2;3;4;5;6;7;8;9;10;11;12;13;14;15;16;17;18;19;20;21},{30;25;21;18;16;15;14;13;12;11;10;9;8;7;6;5;4;3;2;1;0}),0)</f>
        <v>0</v>
      </c>
      <c r="U149" s="44"/>
      <c r="V149" s="45">
        <f>IF(U149,LOOKUP(U149,{1;2;3;4;5;6;7;8;9;10;11;12;13;14;15;16;17;18;19;20;21},{60;50;42;36;32;30;28;26;24;22;20;18;16;14;12;10;8;6;4;2;0}),0)</f>
        <v>0</v>
      </c>
      <c r="W149" s="44"/>
      <c r="X149" s="41">
        <f>IF(W149,LOOKUP(W149,{1;2;3;4;5;6;7;8;9;10;11;12;13;14;15;16;17;18;19;20;21},{60;50;42;36;32;30;28;26;24;22;20;18;16;14;12;10;8;6;4;2;0}),0)</f>
        <v>0</v>
      </c>
      <c r="Y149" s="44"/>
      <c r="Z149" s="45">
        <f>IF(Y149,LOOKUP(Y149,{1;2;3;4;5;6;7;8;9;10;11;12;13;14;15;16;17;18;19;20;21},{60;50;42;36;32;30;28;26;24;22;20;18;16;14;12;10;8;6;4;2;0}),0)</f>
        <v>0</v>
      </c>
      <c r="AA149" s="44"/>
      <c r="AB149" s="41">
        <f>IF(AA149,LOOKUP(AA149,{1;2;3;4;5;6;7;8;9;10;11;12;13;14;15;16;17;18;19;20;21},{60;50;42;36;32;30;28;26;24;22;20;18;16;14;12;10;8;6;4;2;0}),0)</f>
        <v>0</v>
      </c>
      <c r="AC149" s="44"/>
      <c r="AD149" s="106">
        <f>IF(AC149,LOOKUP(AC149,{1;2;3;4;5;6;7;8;9;10;11;12;13;14;15;16;17;18;19;20;21},{30;25;21;18;16;15;14;13;12;11;10;9;8;7;6;5;4;3;2;1;0}),0)</f>
        <v>0</v>
      </c>
      <c r="AE149" s="44"/>
      <c r="AF149" s="488">
        <f>IF(AE149,LOOKUP(AE149,{1;2;3;4;5;6;7;8;9;10;11;12;13;14;15;16;17;18;19;20;21},{30;25;21;18;16;15;14;13;12;11;10;9;8;7;6;5;4;3;2;1;0}),0)</f>
        <v>0</v>
      </c>
      <c r="AG149" s="44"/>
      <c r="AH149" s="106">
        <f>IF(AG149,LOOKUP(AG149,{1;2;3;4;5;6;7;8;9;10;11;12;13;14;15;16;17;18;19;20;21},{30;25;21;18;16;15;14;13;12;11;10;9;8;7;6;5;4;3;2;1;0}),0)</f>
        <v>0</v>
      </c>
      <c r="AI149" s="44"/>
      <c r="AJ149" s="41">
        <f>IF(AI149,LOOKUP(AI149,{1;2;3;4;5;6;7;8;9;10;11;12;13;14;15;16;17;18;19;20;21},{30;25;21;18;16;15;14;13;12;11;10;9;8;7;6;5;4;3;2;1;0}),0)</f>
        <v>0</v>
      </c>
      <c r="AK149" s="44"/>
      <c r="AL149" s="43">
        <f>IF(AK149,LOOKUP(AK149,{1;2;3;4;5;6;7;8;9;10;11;12;13;14;15;16;17;18;19;20;21},{30;25;21;18;16;15;14;13;12;11;10;9;8;7;6;5;4;3;2;1;0}),0)</f>
        <v>0</v>
      </c>
      <c r="AM149" s="44"/>
      <c r="AN149" s="43">
        <f>IF(AM149,LOOKUP(AM149,{1;2;3;4;5;6;7;8;9;10;11;12;13;14;15;16;17;18;19;20;21},{30;25;21;18;16;15;14;13;12;11;10;9;8;7;6;5;4;3;2;1;0}),0)</f>
        <v>0</v>
      </c>
      <c r="AO149" s="44"/>
      <c r="AP149" s="43">
        <f>IF(AO149,LOOKUP(AO149,{1;2;3;4;5;6;7;8;9;10;11;12;13;14;15;16;17;18;19;20;21},{30;25;21;18;16;15;14;13;12;11;10;9;8;7;6;5;4;3;2;1;0}),0)</f>
        <v>0</v>
      </c>
      <c r="AQ149" s="44"/>
      <c r="AR149" s="47">
        <f>IF(AQ149,LOOKUP(AQ149,{1;2;3;4;5;6;7;8;9;10;11;12;13;14;15;16;17;18;19;20;21},{60;50;42;36;32;30;28;26;24;22;20;18;16;14;12;10;8;6;4;2;0}),0)</f>
        <v>0</v>
      </c>
      <c r="AS149" s="44"/>
      <c r="AT149" s="45">
        <f>IF(AS149,LOOKUP(AS149,{1;2;3;4;5;6;7;8;9;10;11;12;13;14;15;16;17;18;19;20;21},{60;50;42;36;32;30;28;26;24;22;20;18;16;14;12;10;8;6;4;2;0}),0)</f>
        <v>0</v>
      </c>
      <c r="AU149" s="44"/>
      <c r="AV149" s="45">
        <f>IF(AU149,LOOKUP(AU149,{1;2;3;4;5;6;7;8;9;10;11;12;13;14;15;16;17;18;19;20;21},{60;50;42;36;32;30;28;26;24;22;20;18;16;14;12;10;8;6;4;2;0}),0)</f>
        <v>0</v>
      </c>
      <c r="AW149" s="225"/>
      <c r="AX149" s="219">
        <f>V149+X149+Z149+AB149+AR149+AT149+AV149</f>
        <v>0</v>
      </c>
      <c r="AY149" s="259"/>
      <c r="AZ149" s="255">
        <f>RANK(BA149,$BA$6:$BA$258)</f>
        <v>57</v>
      </c>
      <c r="BA149" s="256">
        <f>(N149+P149+R149+T149+V149+X149+Z149+AB149+AD149+AF149+AH149+AJ149+AL149+AN149)- SMALL((N149,P149,R149,T149,V149,X149,Z149,AB149,AD149,AF149,AH149,AJ149,AL149,AN149),1)- SMALL((N149,P149,R149,T149,V149,X149,Z149,AB149,AD149,AF149,AH149,AJ149,AL149,AN149),2)- SMALL((N149,P149,R149,T149,V149,X149,Z149,AB149,AD149,AF149,AH149,AJ149,AL149,AN149),3)</f>
        <v>0</v>
      </c>
      <c r="BB149" s="161"/>
    </row>
    <row r="150" spans="1:54" s="264" customFormat="1" ht="16" customHeight="1" x14ac:dyDescent="0.2">
      <c r="A150" s="190">
        <f>RANK(I150,$I$6:$I$988)</f>
        <v>103</v>
      </c>
      <c r="B150" s="187">
        <v>3426083</v>
      </c>
      <c r="C150" s="185" t="s">
        <v>557</v>
      </c>
      <c r="D150" s="182" t="s">
        <v>556</v>
      </c>
      <c r="E150" s="178" t="str">
        <f>C150&amp;D150</f>
        <v>Ane BlomsethJOHNSEN</v>
      </c>
      <c r="F150" s="172">
        <v>2017</v>
      </c>
      <c r="G150" s="193">
        <v>1995</v>
      </c>
      <c r="H150" s="207" t="str">
        <f>IF(ISBLANK(G150),"",IF(G150&gt;1995.9,"U23","SR"))</f>
        <v>SR</v>
      </c>
      <c r="I150" s="198">
        <f>N150+P150+R150+T150+V150+X150+Z150+AB150+AD150+AF150+AH150+AJ150+AL150+AN150+AP150+AR150+AT150+AV150</f>
        <v>0</v>
      </c>
      <c r="J150" s="201">
        <f>N150+R150+X150+AB150+AF150+AJ150+AR150</f>
        <v>0</v>
      </c>
      <c r="K150" s="202">
        <f>P150+T150+V150+Z150+AD150+AH150+AL150+AN150+AP150+AT150+AV150</f>
        <v>0</v>
      </c>
      <c r="L150" s="393"/>
      <c r="M150" s="44"/>
      <c r="N150" s="41">
        <f>IF(M150,LOOKUP(M150,{1;2;3;4;5;6;7;8;9;10;11;12;13;14;15;16;17;18;19;20;21},{30;25;21;18;16;15;14;13;12;11;10;9;8;7;6;5;4;3;2;1;0}),0)</f>
        <v>0</v>
      </c>
      <c r="O150" s="44"/>
      <c r="P150" s="43">
        <f>IF(O150,LOOKUP(O150,{1;2;3;4;5;6;7;8;9;10;11;12;13;14;15;16;17;18;19;20;21},{30;25;21;18;16;15;14;13;12;11;10;9;8;7;6;5;4;3;2;1;0}),0)</f>
        <v>0</v>
      </c>
      <c r="Q150" s="44"/>
      <c r="R150" s="41">
        <f>IF(Q150,LOOKUP(Q150,{1;2;3;4;5;6;7;8;9;10;11;12;13;14;15;16;17;18;19;20;21},{30;25;21;18;16;15;14;13;12;11;10;9;8;7;6;5;4;3;2;1;0}),0)</f>
        <v>0</v>
      </c>
      <c r="S150" s="44"/>
      <c r="T150" s="43">
        <f>IF(S150,LOOKUP(S150,{1;2;3;4;5;6;7;8;9;10;11;12;13;14;15;16;17;18;19;20;21},{30;25;21;18;16;15;14;13;12;11;10;9;8;7;6;5;4;3;2;1;0}),0)</f>
        <v>0</v>
      </c>
      <c r="U150" s="44"/>
      <c r="V150" s="45">
        <f>IF(U150,LOOKUP(U150,{1;2;3;4;5;6;7;8;9;10;11;12;13;14;15;16;17;18;19;20;21},{60;50;42;36;32;30;28;26;24;22;20;18;16;14;12;10;8;6;4;2;0}),0)</f>
        <v>0</v>
      </c>
      <c r="W150" s="44"/>
      <c r="X150" s="41">
        <f>IF(W150,LOOKUP(W150,{1;2;3;4;5;6;7;8;9;10;11;12;13;14;15;16;17;18;19;20;21},{60;50;42;36;32;30;28;26;24;22;20;18;16;14;12;10;8;6;4;2;0}),0)</f>
        <v>0</v>
      </c>
      <c r="Y150" s="44"/>
      <c r="Z150" s="45">
        <f>IF(Y150,LOOKUP(Y150,{1;2;3;4;5;6;7;8;9;10;11;12;13;14;15;16;17;18;19;20;21},{60;50;42;36;32;30;28;26;24;22;20;18;16;14;12;10;8;6;4;2;0}),0)</f>
        <v>0</v>
      </c>
      <c r="AA150" s="44"/>
      <c r="AB150" s="41">
        <f>IF(AA150,LOOKUP(AA150,{1;2;3;4;5;6;7;8;9;10;11;12;13;14;15;16;17;18;19;20;21},{60;50;42;36;32;30;28;26;24;22;20;18;16;14;12;10;8;6;4;2;0}),0)</f>
        <v>0</v>
      </c>
      <c r="AC150" s="44"/>
      <c r="AD150" s="106">
        <f>IF(AC150,LOOKUP(AC150,{1;2;3;4;5;6;7;8;9;10;11;12;13;14;15;16;17;18;19;20;21},{30;25;21;18;16;15;14;13;12;11;10;9;8;7;6;5;4;3;2;1;0}),0)</f>
        <v>0</v>
      </c>
      <c r="AE150" s="44"/>
      <c r="AF150" s="488">
        <f>IF(AE150,LOOKUP(AE150,{1;2;3;4;5;6;7;8;9;10;11;12;13;14;15;16;17;18;19;20;21},{30;25;21;18;16;15;14;13;12;11;10;9;8;7;6;5;4;3;2;1;0}),0)</f>
        <v>0</v>
      </c>
      <c r="AG150" s="44"/>
      <c r="AH150" s="106">
        <f>IF(AG150,LOOKUP(AG150,{1;2;3;4;5;6;7;8;9;10;11;12;13;14;15;16;17;18;19;20;21},{30;25;21;18;16;15;14;13;12;11;10;9;8;7;6;5;4;3;2;1;0}),0)</f>
        <v>0</v>
      </c>
      <c r="AI150" s="44"/>
      <c r="AJ150" s="41">
        <f>IF(AI150,LOOKUP(AI150,{1;2;3;4;5;6;7;8;9;10;11;12;13;14;15;16;17;18;19;20;21},{30;25;21;18;16;15;14;13;12;11;10;9;8;7;6;5;4;3;2;1;0}),0)</f>
        <v>0</v>
      </c>
      <c r="AK150" s="44"/>
      <c r="AL150" s="43">
        <f>IF(AK150,LOOKUP(AK150,{1;2;3;4;5;6;7;8;9;10;11;12;13;14;15;16;17;18;19;20;21},{30;25;21;18;16;15;14;13;12;11;10;9;8;7;6;5;4;3;2;1;0}),0)</f>
        <v>0</v>
      </c>
      <c r="AM150" s="44"/>
      <c r="AN150" s="43">
        <f>IF(AM150,LOOKUP(AM150,{1;2;3;4;5;6;7;8;9;10;11;12;13;14;15;16;17;18;19;20;21},{30;25;21;18;16;15;14;13;12;11;10;9;8;7;6;5;4;3;2;1;0}),0)</f>
        <v>0</v>
      </c>
      <c r="AO150" s="44"/>
      <c r="AP150" s="43">
        <f>IF(AO150,LOOKUP(AO150,{1;2;3;4;5;6;7;8;9;10;11;12;13;14;15;16;17;18;19;20;21},{30;25;21;18;16;15;14;13;12;11;10;9;8;7;6;5;4;3;2;1;0}),0)</f>
        <v>0</v>
      </c>
      <c r="AQ150" s="44"/>
      <c r="AR150" s="47">
        <f>IF(AQ150,LOOKUP(AQ150,{1;2;3;4;5;6;7;8;9;10;11;12;13;14;15;16;17;18;19;20;21},{60;50;42;36;32;30;28;26;24;22;20;18;16;14;12;10;8;6;4;2;0}),0)</f>
        <v>0</v>
      </c>
      <c r="AS150" s="44"/>
      <c r="AT150" s="45">
        <f>IF(AS150,LOOKUP(AS150,{1;2;3;4;5;6;7;8;9;10;11;12;13;14;15;16;17;18;19;20;21},{60;50;42;36;32;30;28;26;24;22;20;18;16;14;12;10;8;6;4;2;0}),0)</f>
        <v>0</v>
      </c>
      <c r="AU150" s="44"/>
      <c r="AV150" s="45">
        <f>IF(AU150,LOOKUP(AU150,{1;2;3;4;5;6;7;8;9;10;11;12;13;14;15;16;17;18;19;20;21},{60;50;42;36;32;30;28;26;24;22;20;18;16;14;12;10;8;6;4;2;0}),0)</f>
        <v>0</v>
      </c>
      <c r="AW150" s="225"/>
      <c r="AX150" s="219">
        <f>V150+X150+Z150+AB150+AR150+AT150+AV150</f>
        <v>0</v>
      </c>
      <c r="AY150" s="437"/>
      <c r="AZ150" s="255">
        <f>RANK(BA150,$BA$6:$BA$258)</f>
        <v>57</v>
      </c>
      <c r="BA150" s="256">
        <f>(N150+P150+R150+T150+V150+X150+Z150+AB150+AD150+AF150+AH150+AJ150+AL150+AN150)- SMALL((N150,P150,R150,T150,V150,X150,Z150,AB150,AD150,AF150,AH150,AJ150,AL150,AN150),1)- SMALL((N150,P150,R150,T150,V150,X150,Z150,AB150,AD150,AF150,AH150,AJ150,AL150,AN150),2)- SMALL((N150,P150,R150,T150,V150,X150,Z150,AB150,AD150,AF150,AH150,AJ150,AL150,AN150),3)</f>
        <v>0</v>
      </c>
      <c r="BB150" s="393"/>
    </row>
    <row r="151" spans="1:54" s="54" customFormat="1" ht="16" customHeight="1" x14ac:dyDescent="0.2">
      <c r="A151" s="190">
        <f>RANK(I151,$I$6:$I$988)</f>
        <v>103</v>
      </c>
      <c r="B151" s="187">
        <v>3535506</v>
      </c>
      <c r="C151" s="181" t="s">
        <v>418</v>
      </c>
      <c r="D151" s="181" t="s">
        <v>419</v>
      </c>
      <c r="E151" s="178" t="str">
        <f>C151&amp;D151</f>
        <v>MackenzieKANADY</v>
      </c>
      <c r="F151" s="172">
        <v>2017</v>
      </c>
      <c r="G151" s="193">
        <v>1993</v>
      </c>
      <c r="H151" s="207" t="str">
        <f>IF(ISBLANK(G151),"",IF(G151&gt;1995.9,"U23","SR"))</f>
        <v>SR</v>
      </c>
      <c r="I151" s="198">
        <f>N151+P151+R151+T151+V151+X151+Z151+AB151+AD151+AF151+AH151+AJ151+AL151+AN151+AP151+AR151+AT151+AV151</f>
        <v>0</v>
      </c>
      <c r="J151" s="201">
        <f>N151+R151+X151+AB151+AF151+AJ151+AR151</f>
        <v>0</v>
      </c>
      <c r="K151" s="202">
        <f>P151+T151+V151+Z151+AD151+AH151+AL151+AN151+AP151+AT151+AV151</f>
        <v>0</v>
      </c>
      <c r="L151" s="161"/>
      <c r="M151" s="44"/>
      <c r="N151" s="41">
        <f>IF(M151,LOOKUP(M151,{1;2;3;4;5;6;7;8;9;10;11;12;13;14;15;16;17;18;19;20;21},{30;25;21;18;16;15;14;13;12;11;10;9;8;7;6;5;4;3;2;1;0}),0)</f>
        <v>0</v>
      </c>
      <c r="O151" s="44"/>
      <c r="P151" s="43">
        <f>IF(O151,LOOKUP(O151,{1;2;3;4;5;6;7;8;9;10;11;12;13;14;15;16;17;18;19;20;21},{30;25;21;18;16;15;14;13;12;11;10;9;8;7;6;5;4;3;2;1;0}),0)</f>
        <v>0</v>
      </c>
      <c r="Q151" s="44"/>
      <c r="R151" s="41">
        <f>IF(Q151,LOOKUP(Q151,{1;2;3;4;5;6;7;8;9;10;11;12;13;14;15;16;17;18;19;20;21},{30;25;21;18;16;15;14;13;12;11;10;9;8;7;6;5;4;3;2;1;0}),0)</f>
        <v>0</v>
      </c>
      <c r="S151" s="44"/>
      <c r="T151" s="43">
        <f>IF(S151,LOOKUP(S151,{1;2;3;4;5;6;7;8;9;10;11;12;13;14;15;16;17;18;19;20;21},{30;25;21;18;16;15;14;13;12;11;10;9;8;7;6;5;4;3;2;1;0}),0)</f>
        <v>0</v>
      </c>
      <c r="U151" s="44"/>
      <c r="V151" s="45">
        <f>IF(U151,LOOKUP(U151,{1;2;3;4;5;6;7;8;9;10;11;12;13;14;15;16;17;18;19;20;21},{60;50;42;36;32;30;28;26;24;22;20;18;16;14;12;10;8;6;4;2;0}),0)</f>
        <v>0</v>
      </c>
      <c r="W151" s="44"/>
      <c r="X151" s="41">
        <f>IF(W151,LOOKUP(W151,{1;2;3;4;5;6;7;8;9;10;11;12;13;14;15;16;17;18;19;20;21},{60;50;42;36;32;30;28;26;24;22;20;18;16;14;12;10;8;6;4;2;0}),0)</f>
        <v>0</v>
      </c>
      <c r="Y151" s="44"/>
      <c r="Z151" s="45">
        <f>IF(Y151,LOOKUP(Y151,{1;2;3;4;5;6;7;8;9;10;11;12;13;14;15;16;17;18;19;20;21},{60;50;42;36;32;30;28;26;24;22;20;18;16;14;12;10;8;6;4;2;0}),0)</f>
        <v>0</v>
      </c>
      <c r="AA151" s="44"/>
      <c r="AB151" s="41">
        <f>IF(AA151,LOOKUP(AA151,{1;2;3;4;5;6;7;8;9;10;11;12;13;14;15;16;17;18;19;20;21},{60;50;42;36;32;30;28;26;24;22;20;18;16;14;12;10;8;6;4;2;0}),0)</f>
        <v>0</v>
      </c>
      <c r="AC151" s="44"/>
      <c r="AD151" s="106">
        <f>IF(AC151,LOOKUP(AC151,{1;2;3;4;5;6;7;8;9;10;11;12;13;14;15;16;17;18;19;20;21},{30;25;21;18;16;15;14;13;12;11;10;9;8;7;6;5;4;3;2;1;0}),0)</f>
        <v>0</v>
      </c>
      <c r="AE151" s="44"/>
      <c r="AF151" s="488">
        <f>IF(AE151,LOOKUP(AE151,{1;2;3;4;5;6;7;8;9;10;11;12;13;14;15;16;17;18;19;20;21},{30;25;21;18;16;15;14;13;12;11;10;9;8;7;6;5;4;3;2;1;0}),0)</f>
        <v>0</v>
      </c>
      <c r="AG151" s="44"/>
      <c r="AH151" s="106">
        <f>IF(AG151,LOOKUP(AG151,{1;2;3;4;5;6;7;8;9;10;11;12;13;14;15;16;17;18;19;20;21},{30;25;21;18;16;15;14;13;12;11;10;9;8;7;6;5;4;3;2;1;0}),0)</f>
        <v>0</v>
      </c>
      <c r="AI151" s="44"/>
      <c r="AJ151" s="41">
        <f>IF(AI151,LOOKUP(AI151,{1;2;3;4;5;6;7;8;9;10;11;12;13;14;15;16;17;18;19;20;21},{30;25;21;18;16;15;14;13;12;11;10;9;8;7;6;5;4;3;2;1;0}),0)</f>
        <v>0</v>
      </c>
      <c r="AK151" s="44"/>
      <c r="AL151" s="43">
        <f>IF(AK151,LOOKUP(AK151,{1;2;3;4;5;6;7;8;9;10;11;12;13;14;15;16;17;18;19;20;21},{30;25;21;18;16;15;14;13;12;11;10;9;8;7;6;5;4;3;2;1;0}),0)</f>
        <v>0</v>
      </c>
      <c r="AM151" s="44"/>
      <c r="AN151" s="43">
        <f>IF(AM151,LOOKUP(AM151,{1;2;3;4;5;6;7;8;9;10;11;12;13;14;15;16;17;18;19;20;21},{30;25;21;18;16;15;14;13;12;11;10;9;8;7;6;5;4;3;2;1;0}),0)</f>
        <v>0</v>
      </c>
      <c r="AO151" s="44"/>
      <c r="AP151" s="43">
        <f>IF(AO151,LOOKUP(AO151,{1;2;3;4;5;6;7;8;9;10;11;12;13;14;15;16;17;18;19;20;21},{30;25;21;18;16;15;14;13;12;11;10;9;8;7;6;5;4;3;2;1;0}),0)</f>
        <v>0</v>
      </c>
      <c r="AQ151" s="44"/>
      <c r="AR151" s="47">
        <f>IF(AQ151,LOOKUP(AQ151,{1;2;3;4;5;6;7;8;9;10;11;12;13;14;15;16;17;18;19;20;21},{60;50;42;36;32;30;28;26;24;22;20;18;16;14;12;10;8;6;4;2;0}),0)</f>
        <v>0</v>
      </c>
      <c r="AS151" s="44"/>
      <c r="AT151" s="45">
        <f>IF(AS151,LOOKUP(AS151,{1;2;3;4;5;6;7;8;9;10;11;12;13;14;15;16;17;18;19;20;21},{60;50;42;36;32;30;28;26;24;22;20;18;16;14;12;10;8;6;4;2;0}),0)</f>
        <v>0</v>
      </c>
      <c r="AU151" s="44"/>
      <c r="AV151" s="45">
        <f>IF(AU151,LOOKUP(AU151,{1;2;3;4;5;6;7;8;9;10;11;12;13;14;15;16;17;18;19;20;21},{60;50;42;36;32;30;28;26;24;22;20;18;16;14;12;10;8;6;4;2;0}),0)</f>
        <v>0</v>
      </c>
      <c r="AW151" s="225"/>
      <c r="AX151" s="219">
        <f>V151+X151+Z151+AB151+AR151+AT151+AV151</f>
        <v>0</v>
      </c>
      <c r="AY151" s="259"/>
      <c r="AZ151" s="255">
        <f>RANK(BA151,$BA$6:$BA$258)</f>
        <v>57</v>
      </c>
      <c r="BA151" s="256">
        <f>(N151+P151+R151+T151+V151+X151+Z151+AB151+AD151+AF151+AH151+AJ151+AL151+AN151)- SMALL((N151,P151,R151,T151,V151,X151,Z151,AB151,AD151,AF151,AH151,AJ151,AL151,AN151),1)- SMALL((N151,P151,R151,T151,V151,X151,Z151,AB151,AD151,AF151,AH151,AJ151,AL151,AN151),2)- SMALL((N151,P151,R151,T151,V151,X151,Z151,AB151,AD151,AF151,AH151,AJ151,AL151,AN151),3)</f>
        <v>0</v>
      </c>
      <c r="BB151" s="161"/>
    </row>
    <row r="152" spans="1:54" s="264" customFormat="1" ht="16" customHeight="1" x14ac:dyDescent="0.2">
      <c r="A152" s="190">
        <f>RANK(I152,$I$6:$I$988)</f>
        <v>103</v>
      </c>
      <c r="B152" s="187">
        <v>3426371</v>
      </c>
      <c r="C152" s="182" t="s">
        <v>555</v>
      </c>
      <c r="D152" s="181" t="s">
        <v>320</v>
      </c>
      <c r="E152" s="178" t="str">
        <f>C152&amp;D152</f>
        <v>Kristine AlmKARSRUD</v>
      </c>
      <c r="F152" s="172">
        <v>2017</v>
      </c>
      <c r="G152" s="193">
        <v>1997</v>
      </c>
      <c r="H152" s="207" t="str">
        <f>IF(ISBLANK(G152),"",IF(G152&gt;1995.9,"U23","SR"))</f>
        <v>U23</v>
      </c>
      <c r="I152" s="198">
        <f>N152+P152+R152+T152+V152+X152+Z152+AB152+AD152+AF152+AH152+AJ152+AL152+AN152+AP152+AR152+AT152+AV152</f>
        <v>0</v>
      </c>
      <c r="J152" s="201">
        <f>N152+R152+X152+AB152+AF152+AJ152+AR152</f>
        <v>0</v>
      </c>
      <c r="K152" s="202">
        <f>P152+T152+V152+Z152+AD152+AH152+AL152+AN152+AP152+AT152+AV152</f>
        <v>0</v>
      </c>
      <c r="L152" s="393"/>
      <c r="M152" s="44"/>
      <c r="N152" s="41">
        <f>IF(M152,LOOKUP(M152,{1;2;3;4;5;6;7;8;9;10;11;12;13;14;15;16;17;18;19;20;21},{30;25;21;18;16;15;14;13;12;11;10;9;8;7;6;5;4;3;2;1;0}),0)</f>
        <v>0</v>
      </c>
      <c r="O152" s="44"/>
      <c r="P152" s="43">
        <f>IF(O152,LOOKUP(O152,{1;2;3;4;5;6;7;8;9;10;11;12;13;14;15;16;17;18;19;20;21},{30;25;21;18;16;15;14;13;12;11;10;9;8;7;6;5;4;3;2;1;0}),0)</f>
        <v>0</v>
      </c>
      <c r="Q152" s="44"/>
      <c r="R152" s="41">
        <f>IF(Q152,LOOKUP(Q152,{1;2;3;4;5;6;7;8;9;10;11;12;13;14;15;16;17;18;19;20;21},{30;25;21;18;16;15;14;13;12;11;10;9;8;7;6;5;4;3;2;1;0}),0)</f>
        <v>0</v>
      </c>
      <c r="S152" s="44"/>
      <c r="T152" s="43">
        <f>IF(S152,LOOKUP(S152,{1;2;3;4;5;6;7;8;9;10;11;12;13;14;15;16;17;18;19;20;21},{30;25;21;18;16;15;14;13;12;11;10;9;8;7;6;5;4;3;2;1;0}),0)</f>
        <v>0</v>
      </c>
      <c r="U152" s="44"/>
      <c r="V152" s="45">
        <f>IF(U152,LOOKUP(U152,{1;2;3;4;5;6;7;8;9;10;11;12;13;14;15;16;17;18;19;20;21},{60;50;42;36;32;30;28;26;24;22;20;18;16;14;12;10;8;6;4;2;0}),0)</f>
        <v>0</v>
      </c>
      <c r="W152" s="44"/>
      <c r="X152" s="41">
        <f>IF(W152,LOOKUP(W152,{1;2;3;4;5;6;7;8;9;10;11;12;13;14;15;16;17;18;19;20;21},{60;50;42;36;32;30;28;26;24;22;20;18;16;14;12;10;8;6;4;2;0}),0)</f>
        <v>0</v>
      </c>
      <c r="Y152" s="44"/>
      <c r="Z152" s="45">
        <f>IF(Y152,LOOKUP(Y152,{1;2;3;4;5;6;7;8;9;10;11;12;13;14;15;16;17;18;19;20;21},{60;50;42;36;32;30;28;26;24;22;20;18;16;14;12;10;8;6;4;2;0}),0)</f>
        <v>0</v>
      </c>
      <c r="AA152" s="44"/>
      <c r="AB152" s="41">
        <f>IF(AA152,LOOKUP(AA152,{1;2;3;4;5;6;7;8;9;10;11;12;13;14;15;16;17;18;19;20;21},{60;50;42;36;32;30;28;26;24;22;20;18;16;14;12;10;8;6;4;2;0}),0)</f>
        <v>0</v>
      </c>
      <c r="AC152" s="44"/>
      <c r="AD152" s="106">
        <f>IF(AC152,LOOKUP(AC152,{1;2;3;4;5;6;7;8;9;10;11;12;13;14;15;16;17;18;19;20;21},{30;25;21;18;16;15;14;13;12;11;10;9;8;7;6;5;4;3;2;1;0}),0)</f>
        <v>0</v>
      </c>
      <c r="AE152" s="44"/>
      <c r="AF152" s="488">
        <f>IF(AE152,LOOKUP(AE152,{1;2;3;4;5;6;7;8;9;10;11;12;13;14;15;16;17;18;19;20;21},{30;25;21;18;16;15;14;13;12;11;10;9;8;7;6;5;4;3;2;1;0}),0)</f>
        <v>0</v>
      </c>
      <c r="AG152" s="44"/>
      <c r="AH152" s="106">
        <f>IF(AG152,LOOKUP(AG152,{1;2;3;4;5;6;7;8;9;10;11;12;13;14;15;16;17;18;19;20;21},{30;25;21;18;16;15;14;13;12;11;10;9;8;7;6;5;4;3;2;1;0}),0)</f>
        <v>0</v>
      </c>
      <c r="AI152" s="44"/>
      <c r="AJ152" s="41">
        <f>IF(AI152,LOOKUP(AI152,{1;2;3;4;5;6;7;8;9;10;11;12;13;14;15;16;17;18;19;20;21},{30;25;21;18;16;15;14;13;12;11;10;9;8;7;6;5;4;3;2;1;0}),0)</f>
        <v>0</v>
      </c>
      <c r="AK152" s="44"/>
      <c r="AL152" s="43">
        <f>IF(AK152,LOOKUP(AK152,{1;2;3;4;5;6;7;8;9;10;11;12;13;14;15;16;17;18;19;20;21},{30;25;21;18;16;15;14;13;12;11;10;9;8;7;6;5;4;3;2;1;0}),0)</f>
        <v>0</v>
      </c>
      <c r="AM152" s="44"/>
      <c r="AN152" s="43">
        <f>IF(AM152,LOOKUP(AM152,{1;2;3;4;5;6;7;8;9;10;11;12;13;14;15;16;17;18;19;20;21},{30;25;21;18;16;15;14;13;12;11;10;9;8;7;6;5;4;3;2;1;0}),0)</f>
        <v>0</v>
      </c>
      <c r="AO152" s="44"/>
      <c r="AP152" s="43">
        <f>IF(AO152,LOOKUP(AO152,{1;2;3;4;5;6;7;8;9;10;11;12;13;14;15;16;17;18;19;20;21},{30;25;21;18;16;15;14;13;12;11;10;9;8;7;6;5;4;3;2;1;0}),0)</f>
        <v>0</v>
      </c>
      <c r="AQ152" s="44"/>
      <c r="AR152" s="47">
        <f>IF(AQ152,LOOKUP(AQ152,{1;2;3;4;5;6;7;8;9;10;11;12;13;14;15;16;17;18;19;20;21},{60;50;42;36;32;30;28;26;24;22;20;18;16;14;12;10;8;6;4;2;0}),0)</f>
        <v>0</v>
      </c>
      <c r="AS152" s="44"/>
      <c r="AT152" s="45">
        <f>IF(AS152,LOOKUP(AS152,{1;2;3;4;5;6;7;8;9;10;11;12;13;14;15;16;17;18;19;20;21},{60;50;42;36;32;30;28;26;24;22;20;18;16;14;12;10;8;6;4;2;0}),0)</f>
        <v>0</v>
      </c>
      <c r="AU152" s="44"/>
      <c r="AV152" s="45">
        <f>IF(AU152,LOOKUP(AU152,{1;2;3;4;5;6;7;8;9;10;11;12;13;14;15;16;17;18;19;20;21},{60;50;42;36;32;30;28;26;24;22;20;18;16;14;12;10;8;6;4;2;0}),0)</f>
        <v>0</v>
      </c>
      <c r="AW152" s="225"/>
      <c r="AX152" s="219">
        <f>V152+X152+Z152+AB152+AR152+AT152+AV152</f>
        <v>0</v>
      </c>
      <c r="AY152" s="437"/>
      <c r="AZ152" s="255">
        <f>RANK(BA152,$BA$6:$BA$258)</f>
        <v>57</v>
      </c>
      <c r="BA152" s="256">
        <f>(N152+P152+R152+T152+V152+X152+Z152+AB152+AD152+AF152+AH152+AJ152+AL152+AN152)- SMALL((N152,P152,R152,T152,V152,X152,Z152,AB152,AD152,AF152,AH152,AJ152,AL152,AN152),1)- SMALL((N152,P152,R152,T152,V152,X152,Z152,AB152,AD152,AF152,AH152,AJ152,AL152,AN152),2)- SMALL((N152,P152,R152,T152,V152,X152,Z152,AB152,AD152,AF152,AH152,AJ152,AL152,AN152),3)</f>
        <v>0</v>
      </c>
      <c r="BB152" s="393"/>
    </row>
    <row r="153" spans="1:54" s="54" customFormat="1" ht="16" customHeight="1" x14ac:dyDescent="0.2">
      <c r="A153" s="190">
        <f>RANK(I153,$I$6:$I$988)</f>
        <v>103</v>
      </c>
      <c r="B153" s="187">
        <v>3535493</v>
      </c>
      <c r="C153" s="181" t="s">
        <v>408</v>
      </c>
      <c r="D153" s="181" t="s">
        <v>108</v>
      </c>
      <c r="E153" s="178" t="str">
        <f>C153&amp;D153</f>
        <v>MadisonKEEFFE</v>
      </c>
      <c r="F153" s="172">
        <v>2017</v>
      </c>
      <c r="G153" s="193">
        <v>1995</v>
      </c>
      <c r="H153" s="207" t="str">
        <f>IF(ISBLANK(G153),"",IF(G153&gt;1995.9,"U23","SR"))</f>
        <v>SR</v>
      </c>
      <c r="I153" s="198">
        <f>N153+P153+R153+T153+V153+X153+Z153+AB153+AD153+AF153+AH153+AJ153+AL153+AN153+AP153+AR153+AT153+AV153</f>
        <v>0</v>
      </c>
      <c r="J153" s="201">
        <f>N153+R153+X153+AB153+AF153+AJ153+AR153</f>
        <v>0</v>
      </c>
      <c r="K153" s="202">
        <f>P153+T153+V153+Z153+AD153+AH153+AL153+AN153+AP153+AT153+AV153</f>
        <v>0</v>
      </c>
      <c r="L153" s="161"/>
      <c r="M153" s="44"/>
      <c r="N153" s="41">
        <f>IF(M153,LOOKUP(M153,{1;2;3;4;5;6;7;8;9;10;11;12;13;14;15;16;17;18;19;20;21},{30;25;21;18;16;15;14;13;12;11;10;9;8;7;6;5;4;3;2;1;0}),0)</f>
        <v>0</v>
      </c>
      <c r="O153" s="44"/>
      <c r="P153" s="43">
        <f>IF(O153,LOOKUP(O153,{1;2;3;4;5;6;7;8;9;10;11;12;13;14;15;16;17;18;19;20;21},{30;25;21;18;16;15;14;13;12;11;10;9;8;7;6;5;4;3;2;1;0}),0)</f>
        <v>0</v>
      </c>
      <c r="Q153" s="44"/>
      <c r="R153" s="41">
        <f>IF(Q153,LOOKUP(Q153,{1;2;3;4;5;6;7;8;9;10;11;12;13;14;15;16;17;18;19;20;21},{30;25;21;18;16;15;14;13;12;11;10;9;8;7;6;5;4;3;2;1;0}),0)</f>
        <v>0</v>
      </c>
      <c r="S153" s="44"/>
      <c r="T153" s="43">
        <f>IF(S153,LOOKUP(S153,{1;2;3;4;5;6;7;8;9;10;11;12;13;14;15;16;17;18;19;20;21},{30;25;21;18;16;15;14;13;12;11;10;9;8;7;6;5;4;3;2;1;0}),0)</f>
        <v>0</v>
      </c>
      <c r="U153" s="44"/>
      <c r="V153" s="45">
        <f>IF(U153,LOOKUP(U153,{1;2;3;4;5;6;7;8;9;10;11;12;13;14;15;16;17;18;19;20;21},{60;50;42;36;32;30;28;26;24;22;20;18;16;14;12;10;8;6;4;2;0}),0)</f>
        <v>0</v>
      </c>
      <c r="W153" s="44"/>
      <c r="X153" s="41">
        <f>IF(W153,LOOKUP(W153,{1;2;3;4;5;6;7;8;9;10;11;12;13;14;15;16;17;18;19;20;21},{60;50;42;36;32;30;28;26;24;22;20;18;16;14;12;10;8;6;4;2;0}),0)</f>
        <v>0</v>
      </c>
      <c r="Y153" s="44"/>
      <c r="Z153" s="45">
        <f>IF(Y153,LOOKUP(Y153,{1;2;3;4;5;6;7;8;9;10;11;12;13;14;15;16;17;18;19;20;21},{60;50;42;36;32;30;28;26;24;22;20;18;16;14;12;10;8;6;4;2;0}),0)</f>
        <v>0</v>
      </c>
      <c r="AA153" s="44"/>
      <c r="AB153" s="41">
        <f>IF(AA153,LOOKUP(AA153,{1;2;3;4;5;6;7;8;9;10;11;12;13;14;15;16;17;18;19;20;21},{60;50;42;36;32;30;28;26;24;22;20;18;16;14;12;10;8;6;4;2;0}),0)</f>
        <v>0</v>
      </c>
      <c r="AC153" s="44"/>
      <c r="AD153" s="106">
        <f>IF(AC153,LOOKUP(AC153,{1;2;3;4;5;6;7;8;9;10;11;12;13;14;15;16;17;18;19;20;21},{30;25;21;18;16;15;14;13;12;11;10;9;8;7;6;5;4;3;2;1;0}),0)</f>
        <v>0</v>
      </c>
      <c r="AE153" s="44"/>
      <c r="AF153" s="488">
        <f>IF(AE153,LOOKUP(AE153,{1;2;3;4;5;6;7;8;9;10;11;12;13;14;15;16;17;18;19;20;21},{30;25;21;18;16;15;14;13;12;11;10;9;8;7;6;5;4;3;2;1;0}),0)</f>
        <v>0</v>
      </c>
      <c r="AG153" s="44"/>
      <c r="AH153" s="106">
        <f>IF(AG153,LOOKUP(AG153,{1;2;3;4;5;6;7;8;9;10;11;12;13;14;15;16;17;18;19;20;21},{30;25;21;18;16;15;14;13;12;11;10;9;8;7;6;5;4;3;2;1;0}),0)</f>
        <v>0</v>
      </c>
      <c r="AI153" s="44"/>
      <c r="AJ153" s="41">
        <f>IF(AI153,LOOKUP(AI153,{1;2;3;4;5;6;7;8;9;10;11;12;13;14;15;16;17;18;19;20;21},{30;25;21;18;16;15;14;13;12;11;10;9;8;7;6;5;4;3;2;1;0}),0)</f>
        <v>0</v>
      </c>
      <c r="AK153" s="44"/>
      <c r="AL153" s="43">
        <f>IF(AK153,LOOKUP(AK153,{1;2;3;4;5;6;7;8;9;10;11;12;13;14;15;16;17;18;19;20;21},{30;25;21;18;16;15;14;13;12;11;10;9;8;7;6;5;4;3;2;1;0}),0)</f>
        <v>0</v>
      </c>
      <c r="AM153" s="44"/>
      <c r="AN153" s="43">
        <f>IF(AM153,LOOKUP(AM153,{1;2;3;4;5;6;7;8;9;10;11;12;13;14;15;16;17;18;19;20;21},{30;25;21;18;16;15;14;13;12;11;10;9;8;7;6;5;4;3;2;1;0}),0)</f>
        <v>0</v>
      </c>
      <c r="AO153" s="44"/>
      <c r="AP153" s="43">
        <f>IF(AO153,LOOKUP(AO153,{1;2;3;4;5;6;7;8;9;10;11;12;13;14;15;16;17;18;19;20;21},{30;25;21;18;16;15;14;13;12;11;10;9;8;7;6;5;4;3;2;1;0}),0)</f>
        <v>0</v>
      </c>
      <c r="AQ153" s="44"/>
      <c r="AR153" s="47">
        <f>IF(AQ153,LOOKUP(AQ153,{1;2;3;4;5;6;7;8;9;10;11;12;13;14;15;16;17;18;19;20;21},{60;50;42;36;32;30;28;26;24;22;20;18;16;14;12;10;8;6;4;2;0}),0)</f>
        <v>0</v>
      </c>
      <c r="AS153" s="44"/>
      <c r="AT153" s="45">
        <f>IF(AS153,LOOKUP(AS153,{1;2;3;4;5;6;7;8;9;10;11;12;13;14;15;16;17;18;19;20;21},{60;50;42;36;32;30;28;26;24;22;20;18;16;14;12;10;8;6;4;2;0}),0)</f>
        <v>0</v>
      </c>
      <c r="AU153" s="44"/>
      <c r="AV153" s="45">
        <f>IF(AU153,LOOKUP(AU153,{1;2;3;4;5;6;7;8;9;10;11;12;13;14;15;16;17;18;19;20;21},{60;50;42;36;32;30;28;26;24;22;20;18;16;14;12;10;8;6;4;2;0}),0)</f>
        <v>0</v>
      </c>
      <c r="AW153" s="225"/>
      <c r="AX153" s="219">
        <f>V153+X153+Z153+AB153+AR153+AT153+AV153</f>
        <v>0</v>
      </c>
      <c r="AY153" s="259"/>
      <c r="AZ153" s="255">
        <f>RANK(BA153,$BA$6:$BA$258)</f>
        <v>57</v>
      </c>
      <c r="BA153" s="256">
        <f>(N153+P153+R153+T153+V153+X153+Z153+AB153+AD153+AF153+AH153+AJ153+AL153+AN153)- SMALL((N153,P153,R153,T153,V153,X153,Z153,AB153,AD153,AF153,AH153,AJ153,AL153,AN153),1)- SMALL((N153,P153,R153,T153,V153,X153,Z153,AB153,AD153,AF153,AH153,AJ153,AL153,AN153),2)- SMALL((N153,P153,R153,T153,V153,X153,Z153,AB153,AD153,AF153,AH153,AJ153,AL153,AN153),3)</f>
        <v>0</v>
      </c>
      <c r="BB153" s="161"/>
    </row>
    <row r="154" spans="1:54" s="54" customFormat="1" ht="16" customHeight="1" x14ac:dyDescent="0.2">
      <c r="A154" s="190">
        <f>RANK(I154,$I$6:$I$988)</f>
        <v>103</v>
      </c>
      <c r="B154" s="187">
        <v>3535526</v>
      </c>
      <c r="C154" s="181" t="s">
        <v>422</v>
      </c>
      <c r="D154" s="181" t="s">
        <v>423</v>
      </c>
      <c r="E154" s="178" t="str">
        <f>C154&amp;D154</f>
        <v>StephanieKIRK</v>
      </c>
      <c r="F154" s="172">
        <v>2017</v>
      </c>
      <c r="G154" s="193">
        <v>1994</v>
      </c>
      <c r="H154" s="207" t="str">
        <f>IF(ISBLANK(G154),"",IF(G154&gt;1995.9,"U23","SR"))</f>
        <v>SR</v>
      </c>
      <c r="I154" s="198">
        <f>N154+P154+R154+T154+V154+X154+Z154+AB154+AD154+AF154+AH154+AJ154+AL154+AN154+AP154+AR154+AT154+AV154</f>
        <v>0</v>
      </c>
      <c r="J154" s="201">
        <f>N154+R154+X154+AB154+AF154+AJ154+AR154</f>
        <v>0</v>
      </c>
      <c r="K154" s="202">
        <f>P154+T154+V154+Z154+AD154+AH154+AL154+AN154+AP154+AT154+AV154</f>
        <v>0</v>
      </c>
      <c r="L154" s="161"/>
      <c r="M154" s="44"/>
      <c r="N154" s="41">
        <f>IF(M154,LOOKUP(M154,{1;2;3;4;5;6;7;8;9;10;11;12;13;14;15;16;17;18;19;20;21},{30;25;21;18;16;15;14;13;12;11;10;9;8;7;6;5;4;3;2;1;0}),0)</f>
        <v>0</v>
      </c>
      <c r="O154" s="44"/>
      <c r="P154" s="43">
        <f>IF(O154,LOOKUP(O154,{1;2;3;4;5;6;7;8;9;10;11;12;13;14;15;16;17;18;19;20;21},{30;25;21;18;16;15;14;13;12;11;10;9;8;7;6;5;4;3;2;1;0}),0)</f>
        <v>0</v>
      </c>
      <c r="Q154" s="44"/>
      <c r="R154" s="41">
        <f>IF(Q154,LOOKUP(Q154,{1;2;3;4;5;6;7;8;9;10;11;12;13;14;15;16;17;18;19;20;21},{30;25;21;18;16;15;14;13;12;11;10;9;8;7;6;5;4;3;2;1;0}),0)</f>
        <v>0</v>
      </c>
      <c r="S154" s="44"/>
      <c r="T154" s="43">
        <f>IF(S154,LOOKUP(S154,{1;2;3;4;5;6;7;8;9;10;11;12;13;14;15;16;17;18;19;20;21},{30;25;21;18;16;15;14;13;12;11;10;9;8;7;6;5;4;3;2;1;0}),0)</f>
        <v>0</v>
      </c>
      <c r="U154" s="44"/>
      <c r="V154" s="45">
        <f>IF(U154,LOOKUP(U154,{1;2;3;4;5;6;7;8;9;10;11;12;13;14;15;16;17;18;19;20;21},{60;50;42;36;32;30;28;26;24;22;20;18;16;14;12;10;8;6;4;2;0}),0)</f>
        <v>0</v>
      </c>
      <c r="W154" s="44"/>
      <c r="X154" s="41">
        <f>IF(W154,LOOKUP(W154,{1;2;3;4;5;6;7;8;9;10;11;12;13;14;15;16;17;18;19;20;21},{60;50;42;36;32;30;28;26;24;22;20;18;16;14;12;10;8;6;4;2;0}),0)</f>
        <v>0</v>
      </c>
      <c r="Y154" s="44"/>
      <c r="Z154" s="45">
        <f>IF(Y154,LOOKUP(Y154,{1;2;3;4;5;6;7;8;9;10;11;12;13;14;15;16;17;18;19;20;21},{60;50;42;36;32;30;28;26;24;22;20;18;16;14;12;10;8;6;4;2;0}),0)</f>
        <v>0</v>
      </c>
      <c r="AA154" s="44"/>
      <c r="AB154" s="41">
        <f>IF(AA154,LOOKUP(AA154,{1;2;3;4;5;6;7;8;9;10;11;12;13;14;15;16;17;18;19;20;21},{60;50;42;36;32;30;28;26;24;22;20;18;16;14;12;10;8;6;4;2;0}),0)</f>
        <v>0</v>
      </c>
      <c r="AC154" s="44"/>
      <c r="AD154" s="106">
        <f>IF(AC154,LOOKUP(AC154,{1;2;3;4;5;6;7;8;9;10;11;12;13;14;15;16;17;18;19;20;21},{30;25;21;18;16;15;14;13;12;11;10;9;8;7;6;5;4;3;2;1;0}),0)</f>
        <v>0</v>
      </c>
      <c r="AE154" s="44"/>
      <c r="AF154" s="488">
        <f>IF(AE154,LOOKUP(AE154,{1;2;3;4;5;6;7;8;9;10;11;12;13;14;15;16;17;18;19;20;21},{30;25;21;18;16;15;14;13;12;11;10;9;8;7;6;5;4;3;2;1;0}),0)</f>
        <v>0</v>
      </c>
      <c r="AG154" s="44"/>
      <c r="AH154" s="106">
        <f>IF(AG154,LOOKUP(AG154,{1;2;3;4;5;6;7;8;9;10;11;12;13;14;15;16;17;18;19;20;21},{30;25;21;18;16;15;14;13;12;11;10;9;8;7;6;5;4;3;2;1;0}),0)</f>
        <v>0</v>
      </c>
      <c r="AI154" s="44"/>
      <c r="AJ154" s="41">
        <f>IF(AI154,LOOKUP(AI154,{1;2;3;4;5;6;7;8;9;10;11;12;13;14;15;16;17;18;19;20;21},{30;25;21;18;16;15;14;13;12;11;10;9;8;7;6;5;4;3;2;1;0}),0)</f>
        <v>0</v>
      </c>
      <c r="AK154" s="44"/>
      <c r="AL154" s="43">
        <f>IF(AK154,LOOKUP(AK154,{1;2;3;4;5;6;7;8;9;10;11;12;13;14;15;16;17;18;19;20;21},{30;25;21;18;16;15;14;13;12;11;10;9;8;7;6;5;4;3;2;1;0}),0)</f>
        <v>0</v>
      </c>
      <c r="AM154" s="44"/>
      <c r="AN154" s="43">
        <f>IF(AM154,LOOKUP(AM154,{1;2;3;4;5;6;7;8;9;10;11;12;13;14;15;16;17;18;19;20;21},{30;25;21;18;16;15;14;13;12;11;10;9;8;7;6;5;4;3;2;1;0}),0)</f>
        <v>0</v>
      </c>
      <c r="AO154" s="44"/>
      <c r="AP154" s="43">
        <f>IF(AO154,LOOKUP(AO154,{1;2;3;4;5;6;7;8;9;10;11;12;13;14;15;16;17;18;19;20;21},{30;25;21;18;16;15;14;13;12;11;10;9;8;7;6;5;4;3;2;1;0}),0)</f>
        <v>0</v>
      </c>
      <c r="AQ154" s="44"/>
      <c r="AR154" s="47">
        <f>IF(AQ154,LOOKUP(AQ154,{1;2;3;4;5;6;7;8;9;10;11;12;13;14;15;16;17;18;19;20;21},{60;50;42;36;32;30;28;26;24;22;20;18;16;14;12;10;8;6;4;2;0}),0)</f>
        <v>0</v>
      </c>
      <c r="AS154" s="44"/>
      <c r="AT154" s="45">
        <f>IF(AS154,LOOKUP(AS154,{1;2;3;4;5;6;7;8;9;10;11;12;13;14;15;16;17;18;19;20;21},{60;50;42;36;32;30;28;26;24;22;20;18;16;14;12;10;8;6;4;2;0}),0)</f>
        <v>0</v>
      </c>
      <c r="AU154" s="44"/>
      <c r="AV154" s="45">
        <f>IF(AU154,LOOKUP(AU154,{1;2;3;4;5;6;7;8;9;10;11;12;13;14;15;16;17;18;19;20;21},{60;50;42;36;32;30;28;26;24;22;20;18;16;14;12;10;8;6;4;2;0}),0)</f>
        <v>0</v>
      </c>
      <c r="AW154" s="225"/>
      <c r="AX154" s="219">
        <f>V154+X154+Z154+AB154+AR154+AT154+AV154</f>
        <v>0</v>
      </c>
      <c r="AY154" s="259"/>
      <c r="AZ154" s="255">
        <f>RANK(BA154,$BA$6:$BA$258)</f>
        <v>57</v>
      </c>
      <c r="BA154" s="256">
        <f>(N154+P154+R154+T154+V154+X154+Z154+AB154+AD154+AF154+AH154+AJ154+AL154+AN154)- SMALL((N154,P154,R154,T154,V154,X154,Z154,AB154,AD154,AF154,AH154,AJ154,AL154,AN154),1)- SMALL((N154,P154,R154,T154,V154,X154,Z154,AB154,AD154,AF154,AH154,AJ154,AL154,AN154),2)- SMALL((N154,P154,R154,T154,V154,X154,Z154,AB154,AD154,AF154,AH154,AJ154,AL154,AN154),3)</f>
        <v>0</v>
      </c>
      <c r="BB154" s="161"/>
    </row>
    <row r="155" spans="1:54" s="54" customFormat="1" ht="16" customHeight="1" x14ac:dyDescent="0.2">
      <c r="A155" s="190">
        <f>RANK(I155,$I$6:$I$988)</f>
        <v>103</v>
      </c>
      <c r="B155" s="187">
        <v>3535566</v>
      </c>
      <c r="C155" s="184" t="s">
        <v>424</v>
      </c>
      <c r="D155" s="181" t="s">
        <v>425</v>
      </c>
      <c r="E155" s="178" t="str">
        <f>C155&amp;D155</f>
        <v>JessieKNORI</v>
      </c>
      <c r="F155" s="172">
        <v>2017</v>
      </c>
      <c r="G155" s="193">
        <v>1994</v>
      </c>
      <c r="H155" s="207" t="str">
        <f>IF(ISBLANK(G155),"",IF(G155&gt;1995.9,"U23","SR"))</f>
        <v>SR</v>
      </c>
      <c r="I155" s="198">
        <f>N155+P155+R155+T155+V155+X155+Z155+AB155+AD155+AF155+AH155+AJ155+AL155+AN155+AP155+AR155+AT155+AV155</f>
        <v>0</v>
      </c>
      <c r="J155" s="201">
        <f>N155+R155+X155+AB155+AF155+AJ155+AR155</f>
        <v>0</v>
      </c>
      <c r="K155" s="202">
        <f>P155+T155+V155+Z155+AD155+AH155+AL155+AN155+AP155+AT155+AV155</f>
        <v>0</v>
      </c>
      <c r="L155" s="161"/>
      <c r="M155" s="44"/>
      <c r="N155" s="41">
        <f>IF(M155,LOOKUP(M155,{1;2;3;4;5;6;7;8;9;10;11;12;13;14;15;16;17;18;19;20;21},{30;25;21;18;16;15;14;13;12;11;10;9;8;7;6;5;4;3;2;1;0}),0)</f>
        <v>0</v>
      </c>
      <c r="O155" s="44"/>
      <c r="P155" s="43">
        <f>IF(O155,LOOKUP(O155,{1;2;3;4;5;6;7;8;9;10;11;12;13;14;15;16;17;18;19;20;21},{30;25;21;18;16;15;14;13;12;11;10;9;8;7;6;5;4;3;2;1;0}),0)</f>
        <v>0</v>
      </c>
      <c r="Q155" s="44"/>
      <c r="R155" s="41">
        <f>IF(Q155,LOOKUP(Q155,{1;2;3;4;5;6;7;8;9;10;11;12;13;14;15;16;17;18;19;20;21},{30;25;21;18;16;15;14;13;12;11;10;9;8;7;6;5;4;3;2;1;0}),0)</f>
        <v>0</v>
      </c>
      <c r="S155" s="44"/>
      <c r="T155" s="43">
        <f>IF(S155,LOOKUP(S155,{1;2;3;4;5;6;7;8;9;10;11;12;13;14;15;16;17;18;19;20;21},{30;25;21;18;16;15;14;13;12;11;10;9;8;7;6;5;4;3;2;1;0}),0)</f>
        <v>0</v>
      </c>
      <c r="U155" s="44"/>
      <c r="V155" s="45">
        <f>IF(U155,LOOKUP(U155,{1;2;3;4;5;6;7;8;9;10;11;12;13;14;15;16;17;18;19;20;21},{60;50;42;36;32;30;28;26;24;22;20;18;16;14;12;10;8;6;4;2;0}),0)</f>
        <v>0</v>
      </c>
      <c r="W155" s="44"/>
      <c r="X155" s="41">
        <f>IF(W155,LOOKUP(W155,{1;2;3;4;5;6;7;8;9;10;11;12;13;14;15;16;17;18;19;20;21},{60;50;42;36;32;30;28;26;24;22;20;18;16;14;12;10;8;6;4;2;0}),0)</f>
        <v>0</v>
      </c>
      <c r="Y155" s="44"/>
      <c r="Z155" s="45">
        <f>IF(Y155,LOOKUP(Y155,{1;2;3;4;5;6;7;8;9;10;11;12;13;14;15;16;17;18;19;20;21},{60;50;42;36;32;30;28;26;24;22;20;18;16;14;12;10;8;6;4;2;0}),0)</f>
        <v>0</v>
      </c>
      <c r="AA155" s="44"/>
      <c r="AB155" s="41">
        <f>IF(AA155,LOOKUP(AA155,{1;2;3;4;5;6;7;8;9;10;11;12;13;14;15;16;17;18;19;20;21},{60;50;42;36;32;30;28;26;24;22;20;18;16;14;12;10;8;6;4;2;0}),0)</f>
        <v>0</v>
      </c>
      <c r="AC155" s="44"/>
      <c r="AD155" s="106">
        <f>IF(AC155,LOOKUP(AC155,{1;2;3;4;5;6;7;8;9;10;11;12;13;14;15;16;17;18;19;20;21},{30;25;21;18;16;15;14;13;12;11;10;9;8;7;6;5;4;3;2;1;0}),0)</f>
        <v>0</v>
      </c>
      <c r="AE155" s="44"/>
      <c r="AF155" s="488">
        <f>IF(AE155,LOOKUP(AE155,{1;2;3;4;5;6;7;8;9;10;11;12;13;14;15;16;17;18;19;20;21},{30;25;21;18;16;15;14;13;12;11;10;9;8;7;6;5;4;3;2;1;0}),0)</f>
        <v>0</v>
      </c>
      <c r="AG155" s="44"/>
      <c r="AH155" s="106">
        <f>IF(AG155,LOOKUP(AG155,{1;2;3;4;5;6;7;8;9;10;11;12;13;14;15;16;17;18;19;20;21},{30;25;21;18;16;15;14;13;12;11;10;9;8;7;6;5;4;3;2;1;0}),0)</f>
        <v>0</v>
      </c>
      <c r="AI155" s="44"/>
      <c r="AJ155" s="41">
        <f>IF(AI155,LOOKUP(AI155,{1;2;3;4;5;6;7;8;9;10;11;12;13;14;15;16;17;18;19;20;21},{30;25;21;18;16;15;14;13;12;11;10;9;8;7;6;5;4;3;2;1;0}),0)</f>
        <v>0</v>
      </c>
      <c r="AK155" s="44"/>
      <c r="AL155" s="43">
        <f>IF(AK155,LOOKUP(AK155,{1;2;3;4;5;6;7;8;9;10;11;12;13;14;15;16;17;18;19;20;21},{30;25;21;18;16;15;14;13;12;11;10;9;8;7;6;5;4;3;2;1;0}),0)</f>
        <v>0</v>
      </c>
      <c r="AM155" s="44"/>
      <c r="AN155" s="43">
        <f>IF(AM155,LOOKUP(AM155,{1;2;3;4;5;6;7;8;9;10;11;12;13;14;15;16;17;18;19;20;21},{30;25;21;18;16;15;14;13;12;11;10;9;8;7;6;5;4;3;2;1;0}),0)</f>
        <v>0</v>
      </c>
      <c r="AO155" s="44"/>
      <c r="AP155" s="43">
        <f>IF(AO155,LOOKUP(AO155,{1;2;3;4;5;6;7;8;9;10;11;12;13;14;15;16;17;18;19;20;21},{30;25;21;18;16;15;14;13;12;11;10;9;8;7;6;5;4;3;2;1;0}),0)</f>
        <v>0</v>
      </c>
      <c r="AQ155" s="44"/>
      <c r="AR155" s="47">
        <f>IF(AQ155,LOOKUP(AQ155,{1;2;3;4;5;6;7;8;9;10;11;12;13;14;15;16;17;18;19;20;21},{60;50;42;36;32;30;28;26;24;22;20;18;16;14;12;10;8;6;4;2;0}),0)</f>
        <v>0</v>
      </c>
      <c r="AS155" s="44"/>
      <c r="AT155" s="45">
        <f>IF(AS155,LOOKUP(AS155,{1;2;3;4;5;6;7;8;9;10;11;12;13;14;15;16;17;18;19;20;21},{60;50;42;36;32;30;28;26;24;22;20;18;16;14;12;10;8;6;4;2;0}),0)</f>
        <v>0</v>
      </c>
      <c r="AU155" s="44"/>
      <c r="AV155" s="45">
        <f>IF(AU155,LOOKUP(AU155,{1;2;3;4;5;6;7;8;9;10;11;12;13;14;15;16;17;18;19;20;21},{60;50;42;36;32;30;28;26;24;22;20;18;16;14;12;10;8;6;4;2;0}),0)</f>
        <v>0</v>
      </c>
      <c r="AW155" s="225"/>
      <c r="AX155" s="219">
        <f>V155+X155+Z155+AB155+AR155+AT155+AV155</f>
        <v>0</v>
      </c>
      <c r="AY155" s="259"/>
      <c r="AZ155" s="255">
        <f>RANK(BA155,$BA$6:$BA$258)</f>
        <v>57</v>
      </c>
      <c r="BA155" s="256">
        <f>(N155+P155+R155+T155+V155+X155+Z155+AB155+AD155+AF155+AH155+AJ155+AL155+AN155)- SMALL((N155,P155,R155,T155,V155,X155,Z155,AB155,AD155,AF155,AH155,AJ155,AL155,AN155),1)- SMALL((N155,P155,R155,T155,V155,X155,Z155,AB155,AD155,AF155,AH155,AJ155,AL155,AN155),2)- SMALL((N155,P155,R155,T155,V155,X155,Z155,AB155,AD155,AF155,AH155,AJ155,AL155,AN155),3)</f>
        <v>0</v>
      </c>
      <c r="BB155" s="161"/>
    </row>
    <row r="156" spans="1:54" s="54" customFormat="1" ht="16" customHeight="1" x14ac:dyDescent="0.2">
      <c r="A156" s="190">
        <f>RANK(I156,$I$6:$I$988)</f>
        <v>103</v>
      </c>
      <c r="B156" s="187">
        <v>3105029</v>
      </c>
      <c r="C156" s="181" t="s">
        <v>329</v>
      </c>
      <c r="D156" s="181" t="s">
        <v>330</v>
      </c>
      <c r="E156" s="178" t="str">
        <f>C156&amp;D156</f>
        <v>ZinaKOCHER</v>
      </c>
      <c r="F156" s="172">
        <v>2017</v>
      </c>
      <c r="G156" s="193">
        <v>1982</v>
      </c>
      <c r="H156" s="207" t="str">
        <f>IF(ISBLANK(G156),"",IF(G156&gt;1995.9,"U23","SR"))</f>
        <v>SR</v>
      </c>
      <c r="I156" s="198">
        <f>N156+P156+R156+T156+V156+X156+Z156+AB156+AD156+AF156+AH156+AJ156+AL156+AN156+AP156+AR156+AT156+AV156</f>
        <v>0</v>
      </c>
      <c r="J156" s="201">
        <f>N156+R156+X156+AB156+AF156+AJ156+AR156</f>
        <v>0</v>
      </c>
      <c r="K156" s="202">
        <f>P156+T156+V156+Z156+AD156+AH156+AL156+AN156+AP156+AT156+AV156</f>
        <v>0</v>
      </c>
      <c r="L156" s="161"/>
      <c r="M156" s="44"/>
      <c r="N156" s="41">
        <f>IF(M156,LOOKUP(M156,{1;2;3;4;5;6;7;8;9;10;11;12;13;14;15;16;17;18;19;20;21},{30;25;21;18;16;15;14;13;12;11;10;9;8;7;6;5;4;3;2;1;0}),0)</f>
        <v>0</v>
      </c>
      <c r="O156" s="44"/>
      <c r="P156" s="43">
        <f>IF(O156,LOOKUP(O156,{1;2;3;4;5;6;7;8;9;10;11;12;13;14;15;16;17;18;19;20;21},{30;25;21;18;16;15;14;13;12;11;10;9;8;7;6;5;4;3;2;1;0}),0)</f>
        <v>0</v>
      </c>
      <c r="Q156" s="44"/>
      <c r="R156" s="41">
        <f>IF(Q156,LOOKUP(Q156,{1;2;3;4;5;6;7;8;9;10;11;12;13;14;15;16;17;18;19;20;21},{30;25;21;18;16;15;14;13;12;11;10;9;8;7;6;5;4;3;2;1;0}),0)</f>
        <v>0</v>
      </c>
      <c r="S156" s="44"/>
      <c r="T156" s="43">
        <f>IF(S156,LOOKUP(S156,{1;2;3;4;5;6;7;8;9;10;11;12;13;14;15;16;17;18;19;20;21},{30;25;21;18;16;15;14;13;12;11;10;9;8;7;6;5;4;3;2;1;0}),0)</f>
        <v>0</v>
      </c>
      <c r="U156" s="44"/>
      <c r="V156" s="45">
        <f>IF(U156,LOOKUP(U156,{1;2;3;4;5;6;7;8;9;10;11;12;13;14;15;16;17;18;19;20;21},{60;50;42;36;32;30;28;26;24;22;20;18;16;14;12;10;8;6;4;2;0}),0)</f>
        <v>0</v>
      </c>
      <c r="W156" s="44"/>
      <c r="X156" s="41">
        <f>IF(W156,LOOKUP(W156,{1;2;3;4;5;6;7;8;9;10;11;12;13;14;15;16;17;18;19;20;21},{60;50;42;36;32;30;28;26;24;22;20;18;16;14;12;10;8;6;4;2;0}),0)</f>
        <v>0</v>
      </c>
      <c r="Y156" s="44"/>
      <c r="Z156" s="45">
        <f>IF(Y156,LOOKUP(Y156,{1;2;3;4;5;6;7;8;9;10;11;12;13;14;15;16;17;18;19;20;21},{60;50;42;36;32;30;28;26;24;22;20;18;16;14;12;10;8;6;4;2;0}),0)</f>
        <v>0</v>
      </c>
      <c r="AA156" s="44"/>
      <c r="AB156" s="41">
        <f>IF(AA156,LOOKUP(AA156,{1;2;3;4;5;6;7;8;9;10;11;12;13;14;15;16;17;18;19;20;21},{60;50;42;36;32;30;28;26;24;22;20;18;16;14;12;10;8;6;4;2;0}),0)</f>
        <v>0</v>
      </c>
      <c r="AC156" s="44"/>
      <c r="AD156" s="106">
        <f>IF(AC156,LOOKUP(AC156,{1;2;3;4;5;6;7;8;9;10;11;12;13;14;15;16;17;18;19;20;21},{30;25;21;18;16;15;14;13;12;11;10;9;8;7;6;5;4;3;2;1;0}),0)</f>
        <v>0</v>
      </c>
      <c r="AE156" s="44"/>
      <c r="AF156" s="488">
        <f>IF(AE156,LOOKUP(AE156,{1;2;3;4;5;6;7;8;9;10;11;12;13;14;15;16;17;18;19;20;21},{30;25;21;18;16;15;14;13;12;11;10;9;8;7;6;5;4;3;2;1;0}),0)</f>
        <v>0</v>
      </c>
      <c r="AG156" s="44"/>
      <c r="AH156" s="106">
        <f>IF(AG156,LOOKUP(AG156,{1;2;3;4;5;6;7;8;9;10;11;12;13;14;15;16;17;18;19;20;21},{30;25;21;18;16;15;14;13;12;11;10;9;8;7;6;5;4;3;2;1;0}),0)</f>
        <v>0</v>
      </c>
      <c r="AI156" s="44"/>
      <c r="AJ156" s="41">
        <f>IF(AI156,LOOKUP(AI156,{1;2;3;4;5;6;7;8;9;10;11;12;13;14;15;16;17;18;19;20;21},{30;25;21;18;16;15;14;13;12;11;10;9;8;7;6;5;4;3;2;1;0}),0)</f>
        <v>0</v>
      </c>
      <c r="AK156" s="44"/>
      <c r="AL156" s="43">
        <f>IF(AK156,LOOKUP(AK156,{1;2;3;4;5;6;7;8;9;10;11;12;13;14;15;16;17;18;19;20;21},{30;25;21;18;16;15;14;13;12;11;10;9;8;7;6;5;4;3;2;1;0}),0)</f>
        <v>0</v>
      </c>
      <c r="AM156" s="44"/>
      <c r="AN156" s="43">
        <f>IF(AM156,LOOKUP(AM156,{1;2;3;4;5;6;7;8;9;10;11;12;13;14;15;16;17;18;19;20;21},{30;25;21;18;16;15;14;13;12;11;10;9;8;7;6;5;4;3;2;1;0}),0)</f>
        <v>0</v>
      </c>
      <c r="AO156" s="44"/>
      <c r="AP156" s="43">
        <f>IF(AO156,LOOKUP(AO156,{1;2;3;4;5;6;7;8;9;10;11;12;13;14;15;16;17;18;19;20;21},{30;25;21;18;16;15;14;13;12;11;10;9;8;7;6;5;4;3;2;1;0}),0)</f>
        <v>0</v>
      </c>
      <c r="AQ156" s="44"/>
      <c r="AR156" s="47">
        <f>IF(AQ156,LOOKUP(AQ156,{1;2;3;4;5;6;7;8;9;10;11;12;13;14;15;16;17;18;19;20;21},{60;50;42;36;32;30;28;26;24;22;20;18;16;14;12;10;8;6;4;2;0}),0)</f>
        <v>0</v>
      </c>
      <c r="AS156" s="44"/>
      <c r="AT156" s="45">
        <f>IF(AS156,LOOKUP(AS156,{1;2;3;4;5;6;7;8;9;10;11;12;13;14;15;16;17;18;19;20;21},{60;50;42;36;32;30;28;26;24;22;20;18;16;14;12;10;8;6;4;2;0}),0)</f>
        <v>0</v>
      </c>
      <c r="AU156" s="44"/>
      <c r="AV156" s="45">
        <f>IF(AU156,LOOKUP(AU156,{1;2;3;4;5;6;7;8;9;10;11;12;13;14;15;16;17;18;19;20;21},{60;50;42;36;32;30;28;26;24;22;20;18;16;14;12;10;8;6;4;2;0}),0)</f>
        <v>0</v>
      </c>
      <c r="AW156" s="225"/>
      <c r="AX156" s="219">
        <f>V156+X156+Z156+AB156+AR156+AT156+AV156</f>
        <v>0</v>
      </c>
      <c r="AY156" s="259"/>
      <c r="AZ156" s="255">
        <f>RANK(BA156,$BA$6:$BA$258)</f>
        <v>57</v>
      </c>
      <c r="BA156" s="256">
        <f>(N156+P156+R156+T156+V156+X156+Z156+AB156+AD156+AF156+AH156+AJ156+AL156+AN156)- SMALL((N156,P156,R156,T156,V156,X156,Z156,AB156,AD156,AF156,AH156,AJ156,AL156,AN156),1)- SMALL((N156,P156,R156,T156,V156,X156,Z156,AB156,AD156,AF156,AH156,AJ156,AL156,AN156),2)- SMALL((N156,P156,R156,T156,V156,X156,Z156,AB156,AD156,AF156,AH156,AJ156,AL156,AN156),3)</f>
        <v>0</v>
      </c>
      <c r="BB156" s="161"/>
    </row>
    <row r="157" spans="1:54" s="54" customFormat="1" ht="16" customHeight="1" x14ac:dyDescent="0.2">
      <c r="A157" s="190">
        <f>RANK(I157,$I$6:$I$988)</f>
        <v>103</v>
      </c>
      <c r="B157" s="187">
        <v>3105143</v>
      </c>
      <c r="C157" s="181" t="s">
        <v>334</v>
      </c>
      <c r="D157" s="181" t="s">
        <v>426</v>
      </c>
      <c r="E157" s="178" t="str">
        <f>C157&amp;D157</f>
        <v>AndreaLEE</v>
      </c>
      <c r="F157" s="172">
        <v>2017</v>
      </c>
      <c r="G157" s="193">
        <v>1990</v>
      </c>
      <c r="H157" s="207" t="str">
        <f>IF(ISBLANK(G157),"",IF(G157&gt;1995.9,"U23","SR"))</f>
        <v>SR</v>
      </c>
      <c r="I157" s="198">
        <f>N157+P157+R157+T157+V157+X157+Z157+AB157+AD157+AF157+AH157+AJ157+AL157+AN157+AP157+AR157+AT157+AV157</f>
        <v>0</v>
      </c>
      <c r="J157" s="201">
        <f>N157+R157+X157+AB157+AF157+AJ157+AR157</f>
        <v>0</v>
      </c>
      <c r="K157" s="202">
        <f>P157+T157+V157+Z157+AD157+AH157+AL157+AN157+AP157+AT157+AV157</f>
        <v>0</v>
      </c>
      <c r="L157" s="161"/>
      <c r="M157" s="44"/>
      <c r="N157" s="41">
        <f>IF(M157,LOOKUP(M157,{1;2;3;4;5;6;7;8;9;10;11;12;13;14;15;16;17;18;19;20;21},{30;25;21;18;16;15;14;13;12;11;10;9;8;7;6;5;4;3;2;1;0}),0)</f>
        <v>0</v>
      </c>
      <c r="O157" s="44"/>
      <c r="P157" s="43">
        <f>IF(O157,LOOKUP(O157,{1;2;3;4;5;6;7;8;9;10;11;12;13;14;15;16;17;18;19;20;21},{30;25;21;18;16;15;14;13;12;11;10;9;8;7;6;5;4;3;2;1;0}),0)</f>
        <v>0</v>
      </c>
      <c r="Q157" s="44"/>
      <c r="R157" s="41">
        <f>IF(Q157,LOOKUP(Q157,{1;2;3;4;5;6;7;8;9;10;11;12;13;14;15;16;17;18;19;20;21},{30;25;21;18;16;15;14;13;12;11;10;9;8;7;6;5;4;3;2;1;0}),0)</f>
        <v>0</v>
      </c>
      <c r="S157" s="44"/>
      <c r="T157" s="43">
        <f>IF(S157,LOOKUP(S157,{1;2;3;4;5;6;7;8;9;10;11;12;13;14;15;16;17;18;19;20;21},{30;25;21;18;16;15;14;13;12;11;10;9;8;7;6;5;4;3;2;1;0}),0)</f>
        <v>0</v>
      </c>
      <c r="U157" s="44"/>
      <c r="V157" s="45">
        <f>IF(U157,LOOKUP(U157,{1;2;3;4;5;6;7;8;9;10;11;12;13;14;15;16;17;18;19;20;21},{60;50;42;36;32;30;28;26;24;22;20;18;16;14;12;10;8;6;4;2;0}),0)</f>
        <v>0</v>
      </c>
      <c r="W157" s="44"/>
      <c r="X157" s="41">
        <f>IF(W157,LOOKUP(W157,{1;2;3;4;5;6;7;8;9;10;11;12;13;14;15;16;17;18;19;20;21},{60;50;42;36;32;30;28;26;24;22;20;18;16;14;12;10;8;6;4;2;0}),0)</f>
        <v>0</v>
      </c>
      <c r="Y157" s="44"/>
      <c r="Z157" s="45">
        <f>IF(Y157,LOOKUP(Y157,{1;2;3;4;5;6;7;8;9;10;11;12;13;14;15;16;17;18;19;20;21},{60;50;42;36;32;30;28;26;24;22;20;18;16;14;12;10;8;6;4;2;0}),0)</f>
        <v>0</v>
      </c>
      <c r="AA157" s="44"/>
      <c r="AB157" s="41">
        <f>IF(AA157,LOOKUP(AA157,{1;2;3;4;5;6;7;8;9;10;11;12;13;14;15;16;17;18;19;20;21},{60;50;42;36;32;30;28;26;24;22;20;18;16;14;12;10;8;6;4;2;0}),0)</f>
        <v>0</v>
      </c>
      <c r="AC157" s="44"/>
      <c r="AD157" s="106">
        <f>IF(AC157,LOOKUP(AC157,{1;2;3;4;5;6;7;8;9;10;11;12;13;14;15;16;17;18;19;20;21},{30;25;21;18;16;15;14;13;12;11;10;9;8;7;6;5;4;3;2;1;0}),0)</f>
        <v>0</v>
      </c>
      <c r="AE157" s="44"/>
      <c r="AF157" s="488">
        <f>IF(AE157,LOOKUP(AE157,{1;2;3;4;5;6;7;8;9;10;11;12;13;14;15;16;17;18;19;20;21},{30;25;21;18;16;15;14;13;12;11;10;9;8;7;6;5;4;3;2;1;0}),0)</f>
        <v>0</v>
      </c>
      <c r="AG157" s="44"/>
      <c r="AH157" s="106">
        <f>IF(AG157,LOOKUP(AG157,{1;2;3;4;5;6;7;8;9;10;11;12;13;14;15;16;17;18;19;20;21},{30;25;21;18;16;15;14;13;12;11;10;9;8;7;6;5;4;3;2;1;0}),0)</f>
        <v>0</v>
      </c>
      <c r="AI157" s="44"/>
      <c r="AJ157" s="41">
        <f>IF(AI157,LOOKUP(AI157,{1;2;3;4;5;6;7;8;9;10;11;12;13;14;15;16;17;18;19;20;21},{30;25;21;18;16;15;14;13;12;11;10;9;8;7;6;5;4;3;2;1;0}),0)</f>
        <v>0</v>
      </c>
      <c r="AK157" s="44"/>
      <c r="AL157" s="43">
        <f>IF(AK157,LOOKUP(AK157,{1;2;3;4;5;6;7;8;9;10;11;12;13;14;15;16;17;18;19;20;21},{30;25;21;18;16;15;14;13;12;11;10;9;8;7;6;5;4;3;2;1;0}),0)</f>
        <v>0</v>
      </c>
      <c r="AM157" s="44"/>
      <c r="AN157" s="43">
        <f>IF(AM157,LOOKUP(AM157,{1;2;3;4;5;6;7;8;9;10;11;12;13;14;15;16;17;18;19;20;21},{30;25;21;18;16;15;14;13;12;11;10;9;8;7;6;5;4;3;2;1;0}),0)</f>
        <v>0</v>
      </c>
      <c r="AO157" s="44"/>
      <c r="AP157" s="43">
        <f>IF(AO157,LOOKUP(AO157,{1;2;3;4;5;6;7;8;9;10;11;12;13;14;15;16;17;18;19;20;21},{30;25;21;18;16;15;14;13;12;11;10;9;8;7;6;5;4;3;2;1;0}),0)</f>
        <v>0</v>
      </c>
      <c r="AQ157" s="44"/>
      <c r="AR157" s="47">
        <f>IF(AQ157,LOOKUP(AQ157,{1;2;3;4;5;6;7;8;9;10;11;12;13;14;15;16;17;18;19;20;21},{60;50;42;36;32;30;28;26;24;22;20;18;16;14;12;10;8;6;4;2;0}),0)</f>
        <v>0</v>
      </c>
      <c r="AS157" s="44"/>
      <c r="AT157" s="45">
        <f>IF(AS157,LOOKUP(AS157,{1;2;3;4;5;6;7;8;9;10;11;12;13;14;15;16;17;18;19;20;21},{60;50;42;36;32;30;28;26;24;22;20;18;16;14;12;10;8;6;4;2;0}),0)</f>
        <v>0</v>
      </c>
      <c r="AU157" s="44"/>
      <c r="AV157" s="45">
        <f>IF(AU157,LOOKUP(AU157,{1;2;3;4;5;6;7;8;9;10;11;12;13;14;15;16;17;18;19;20;21},{60;50;42;36;32;30;28;26;24;22;20;18;16;14;12;10;8;6;4;2;0}),0)</f>
        <v>0</v>
      </c>
      <c r="AW157" s="225"/>
      <c r="AX157" s="219">
        <f>V157+X157+Z157+AB157+AR157+AT157+AV157</f>
        <v>0</v>
      </c>
      <c r="AY157" s="259"/>
      <c r="AZ157" s="255">
        <f>RANK(BA157,$BA$6:$BA$258)</f>
        <v>57</v>
      </c>
      <c r="BA157" s="256">
        <f>(N157+P157+R157+T157+V157+X157+Z157+AB157+AD157+AF157+AH157+AJ157+AL157+AN157)- SMALL((N157,P157,R157,T157,V157,X157,Z157,AB157,AD157,AF157,AH157,AJ157,AL157,AN157),1)- SMALL((N157,P157,R157,T157,V157,X157,Z157,AB157,AD157,AF157,AH157,AJ157,AL157,AN157),2)- SMALL((N157,P157,R157,T157,V157,X157,Z157,AB157,AD157,AF157,AH157,AJ157,AL157,AN157),3)</f>
        <v>0</v>
      </c>
      <c r="BB157" s="161"/>
    </row>
    <row r="158" spans="1:54" s="264" customFormat="1" ht="16" customHeight="1" x14ac:dyDescent="0.2">
      <c r="A158" s="190">
        <f>RANK(I158,$I$6:$I$988)</f>
        <v>103</v>
      </c>
      <c r="B158" s="187">
        <v>3535767</v>
      </c>
      <c r="C158" s="181" t="s">
        <v>427</v>
      </c>
      <c r="D158" s="181" t="s">
        <v>428</v>
      </c>
      <c r="E158" s="178" t="str">
        <f>C158&amp;D158</f>
        <v>QuinnLEHMKUHL</v>
      </c>
      <c r="F158" s="172">
        <v>2017</v>
      </c>
      <c r="G158" s="193">
        <v>1999</v>
      </c>
      <c r="H158" s="207" t="str">
        <f>IF(ISBLANK(G158),"",IF(G158&gt;1995.9,"U23","SR"))</f>
        <v>U23</v>
      </c>
      <c r="I158" s="198">
        <f>N158+P158+R158+T158+V158+X158+Z158+AB158+AD158+AF158+AH158+AJ158+AL158+AN158+AP158+AR158+AT158+AV158</f>
        <v>0</v>
      </c>
      <c r="J158" s="201">
        <f>N158+R158+X158+AB158+AF158+AJ158+AR158</f>
        <v>0</v>
      </c>
      <c r="K158" s="202">
        <f>P158+T158+V158+Z158+AD158+AH158+AL158+AN158+AP158+AT158+AV158</f>
        <v>0</v>
      </c>
      <c r="L158" s="393"/>
      <c r="M158" s="44"/>
      <c r="N158" s="41">
        <f>IF(M158,LOOKUP(M158,{1;2;3;4;5;6;7;8;9;10;11;12;13;14;15;16;17;18;19;20;21},{30;25;21;18;16;15;14;13;12;11;10;9;8;7;6;5;4;3;2;1;0}),0)</f>
        <v>0</v>
      </c>
      <c r="O158" s="44"/>
      <c r="P158" s="43">
        <f>IF(O158,LOOKUP(O158,{1;2;3;4;5;6;7;8;9;10;11;12;13;14;15;16;17;18;19;20;21},{30;25;21;18;16;15;14;13;12;11;10;9;8;7;6;5;4;3;2;1;0}),0)</f>
        <v>0</v>
      </c>
      <c r="Q158" s="44"/>
      <c r="R158" s="41">
        <f>IF(Q158,LOOKUP(Q158,{1;2;3;4;5;6;7;8;9;10;11;12;13;14;15;16;17;18;19;20;21},{30;25;21;18;16;15;14;13;12;11;10;9;8;7;6;5;4;3;2;1;0}),0)</f>
        <v>0</v>
      </c>
      <c r="S158" s="44"/>
      <c r="T158" s="43">
        <f>IF(S158,LOOKUP(S158,{1;2;3;4;5;6;7;8;9;10;11;12;13;14;15;16;17;18;19;20;21},{30;25;21;18;16;15;14;13;12;11;10;9;8;7;6;5;4;3;2;1;0}),0)</f>
        <v>0</v>
      </c>
      <c r="U158" s="44"/>
      <c r="V158" s="45">
        <f>IF(U158,LOOKUP(U158,{1;2;3;4;5;6;7;8;9;10;11;12;13;14;15;16;17;18;19;20;21},{60;50;42;36;32;30;28;26;24;22;20;18;16;14;12;10;8;6;4;2;0}),0)</f>
        <v>0</v>
      </c>
      <c r="W158" s="44"/>
      <c r="X158" s="41">
        <f>IF(W158,LOOKUP(W158,{1;2;3;4;5;6;7;8;9;10;11;12;13;14;15;16;17;18;19;20;21},{60;50;42;36;32;30;28;26;24;22;20;18;16;14;12;10;8;6;4;2;0}),0)</f>
        <v>0</v>
      </c>
      <c r="Y158" s="44"/>
      <c r="Z158" s="45">
        <f>IF(Y158,LOOKUP(Y158,{1;2;3;4;5;6;7;8;9;10;11;12;13;14;15;16;17;18;19;20;21},{60;50;42;36;32;30;28;26;24;22;20;18;16;14;12;10;8;6;4;2;0}),0)</f>
        <v>0</v>
      </c>
      <c r="AA158" s="44"/>
      <c r="AB158" s="41">
        <f>IF(AA158,LOOKUP(AA158,{1;2;3;4;5;6;7;8;9;10;11;12;13;14;15;16;17;18;19;20;21},{60;50;42;36;32;30;28;26;24;22;20;18;16;14;12;10;8;6;4;2;0}),0)</f>
        <v>0</v>
      </c>
      <c r="AC158" s="44"/>
      <c r="AD158" s="106">
        <f>IF(AC158,LOOKUP(AC158,{1;2;3;4;5;6;7;8;9;10;11;12;13;14;15;16;17;18;19;20;21},{30;25;21;18;16;15;14;13;12;11;10;9;8;7;6;5;4;3;2;1;0}),0)</f>
        <v>0</v>
      </c>
      <c r="AE158" s="44"/>
      <c r="AF158" s="488">
        <f>IF(AE158,LOOKUP(AE158,{1;2;3;4;5;6;7;8;9;10;11;12;13;14;15;16;17;18;19;20;21},{30;25;21;18;16;15;14;13;12;11;10;9;8;7;6;5;4;3;2;1;0}),0)</f>
        <v>0</v>
      </c>
      <c r="AG158" s="44"/>
      <c r="AH158" s="106">
        <f>IF(AG158,LOOKUP(AG158,{1;2;3;4;5;6;7;8;9;10;11;12;13;14;15;16;17;18;19;20;21},{30;25;21;18;16;15;14;13;12;11;10;9;8;7;6;5;4;3;2;1;0}),0)</f>
        <v>0</v>
      </c>
      <c r="AI158" s="44"/>
      <c r="AJ158" s="41">
        <f>IF(AI158,LOOKUP(AI158,{1;2;3;4;5;6;7;8;9;10;11;12;13;14;15;16;17;18;19;20;21},{30;25;21;18;16;15;14;13;12;11;10;9;8;7;6;5;4;3;2;1;0}),0)</f>
        <v>0</v>
      </c>
      <c r="AK158" s="44"/>
      <c r="AL158" s="43">
        <f>IF(AK158,LOOKUP(AK158,{1;2;3;4;5;6;7;8;9;10;11;12;13;14;15;16;17;18;19;20;21},{30;25;21;18;16;15;14;13;12;11;10;9;8;7;6;5;4;3;2;1;0}),0)</f>
        <v>0</v>
      </c>
      <c r="AM158" s="44"/>
      <c r="AN158" s="43">
        <f>IF(AM158,LOOKUP(AM158,{1;2;3;4;5;6;7;8;9;10;11;12;13;14;15;16;17;18;19;20;21},{30;25;21;18;16;15;14;13;12;11;10;9;8;7;6;5;4;3;2;1;0}),0)</f>
        <v>0</v>
      </c>
      <c r="AO158" s="44"/>
      <c r="AP158" s="43">
        <f>IF(AO158,LOOKUP(AO158,{1;2;3;4;5;6;7;8;9;10;11;12;13;14;15;16;17;18;19;20;21},{30;25;21;18;16;15;14;13;12;11;10;9;8;7;6;5;4;3;2;1;0}),0)</f>
        <v>0</v>
      </c>
      <c r="AQ158" s="44"/>
      <c r="AR158" s="47">
        <f>IF(AQ158,LOOKUP(AQ158,{1;2;3;4;5;6;7;8;9;10;11;12;13;14;15;16;17;18;19;20;21},{60;50;42;36;32;30;28;26;24;22;20;18;16;14;12;10;8;6;4;2;0}),0)</f>
        <v>0</v>
      </c>
      <c r="AS158" s="44"/>
      <c r="AT158" s="45">
        <f>IF(AS158,LOOKUP(AS158,{1;2;3;4;5;6;7;8;9;10;11;12;13;14;15;16;17;18;19;20;21},{60;50;42;36;32;30;28;26;24;22;20;18;16;14;12;10;8;6;4;2;0}),0)</f>
        <v>0</v>
      </c>
      <c r="AU158" s="44"/>
      <c r="AV158" s="45">
        <f>IF(AU158,LOOKUP(AU158,{1;2;3;4;5;6;7;8;9;10;11;12;13;14;15;16;17;18;19;20;21},{60;50;42;36;32;30;28;26;24;22;20;18;16;14;12;10;8;6;4;2;0}),0)</f>
        <v>0</v>
      </c>
      <c r="AW158" s="225"/>
      <c r="AX158" s="219">
        <f>V158+X158+Z158+AB158+AR158+AT158+AV158</f>
        <v>0</v>
      </c>
      <c r="AY158" s="437"/>
      <c r="AZ158" s="255">
        <f>RANK(BA158,$BA$6:$BA$258)</f>
        <v>57</v>
      </c>
      <c r="BA158" s="256">
        <f>(N158+P158+R158+T158+V158+X158+Z158+AB158+AD158+AF158+AH158+AJ158+AL158+AN158)- SMALL((N158,P158,R158,T158,V158,X158,Z158,AB158,AD158,AF158,AH158,AJ158,AL158,AN158),1)- SMALL((N158,P158,R158,T158,V158,X158,Z158,AB158,AD158,AF158,AH158,AJ158,AL158,AN158),2)- SMALL((N158,P158,R158,T158,V158,X158,Z158,AB158,AD158,AF158,AH158,AJ158,AL158,AN158),3)</f>
        <v>0</v>
      </c>
      <c r="BB158" s="393"/>
    </row>
    <row r="159" spans="1:54" s="264" customFormat="1" ht="16" customHeight="1" x14ac:dyDescent="0.2">
      <c r="A159" s="190">
        <f>RANK(I159,$I$6:$I$988)</f>
        <v>103</v>
      </c>
      <c r="B159" s="187">
        <v>3105169</v>
      </c>
      <c r="C159" s="181" t="s">
        <v>275</v>
      </c>
      <c r="D159" s="181" t="s">
        <v>276</v>
      </c>
      <c r="E159" s="178" t="str">
        <f>C159&amp;D159</f>
        <v>AlannahMACLEAN</v>
      </c>
      <c r="F159" s="172">
        <v>2017</v>
      </c>
      <c r="G159" s="193">
        <v>1993</v>
      </c>
      <c r="H159" s="207" t="str">
        <f>IF(ISBLANK(G159),"",IF(G159&gt;1995.9,"U23","SR"))</f>
        <v>SR</v>
      </c>
      <c r="I159" s="198">
        <f>N159+P159+R159+T159+V159+X159+Z159+AB159+AD159+AF159+AH159+AJ159+AL159+AN159+AP159+AR159+AT159+AV159</f>
        <v>0</v>
      </c>
      <c r="J159" s="201">
        <f>N159+R159+X159+AB159+AF159+AJ159+AR159</f>
        <v>0</v>
      </c>
      <c r="K159" s="202">
        <f>P159+T159+V159+Z159+AD159+AH159+AL159+AN159+AP159+AT159+AV159</f>
        <v>0</v>
      </c>
      <c r="L159" s="393"/>
      <c r="M159" s="44"/>
      <c r="N159" s="41">
        <f>IF(M159,LOOKUP(M159,{1;2;3;4;5;6;7;8;9;10;11;12;13;14;15;16;17;18;19;20;21},{30;25;21;18;16;15;14;13;12;11;10;9;8;7;6;5;4;3;2;1;0}),0)</f>
        <v>0</v>
      </c>
      <c r="O159" s="44"/>
      <c r="P159" s="43">
        <f>IF(O159,LOOKUP(O159,{1;2;3;4;5;6;7;8;9;10;11;12;13;14;15;16;17;18;19;20;21},{30;25;21;18;16;15;14;13;12;11;10;9;8;7;6;5;4;3;2;1;0}),0)</f>
        <v>0</v>
      </c>
      <c r="Q159" s="44"/>
      <c r="R159" s="41">
        <f>IF(Q159,LOOKUP(Q159,{1;2;3;4;5;6;7;8;9;10;11;12;13;14;15;16;17;18;19;20;21},{30;25;21;18;16;15;14;13;12;11;10;9;8;7;6;5;4;3;2;1;0}),0)</f>
        <v>0</v>
      </c>
      <c r="S159" s="44"/>
      <c r="T159" s="43">
        <f>IF(S159,LOOKUP(S159,{1;2;3;4;5;6;7;8;9;10;11;12;13;14;15;16;17;18;19;20;21},{30;25;21;18;16;15;14;13;12;11;10;9;8;7;6;5;4;3;2;1;0}),0)</f>
        <v>0</v>
      </c>
      <c r="U159" s="44"/>
      <c r="V159" s="45">
        <f>IF(U159,LOOKUP(U159,{1;2;3;4;5;6;7;8;9;10;11;12;13;14;15;16;17;18;19;20;21},{60;50;42;36;32;30;28;26;24;22;20;18;16;14;12;10;8;6;4;2;0}),0)</f>
        <v>0</v>
      </c>
      <c r="W159" s="44"/>
      <c r="X159" s="41">
        <f>IF(W159,LOOKUP(W159,{1;2;3;4;5;6;7;8;9;10;11;12;13;14;15;16;17;18;19;20;21},{60;50;42;36;32;30;28;26;24;22;20;18;16;14;12;10;8;6;4;2;0}),0)</f>
        <v>0</v>
      </c>
      <c r="Y159" s="44"/>
      <c r="Z159" s="45">
        <f>IF(Y159,LOOKUP(Y159,{1;2;3;4;5;6;7;8;9;10;11;12;13;14;15;16;17;18;19;20;21},{60;50;42;36;32;30;28;26;24;22;20;18;16;14;12;10;8;6;4;2;0}),0)</f>
        <v>0</v>
      </c>
      <c r="AA159" s="44"/>
      <c r="AB159" s="41">
        <f>IF(AA159,LOOKUP(AA159,{1;2;3;4;5;6;7;8;9;10;11;12;13;14;15;16;17;18;19;20;21},{60;50;42;36;32;30;28;26;24;22;20;18;16;14;12;10;8;6;4;2;0}),0)</f>
        <v>0</v>
      </c>
      <c r="AC159" s="44"/>
      <c r="AD159" s="106">
        <f>IF(AC159,LOOKUP(AC159,{1;2;3;4;5;6;7;8;9;10;11;12;13;14;15;16;17;18;19;20;21},{30;25;21;18;16;15;14;13;12;11;10;9;8;7;6;5;4;3;2;1;0}),0)</f>
        <v>0</v>
      </c>
      <c r="AE159" s="44"/>
      <c r="AF159" s="488">
        <f>IF(AE159,LOOKUP(AE159,{1;2;3;4;5;6;7;8;9;10;11;12;13;14;15;16;17;18;19;20;21},{30;25;21;18;16;15;14;13;12;11;10;9;8;7;6;5;4;3;2;1;0}),0)</f>
        <v>0</v>
      </c>
      <c r="AG159" s="44"/>
      <c r="AH159" s="106">
        <f>IF(AG159,LOOKUP(AG159,{1;2;3;4;5;6;7;8;9;10;11;12;13;14;15;16;17;18;19;20;21},{30;25;21;18;16;15;14;13;12;11;10;9;8;7;6;5;4;3;2;1;0}),0)</f>
        <v>0</v>
      </c>
      <c r="AI159" s="44"/>
      <c r="AJ159" s="41">
        <f>IF(AI159,LOOKUP(AI159,{1;2;3;4;5;6;7;8;9;10;11;12;13;14;15;16;17;18;19;20;21},{30;25;21;18;16;15;14;13;12;11;10;9;8;7;6;5;4;3;2;1;0}),0)</f>
        <v>0</v>
      </c>
      <c r="AK159" s="44"/>
      <c r="AL159" s="43">
        <f>IF(AK159,LOOKUP(AK159,{1;2;3;4;5;6;7;8;9;10;11;12;13;14;15;16;17;18;19;20;21},{30;25;21;18;16;15;14;13;12;11;10;9;8;7;6;5;4;3;2;1;0}),0)</f>
        <v>0</v>
      </c>
      <c r="AM159" s="44"/>
      <c r="AN159" s="43">
        <f>IF(AM159,LOOKUP(AM159,{1;2;3;4;5;6;7;8;9;10;11;12;13;14;15;16;17;18;19;20;21},{30;25;21;18;16;15;14;13;12;11;10;9;8;7;6;5;4;3;2;1;0}),0)</f>
        <v>0</v>
      </c>
      <c r="AO159" s="44"/>
      <c r="AP159" s="43">
        <f>IF(AO159,LOOKUP(AO159,{1;2;3;4;5;6;7;8;9;10;11;12;13;14;15;16;17;18;19;20;21},{30;25;21;18;16;15;14;13;12;11;10;9;8;7;6;5;4;3;2;1;0}),0)</f>
        <v>0</v>
      </c>
      <c r="AQ159" s="44"/>
      <c r="AR159" s="47">
        <f>IF(AQ159,LOOKUP(AQ159,{1;2;3;4;5;6;7;8;9;10;11;12;13;14;15;16;17;18;19;20;21},{60;50;42;36;32;30;28;26;24;22;20;18;16;14;12;10;8;6;4;2;0}),0)</f>
        <v>0</v>
      </c>
      <c r="AS159" s="44"/>
      <c r="AT159" s="45">
        <f>IF(AS159,LOOKUP(AS159,{1;2;3;4;5;6;7;8;9;10;11;12;13;14;15;16;17;18;19;20;21},{60;50;42;36;32;30;28;26;24;22;20;18;16;14;12;10;8;6;4;2;0}),0)</f>
        <v>0</v>
      </c>
      <c r="AU159" s="44"/>
      <c r="AV159" s="45">
        <f>IF(AU159,LOOKUP(AU159,{1;2;3;4;5;6;7;8;9;10;11;12;13;14;15;16;17;18;19;20;21},{60;50;42;36;32;30;28;26;24;22;20;18;16;14;12;10;8;6;4;2;0}),0)</f>
        <v>0</v>
      </c>
      <c r="AW159" s="225"/>
      <c r="AX159" s="219">
        <f>V159+X159+Z159+AB159+AR159+AT159+AV159</f>
        <v>0</v>
      </c>
      <c r="AY159" s="437"/>
      <c r="AZ159" s="255">
        <f>RANK(BA159,$BA$6:$BA$258)</f>
        <v>57</v>
      </c>
      <c r="BA159" s="256">
        <f>(N159+P159+R159+T159+V159+X159+Z159+AB159+AD159+AF159+AH159+AJ159+AL159+AN159)- SMALL((N159,P159,R159,T159,V159,X159,Z159,AB159,AD159,AF159,AH159,AJ159,AL159,AN159),1)- SMALL((N159,P159,R159,T159,V159,X159,Z159,AB159,AD159,AF159,AH159,AJ159,AL159,AN159),2)- SMALL((N159,P159,R159,T159,V159,X159,Z159,AB159,AD159,AF159,AH159,AJ159,AL159,AN159),3)</f>
        <v>0</v>
      </c>
      <c r="BB159" s="393"/>
    </row>
    <row r="160" spans="1:54" s="54" customFormat="1" ht="16" customHeight="1" x14ac:dyDescent="0.2">
      <c r="A160" s="190">
        <f>RANK(I160,$I$6:$I$988)</f>
        <v>103</v>
      </c>
      <c r="B160" s="187">
        <v>3535504</v>
      </c>
      <c r="C160" s="181" t="s">
        <v>429</v>
      </c>
      <c r="D160" s="181" t="s">
        <v>430</v>
      </c>
      <c r="E160" s="178" t="str">
        <f>C160&amp;D160</f>
        <v>CambriaMCDERMOTT</v>
      </c>
      <c r="F160" s="172">
        <v>2017</v>
      </c>
      <c r="G160" s="193">
        <v>1993</v>
      </c>
      <c r="H160" s="207" t="str">
        <f>IF(ISBLANK(G160),"",IF(G160&gt;1995.9,"U23","SR"))</f>
        <v>SR</v>
      </c>
      <c r="I160" s="198">
        <f>N160+P160+R160+T160+V160+X160+Z160+AB160+AD160+AF160+AH160+AJ160+AL160+AN160+AP160+AR160+AT160+AV160</f>
        <v>0</v>
      </c>
      <c r="J160" s="201">
        <f>N160+R160+X160+AB160+AF160+AJ160+AR160</f>
        <v>0</v>
      </c>
      <c r="K160" s="202">
        <f>P160+T160+V160+Z160+AD160+AH160+AL160+AN160+AP160+AT160+AV160</f>
        <v>0</v>
      </c>
      <c r="L160" s="161"/>
      <c r="M160" s="44"/>
      <c r="N160" s="41">
        <f>IF(M160,LOOKUP(M160,{1;2;3;4;5;6;7;8;9;10;11;12;13;14;15;16;17;18;19;20;21},{30;25;21;18;16;15;14;13;12;11;10;9;8;7;6;5;4;3;2;1;0}),0)</f>
        <v>0</v>
      </c>
      <c r="O160" s="44"/>
      <c r="P160" s="43">
        <f>IF(O160,LOOKUP(O160,{1;2;3;4;5;6;7;8;9;10;11;12;13;14;15;16;17;18;19;20;21},{30;25;21;18;16;15;14;13;12;11;10;9;8;7;6;5;4;3;2;1;0}),0)</f>
        <v>0</v>
      </c>
      <c r="Q160" s="44"/>
      <c r="R160" s="41">
        <f>IF(Q160,LOOKUP(Q160,{1;2;3;4;5;6;7;8;9;10;11;12;13;14;15;16;17;18;19;20;21},{30;25;21;18;16;15;14;13;12;11;10;9;8;7;6;5;4;3;2;1;0}),0)</f>
        <v>0</v>
      </c>
      <c r="S160" s="44"/>
      <c r="T160" s="43">
        <f>IF(S160,LOOKUP(S160,{1;2;3;4;5;6;7;8;9;10;11;12;13;14;15;16;17;18;19;20;21},{30;25;21;18;16;15;14;13;12;11;10;9;8;7;6;5;4;3;2;1;0}),0)</f>
        <v>0</v>
      </c>
      <c r="U160" s="44"/>
      <c r="V160" s="45">
        <f>IF(U160,LOOKUP(U160,{1;2;3;4;5;6;7;8;9;10;11;12;13;14;15;16;17;18;19;20;21},{60;50;42;36;32;30;28;26;24;22;20;18;16;14;12;10;8;6;4;2;0}),0)</f>
        <v>0</v>
      </c>
      <c r="W160" s="44"/>
      <c r="X160" s="41">
        <f>IF(W160,LOOKUP(W160,{1;2;3;4;5;6;7;8;9;10;11;12;13;14;15;16;17;18;19;20;21},{60;50;42;36;32;30;28;26;24;22;20;18;16;14;12;10;8;6;4;2;0}),0)</f>
        <v>0</v>
      </c>
      <c r="Y160" s="44"/>
      <c r="Z160" s="45">
        <f>IF(Y160,LOOKUP(Y160,{1;2;3;4;5;6;7;8;9;10;11;12;13;14;15;16;17;18;19;20;21},{60;50;42;36;32;30;28;26;24;22;20;18;16;14;12;10;8;6;4;2;0}),0)</f>
        <v>0</v>
      </c>
      <c r="AA160" s="44"/>
      <c r="AB160" s="41">
        <f>IF(AA160,LOOKUP(AA160,{1;2;3;4;5;6;7;8;9;10;11;12;13;14;15;16;17;18;19;20;21},{60;50;42;36;32;30;28;26;24;22;20;18;16;14;12;10;8;6;4;2;0}),0)</f>
        <v>0</v>
      </c>
      <c r="AC160" s="44"/>
      <c r="AD160" s="106">
        <f>IF(AC160,LOOKUP(AC160,{1;2;3;4;5;6;7;8;9;10;11;12;13;14;15;16;17;18;19;20;21},{30;25;21;18;16;15;14;13;12;11;10;9;8;7;6;5;4;3;2;1;0}),0)</f>
        <v>0</v>
      </c>
      <c r="AE160" s="44"/>
      <c r="AF160" s="488">
        <f>IF(AE160,LOOKUP(AE160,{1;2;3;4;5;6;7;8;9;10;11;12;13;14;15;16;17;18;19;20;21},{30;25;21;18;16;15;14;13;12;11;10;9;8;7;6;5;4;3;2;1;0}),0)</f>
        <v>0</v>
      </c>
      <c r="AG160" s="44"/>
      <c r="AH160" s="106">
        <f>IF(AG160,LOOKUP(AG160,{1;2;3;4;5;6;7;8;9;10;11;12;13;14;15;16;17;18;19;20;21},{30;25;21;18;16;15;14;13;12;11;10;9;8;7;6;5;4;3;2;1;0}),0)</f>
        <v>0</v>
      </c>
      <c r="AI160" s="44"/>
      <c r="AJ160" s="41">
        <f>IF(AI160,LOOKUP(AI160,{1;2;3;4;5;6;7;8;9;10;11;12;13;14;15;16;17;18;19;20;21},{30;25;21;18;16;15;14;13;12;11;10;9;8;7;6;5;4;3;2;1;0}),0)</f>
        <v>0</v>
      </c>
      <c r="AK160" s="44"/>
      <c r="AL160" s="43">
        <f>IF(AK160,LOOKUP(AK160,{1;2;3;4;5;6;7;8;9;10;11;12;13;14;15;16;17;18;19;20;21},{30;25;21;18;16;15;14;13;12;11;10;9;8;7;6;5;4;3;2;1;0}),0)</f>
        <v>0</v>
      </c>
      <c r="AM160" s="44"/>
      <c r="AN160" s="43">
        <f>IF(AM160,LOOKUP(AM160,{1;2;3;4;5;6;7;8;9;10;11;12;13;14;15;16;17;18;19;20;21},{30;25;21;18;16;15;14;13;12;11;10;9;8;7;6;5;4;3;2;1;0}),0)</f>
        <v>0</v>
      </c>
      <c r="AO160" s="44"/>
      <c r="AP160" s="43">
        <f>IF(AO160,LOOKUP(AO160,{1;2;3;4;5;6;7;8;9;10;11;12;13;14;15;16;17;18;19;20;21},{30;25;21;18;16;15;14;13;12;11;10;9;8;7;6;5;4;3;2;1;0}),0)</f>
        <v>0</v>
      </c>
      <c r="AQ160" s="44"/>
      <c r="AR160" s="47">
        <f>IF(AQ160,LOOKUP(AQ160,{1;2;3;4;5;6;7;8;9;10;11;12;13;14;15;16;17;18;19;20;21},{60;50;42;36;32;30;28;26;24;22;20;18;16;14;12;10;8;6;4;2;0}),0)</f>
        <v>0</v>
      </c>
      <c r="AS160" s="44"/>
      <c r="AT160" s="45">
        <f>IF(AS160,LOOKUP(AS160,{1;2;3;4;5;6;7;8;9;10;11;12;13;14;15;16;17;18;19;20;21},{60;50;42;36;32;30;28;26;24;22;20;18;16;14;12;10;8;6;4;2;0}),0)</f>
        <v>0</v>
      </c>
      <c r="AU160" s="44"/>
      <c r="AV160" s="45">
        <f>IF(AU160,LOOKUP(AU160,{1;2;3;4;5;6;7;8;9;10;11;12;13;14;15;16;17;18;19;20;21},{60;50;42;36;32;30;28;26;24;22;20;18;16;14;12;10;8;6;4;2;0}),0)</f>
        <v>0</v>
      </c>
      <c r="AW160" s="225"/>
      <c r="AX160" s="219">
        <f>V160+X160+Z160+AB160+AR160+AT160+AV160</f>
        <v>0</v>
      </c>
      <c r="AY160" s="259"/>
      <c r="AZ160" s="255">
        <f>RANK(BA160,$BA$6:$BA$258)</f>
        <v>57</v>
      </c>
      <c r="BA160" s="256">
        <f>(N160+P160+R160+T160+V160+X160+Z160+AB160+AD160+AF160+AH160+AJ160+AL160+AN160)- SMALL((N160,P160,R160,T160,V160,X160,Z160,AB160,AD160,AF160,AH160,AJ160,AL160,AN160),1)- SMALL((N160,P160,R160,T160,V160,X160,Z160,AB160,AD160,AF160,AH160,AJ160,AL160,AN160),2)- SMALL((N160,P160,R160,T160,V160,X160,Z160,AB160,AD160,AF160,AH160,AJ160,AL160,AN160),3)</f>
        <v>0</v>
      </c>
      <c r="BB160" s="161"/>
    </row>
    <row r="161" spans="1:54" s="54" customFormat="1" ht="16" customHeight="1" x14ac:dyDescent="0.2">
      <c r="A161" s="190">
        <f>RANK(I161,$I$6:$I$988)</f>
        <v>103</v>
      </c>
      <c r="B161" s="187">
        <v>3535586</v>
      </c>
      <c r="C161" s="181" t="s">
        <v>332</v>
      </c>
      <c r="D161" s="181" t="s">
        <v>333</v>
      </c>
      <c r="E161" s="178" t="str">
        <f>C161&amp;D161</f>
        <v>SophieMCDONALD</v>
      </c>
      <c r="F161" s="172">
        <v>2017</v>
      </c>
      <c r="G161" s="193">
        <v>1996</v>
      </c>
      <c r="H161" s="207" t="str">
        <f>IF(ISBLANK(G161),"",IF(G161&gt;1995.9,"U23","SR"))</f>
        <v>U23</v>
      </c>
      <c r="I161" s="198">
        <f>N161+P161+R161+T161+V161+X161+Z161+AB161+AD161+AF161+AH161+AJ161+AL161+AN161+AP161+AR161+AT161+AV161</f>
        <v>0</v>
      </c>
      <c r="J161" s="201">
        <f>N161+R161+X161+AB161+AF161+AJ161+AR161</f>
        <v>0</v>
      </c>
      <c r="K161" s="202">
        <f>P161+T161+V161+Z161+AD161+AH161+AL161+AN161+AP161+AT161+AV161</f>
        <v>0</v>
      </c>
      <c r="L161" s="161"/>
      <c r="M161" s="44"/>
      <c r="N161" s="41">
        <f>IF(M161,LOOKUP(M161,{1;2;3;4;5;6;7;8;9;10;11;12;13;14;15;16;17;18;19;20;21},{30;25;21;18;16;15;14;13;12;11;10;9;8;7;6;5;4;3;2;1;0}),0)</f>
        <v>0</v>
      </c>
      <c r="O161" s="44"/>
      <c r="P161" s="43">
        <f>IF(O161,LOOKUP(O161,{1;2;3;4;5;6;7;8;9;10;11;12;13;14;15;16;17;18;19;20;21},{30;25;21;18;16;15;14;13;12;11;10;9;8;7;6;5;4;3;2;1;0}),0)</f>
        <v>0</v>
      </c>
      <c r="Q161" s="44"/>
      <c r="R161" s="41">
        <f>IF(Q161,LOOKUP(Q161,{1;2;3;4;5;6;7;8;9;10;11;12;13;14;15;16;17;18;19;20;21},{30;25;21;18;16;15;14;13;12;11;10;9;8;7;6;5;4;3;2;1;0}),0)</f>
        <v>0</v>
      </c>
      <c r="S161" s="44"/>
      <c r="T161" s="43">
        <f>IF(S161,LOOKUP(S161,{1;2;3;4;5;6;7;8;9;10;11;12;13;14;15;16;17;18;19;20;21},{30;25;21;18;16;15;14;13;12;11;10;9;8;7;6;5;4;3;2;1;0}),0)</f>
        <v>0</v>
      </c>
      <c r="U161" s="44"/>
      <c r="V161" s="45">
        <f>IF(U161,LOOKUP(U161,{1;2;3;4;5;6;7;8;9;10;11;12;13;14;15;16;17;18;19;20;21},{60;50;42;36;32;30;28;26;24;22;20;18;16;14;12;10;8;6;4;2;0}),0)</f>
        <v>0</v>
      </c>
      <c r="W161" s="44"/>
      <c r="X161" s="41">
        <f>IF(W161,LOOKUP(W161,{1;2;3;4;5;6;7;8;9;10;11;12;13;14;15;16;17;18;19;20;21},{60;50;42;36;32;30;28;26;24;22;20;18;16;14;12;10;8;6;4;2;0}),0)</f>
        <v>0</v>
      </c>
      <c r="Y161" s="44"/>
      <c r="Z161" s="45">
        <f>IF(Y161,LOOKUP(Y161,{1;2;3;4;5;6;7;8;9;10;11;12;13;14;15;16;17;18;19;20;21},{60;50;42;36;32;30;28;26;24;22;20;18;16;14;12;10;8;6;4;2;0}),0)</f>
        <v>0</v>
      </c>
      <c r="AA161" s="44"/>
      <c r="AB161" s="41">
        <f>IF(AA161,LOOKUP(AA161,{1;2;3;4;5;6;7;8;9;10;11;12;13;14;15;16;17;18;19;20;21},{60;50;42;36;32;30;28;26;24;22;20;18;16;14;12;10;8;6;4;2;0}),0)</f>
        <v>0</v>
      </c>
      <c r="AC161" s="44"/>
      <c r="AD161" s="106">
        <f>IF(AC161,LOOKUP(AC161,{1;2;3;4;5;6;7;8;9;10;11;12;13;14;15;16;17;18;19;20;21},{30;25;21;18;16;15;14;13;12;11;10;9;8;7;6;5;4;3;2;1;0}),0)</f>
        <v>0</v>
      </c>
      <c r="AE161" s="44"/>
      <c r="AF161" s="488">
        <f>IF(AE161,LOOKUP(AE161,{1;2;3;4;5;6;7;8;9;10;11;12;13;14;15;16;17;18;19;20;21},{30;25;21;18;16;15;14;13;12;11;10;9;8;7;6;5;4;3;2;1;0}),0)</f>
        <v>0</v>
      </c>
      <c r="AG161" s="44"/>
      <c r="AH161" s="106">
        <f>IF(AG161,LOOKUP(AG161,{1;2;3;4;5;6;7;8;9;10;11;12;13;14;15;16;17;18;19;20;21},{30;25;21;18;16;15;14;13;12;11;10;9;8;7;6;5;4;3;2;1;0}),0)</f>
        <v>0</v>
      </c>
      <c r="AI161" s="44"/>
      <c r="AJ161" s="41">
        <f>IF(AI161,LOOKUP(AI161,{1;2;3;4;5;6;7;8;9;10;11;12;13;14;15;16;17;18;19;20;21},{30;25;21;18;16;15;14;13;12;11;10;9;8;7;6;5;4;3;2;1;0}),0)</f>
        <v>0</v>
      </c>
      <c r="AK161" s="44"/>
      <c r="AL161" s="43">
        <f>IF(AK161,LOOKUP(AK161,{1;2;3;4;5;6;7;8;9;10;11;12;13;14;15;16;17;18;19;20;21},{30;25;21;18;16;15;14;13;12;11;10;9;8;7;6;5;4;3;2;1;0}),0)</f>
        <v>0</v>
      </c>
      <c r="AM161" s="44"/>
      <c r="AN161" s="43">
        <f>IF(AM161,LOOKUP(AM161,{1;2;3;4;5;6;7;8;9;10;11;12;13;14;15;16;17;18;19;20;21},{30;25;21;18;16;15;14;13;12;11;10;9;8;7;6;5;4;3;2;1;0}),0)</f>
        <v>0</v>
      </c>
      <c r="AO161" s="44"/>
      <c r="AP161" s="43">
        <f>IF(AO161,LOOKUP(AO161,{1;2;3;4;5;6;7;8;9;10;11;12;13;14;15;16;17;18;19;20;21},{30;25;21;18;16;15;14;13;12;11;10;9;8;7;6;5;4;3;2;1;0}),0)</f>
        <v>0</v>
      </c>
      <c r="AQ161" s="44"/>
      <c r="AR161" s="47">
        <f>IF(AQ161,LOOKUP(AQ161,{1;2;3;4;5;6;7;8;9;10;11;12;13;14;15;16;17;18;19;20;21},{60;50;42;36;32;30;28;26;24;22;20;18;16;14;12;10;8;6;4;2;0}),0)</f>
        <v>0</v>
      </c>
      <c r="AS161" s="44"/>
      <c r="AT161" s="45">
        <f>IF(AS161,LOOKUP(AS161,{1;2;3;4;5;6;7;8;9;10;11;12;13;14;15;16;17;18;19;20;21},{60;50;42;36;32;30;28;26;24;22;20;18;16;14;12;10;8;6;4;2;0}),0)</f>
        <v>0</v>
      </c>
      <c r="AU161" s="44"/>
      <c r="AV161" s="45">
        <f>IF(AU161,LOOKUP(AU161,{1;2;3;4;5;6;7;8;9;10;11;12;13;14;15;16;17;18;19;20;21},{60;50;42;36;32;30;28;26;24;22;20;18;16;14;12;10;8;6;4;2;0}),0)</f>
        <v>0</v>
      </c>
      <c r="AW161" s="225"/>
      <c r="AX161" s="219">
        <f>V161+X161+Z161+AB161+AR161+AT161+AV161</f>
        <v>0</v>
      </c>
      <c r="AY161" s="259"/>
      <c r="AZ161" s="255">
        <f>RANK(BA161,$BA$6:$BA$258)</f>
        <v>57</v>
      </c>
      <c r="BA161" s="256">
        <f>(N161+P161+R161+T161+V161+X161+Z161+AB161+AD161+AF161+AH161+AJ161+AL161+AN161)- SMALL((N161,P161,R161,T161,V161,X161,Z161,AB161,AD161,AF161,AH161,AJ161,AL161,AN161),1)- SMALL((N161,P161,R161,T161,V161,X161,Z161,AB161,AD161,AF161,AH161,AJ161,AL161,AN161),2)- SMALL((N161,P161,R161,T161,V161,X161,Z161,AB161,AD161,AF161,AH161,AJ161,AL161,AN161),3)</f>
        <v>0</v>
      </c>
      <c r="BB161" s="161"/>
    </row>
    <row r="162" spans="1:54" s="54" customFormat="1" ht="16" customHeight="1" x14ac:dyDescent="0.2">
      <c r="A162" s="190">
        <f>RANK(I162,$I$6:$I$988)</f>
        <v>103</v>
      </c>
      <c r="B162" s="187">
        <v>3535554</v>
      </c>
      <c r="C162" s="181" t="s">
        <v>298</v>
      </c>
      <c r="D162" s="181" t="s">
        <v>247</v>
      </c>
      <c r="E162" s="178" t="str">
        <f>C162&amp;D162</f>
        <v>AnnikaMILLER</v>
      </c>
      <c r="F162" s="172">
        <v>2017</v>
      </c>
      <c r="G162" s="193">
        <v>1995</v>
      </c>
      <c r="H162" s="207" t="str">
        <f>IF(ISBLANK(G162),"",IF(G162&gt;1995.9,"U23","SR"))</f>
        <v>SR</v>
      </c>
      <c r="I162" s="198">
        <f>N162+P162+R162+T162+V162+X162+Z162+AB162+AD162+AF162+AH162+AJ162+AL162+AN162+AP162+AR162+AT162+AV162</f>
        <v>0</v>
      </c>
      <c r="J162" s="201">
        <f>N162+R162+X162+AB162+AF162+AJ162+AR162</f>
        <v>0</v>
      </c>
      <c r="K162" s="202">
        <f>P162+T162+V162+Z162+AD162+AH162+AL162+AN162+AP162+AT162+AV162</f>
        <v>0</v>
      </c>
      <c r="L162" s="161"/>
      <c r="M162" s="44"/>
      <c r="N162" s="41">
        <f>IF(M162,LOOKUP(M162,{1;2;3;4;5;6;7;8;9;10;11;12;13;14;15;16;17;18;19;20;21},{30;25;21;18;16;15;14;13;12;11;10;9;8;7;6;5;4;3;2;1;0}),0)</f>
        <v>0</v>
      </c>
      <c r="O162" s="44"/>
      <c r="P162" s="43">
        <f>IF(O162,LOOKUP(O162,{1;2;3;4;5;6;7;8;9;10;11;12;13;14;15;16;17;18;19;20;21},{30;25;21;18;16;15;14;13;12;11;10;9;8;7;6;5;4;3;2;1;0}),0)</f>
        <v>0</v>
      </c>
      <c r="Q162" s="44"/>
      <c r="R162" s="41">
        <f>IF(Q162,LOOKUP(Q162,{1;2;3;4;5;6;7;8;9;10;11;12;13;14;15;16;17;18;19;20;21},{30;25;21;18;16;15;14;13;12;11;10;9;8;7;6;5;4;3;2;1;0}),0)</f>
        <v>0</v>
      </c>
      <c r="S162" s="44"/>
      <c r="T162" s="43">
        <f>IF(S162,LOOKUP(S162,{1;2;3;4;5;6;7;8;9;10;11;12;13;14;15;16;17;18;19;20;21},{30;25;21;18;16;15;14;13;12;11;10;9;8;7;6;5;4;3;2;1;0}),0)</f>
        <v>0</v>
      </c>
      <c r="U162" s="44"/>
      <c r="V162" s="45">
        <f>IF(U162,LOOKUP(U162,{1;2;3;4;5;6;7;8;9;10;11;12;13;14;15;16;17;18;19;20;21},{60;50;42;36;32;30;28;26;24;22;20;18;16;14;12;10;8;6;4;2;0}),0)</f>
        <v>0</v>
      </c>
      <c r="W162" s="44"/>
      <c r="X162" s="41">
        <f>IF(W162,LOOKUP(W162,{1;2;3;4;5;6;7;8;9;10;11;12;13;14;15;16;17;18;19;20;21},{60;50;42;36;32;30;28;26;24;22;20;18;16;14;12;10;8;6;4;2;0}),0)</f>
        <v>0</v>
      </c>
      <c r="Y162" s="44"/>
      <c r="Z162" s="45">
        <f>IF(Y162,LOOKUP(Y162,{1;2;3;4;5;6;7;8;9;10;11;12;13;14;15;16;17;18;19;20;21},{60;50;42;36;32;30;28;26;24;22;20;18;16;14;12;10;8;6;4;2;0}),0)</f>
        <v>0</v>
      </c>
      <c r="AA162" s="44"/>
      <c r="AB162" s="41">
        <f>IF(AA162,LOOKUP(AA162,{1;2;3;4;5;6;7;8;9;10;11;12;13;14;15;16;17;18;19;20;21},{60;50;42;36;32;30;28;26;24;22;20;18;16;14;12;10;8;6;4;2;0}),0)</f>
        <v>0</v>
      </c>
      <c r="AC162" s="44"/>
      <c r="AD162" s="106">
        <f>IF(AC162,LOOKUP(AC162,{1;2;3;4;5;6;7;8;9;10;11;12;13;14;15;16;17;18;19;20;21},{30;25;21;18;16;15;14;13;12;11;10;9;8;7;6;5;4;3;2;1;0}),0)</f>
        <v>0</v>
      </c>
      <c r="AE162" s="44"/>
      <c r="AF162" s="488">
        <f>IF(AE162,LOOKUP(AE162,{1;2;3;4;5;6;7;8;9;10;11;12;13;14;15;16;17;18;19;20;21},{30;25;21;18;16;15;14;13;12;11;10;9;8;7;6;5;4;3;2;1;0}),0)</f>
        <v>0</v>
      </c>
      <c r="AG162" s="44"/>
      <c r="AH162" s="106">
        <f>IF(AG162,LOOKUP(AG162,{1;2;3;4;5;6;7;8;9;10;11;12;13;14;15;16;17;18;19;20;21},{30;25;21;18;16;15;14;13;12;11;10;9;8;7;6;5;4;3;2;1;0}),0)</f>
        <v>0</v>
      </c>
      <c r="AI162" s="44"/>
      <c r="AJ162" s="41">
        <f>IF(AI162,LOOKUP(AI162,{1;2;3;4;5;6;7;8;9;10;11;12;13;14;15;16;17;18;19;20;21},{30;25;21;18;16;15;14;13;12;11;10;9;8;7;6;5;4;3;2;1;0}),0)</f>
        <v>0</v>
      </c>
      <c r="AK162" s="44"/>
      <c r="AL162" s="43">
        <f>IF(AK162,LOOKUP(AK162,{1;2;3;4;5;6;7;8;9;10;11;12;13;14;15;16;17;18;19;20;21},{30;25;21;18;16;15;14;13;12;11;10;9;8;7;6;5;4;3;2;1;0}),0)</f>
        <v>0</v>
      </c>
      <c r="AM162" s="44"/>
      <c r="AN162" s="43">
        <f>IF(AM162,LOOKUP(AM162,{1;2;3;4;5;6;7;8;9;10;11;12;13;14;15;16;17;18;19;20;21},{30;25;21;18;16;15;14;13;12;11;10;9;8;7;6;5;4;3;2;1;0}),0)</f>
        <v>0</v>
      </c>
      <c r="AO162" s="44"/>
      <c r="AP162" s="43">
        <f>IF(AO162,LOOKUP(AO162,{1;2;3;4;5;6;7;8;9;10;11;12;13;14;15;16;17;18;19;20;21},{30;25;21;18;16;15;14;13;12;11;10;9;8;7;6;5;4;3;2;1;0}),0)</f>
        <v>0</v>
      </c>
      <c r="AQ162" s="44"/>
      <c r="AR162" s="47">
        <f>IF(AQ162,LOOKUP(AQ162,{1;2;3;4;5;6;7;8;9;10;11;12;13;14;15;16;17;18;19;20;21},{60;50;42;36;32;30;28;26;24;22;20;18;16;14;12;10;8;6;4;2;0}),0)</f>
        <v>0</v>
      </c>
      <c r="AS162" s="44"/>
      <c r="AT162" s="45">
        <f>IF(AS162,LOOKUP(AS162,{1;2;3;4;5;6;7;8;9;10;11;12;13;14;15;16;17;18;19;20;21},{60;50;42;36;32;30;28;26;24;22;20;18;16;14;12;10;8;6;4;2;0}),0)</f>
        <v>0</v>
      </c>
      <c r="AU162" s="44"/>
      <c r="AV162" s="45">
        <f>IF(AU162,LOOKUP(AU162,{1;2;3;4;5;6;7;8;9;10;11;12;13;14;15;16;17;18;19;20;21},{60;50;42;36;32;30;28;26;24;22;20;18;16;14;12;10;8;6;4;2;0}),0)</f>
        <v>0</v>
      </c>
      <c r="AW162" s="225"/>
      <c r="AX162" s="219">
        <f>V162+X162+Z162+AB162+AR162+AT162+AV162</f>
        <v>0</v>
      </c>
      <c r="AY162" s="259"/>
      <c r="AZ162" s="255">
        <f>RANK(BA162,$BA$6:$BA$258)</f>
        <v>57</v>
      </c>
      <c r="BA162" s="256">
        <f>(N162+P162+R162+T162+V162+X162+Z162+AB162+AD162+AF162+AH162+AJ162+AL162+AN162)- SMALL((N162,P162,R162,T162,V162,X162,Z162,AB162,AD162,AF162,AH162,AJ162,AL162,AN162),1)- SMALL((N162,P162,R162,T162,V162,X162,Z162,AB162,AD162,AF162,AH162,AJ162,AL162,AN162),2)- SMALL((N162,P162,R162,T162,V162,X162,Z162,AB162,AD162,AF162,AH162,AJ162,AL162,AN162),3)</f>
        <v>0</v>
      </c>
      <c r="BB162" s="161"/>
    </row>
    <row r="163" spans="1:54" s="54" customFormat="1" ht="16" customHeight="1" x14ac:dyDescent="0.2">
      <c r="A163" s="190">
        <f>RANK(I163,$I$6:$I$988)</f>
        <v>103</v>
      </c>
      <c r="B163" s="187">
        <v>3535670</v>
      </c>
      <c r="C163" s="181" t="s">
        <v>366</v>
      </c>
      <c r="D163" s="182" t="s">
        <v>544</v>
      </c>
      <c r="E163" s="178" t="str">
        <f>C163&amp;D163</f>
        <v>ErinMOENING</v>
      </c>
      <c r="F163" s="174"/>
      <c r="G163" s="193">
        <v>1999</v>
      </c>
      <c r="H163" s="207" t="str">
        <f>IF(ISBLANK(G163),"",IF(G163&gt;1995.9,"U23","SR"))</f>
        <v>U23</v>
      </c>
      <c r="I163" s="198">
        <f>N163+P163+R163+T163+V163+X163+Z163+AB163+AD163+AF163+AH163+AJ163+AL163+AN163+AP163+AR163+AT163+AV163</f>
        <v>0</v>
      </c>
      <c r="J163" s="201">
        <f>N163+R163+X163+AB163+AF163+AJ163+AR163</f>
        <v>0</v>
      </c>
      <c r="K163" s="202">
        <f>P163+T163+V163+Z163+AD163+AH163+AL163+AN163+AP163+AT163+AV163</f>
        <v>0</v>
      </c>
      <c r="L163" s="161"/>
      <c r="M163" s="44"/>
      <c r="N163" s="41">
        <f>IF(M163,LOOKUP(M163,{1;2;3;4;5;6;7;8;9;10;11;12;13;14;15;16;17;18;19;20;21},{30;25;21;18;16;15;14;13;12;11;10;9;8;7;6;5;4;3;2;1;0}),0)</f>
        <v>0</v>
      </c>
      <c r="O163" s="44"/>
      <c r="P163" s="43">
        <f>IF(O163,LOOKUP(O163,{1;2;3;4;5;6;7;8;9;10;11;12;13;14;15;16;17;18;19;20;21},{30;25;21;18;16;15;14;13;12;11;10;9;8;7;6;5;4;3;2;1;0}),0)</f>
        <v>0</v>
      </c>
      <c r="Q163" s="44"/>
      <c r="R163" s="41">
        <f>IF(Q163,LOOKUP(Q163,{1;2;3;4;5;6;7;8;9;10;11;12;13;14;15;16;17;18;19;20;21},{30;25;21;18;16;15;14;13;12;11;10;9;8;7;6;5;4;3;2;1;0}),0)</f>
        <v>0</v>
      </c>
      <c r="S163" s="44"/>
      <c r="T163" s="43">
        <f>IF(S163,LOOKUP(S163,{1;2;3;4;5;6;7;8;9;10;11;12;13;14;15;16;17;18;19;20;21},{30;25;21;18;16;15;14;13;12;11;10;9;8;7;6;5;4;3;2;1;0}),0)</f>
        <v>0</v>
      </c>
      <c r="U163" s="44"/>
      <c r="V163" s="45">
        <f>IF(U163,LOOKUP(U163,{1;2;3;4;5;6;7;8;9;10;11;12;13;14;15;16;17;18;19;20;21},{60;50;42;36;32;30;28;26;24;22;20;18;16;14;12;10;8;6;4;2;0}),0)</f>
        <v>0</v>
      </c>
      <c r="W163" s="44"/>
      <c r="X163" s="41">
        <f>IF(W163,LOOKUP(W163,{1;2;3;4;5;6;7;8;9;10;11;12;13;14;15;16;17;18;19;20;21},{60;50;42;36;32;30;28;26;24;22;20;18;16;14;12;10;8;6;4;2;0}),0)</f>
        <v>0</v>
      </c>
      <c r="Y163" s="44"/>
      <c r="Z163" s="45">
        <f>IF(Y163,LOOKUP(Y163,{1;2;3;4;5;6;7;8;9;10;11;12;13;14;15;16;17;18;19;20;21},{60;50;42;36;32;30;28;26;24;22;20;18;16;14;12;10;8;6;4;2;0}),0)</f>
        <v>0</v>
      </c>
      <c r="AA163" s="44"/>
      <c r="AB163" s="41">
        <f>IF(AA163,LOOKUP(AA163,{1;2;3;4;5;6;7;8;9;10;11;12;13;14;15;16;17;18;19;20;21},{60;50;42;36;32;30;28;26;24;22;20;18;16;14;12;10;8;6;4;2;0}),0)</f>
        <v>0</v>
      </c>
      <c r="AC163" s="44"/>
      <c r="AD163" s="106">
        <f>IF(AC163,LOOKUP(AC163,{1;2;3;4;5;6;7;8;9;10;11;12;13;14;15;16;17;18;19;20;21},{30;25;21;18;16;15;14;13;12;11;10;9;8;7;6;5;4;3;2;1;0}),0)</f>
        <v>0</v>
      </c>
      <c r="AE163" s="44"/>
      <c r="AF163" s="488">
        <f>IF(AE163,LOOKUP(AE163,{1;2;3;4;5;6;7;8;9;10;11;12;13;14;15;16;17;18;19;20;21},{30;25;21;18;16;15;14;13;12;11;10;9;8;7;6;5;4;3;2;1;0}),0)</f>
        <v>0</v>
      </c>
      <c r="AG163" s="44"/>
      <c r="AH163" s="106">
        <f>IF(AG163,LOOKUP(AG163,{1;2;3;4;5;6;7;8;9;10;11;12;13;14;15;16;17;18;19;20;21},{30;25;21;18;16;15;14;13;12;11;10;9;8;7;6;5;4;3;2;1;0}),0)</f>
        <v>0</v>
      </c>
      <c r="AI163" s="44"/>
      <c r="AJ163" s="41">
        <f>IF(AI163,LOOKUP(AI163,{1;2;3;4;5;6;7;8;9;10;11;12;13;14;15;16;17;18;19;20;21},{30;25;21;18;16;15;14;13;12;11;10;9;8;7;6;5;4;3;2;1;0}),0)</f>
        <v>0</v>
      </c>
      <c r="AK163" s="44"/>
      <c r="AL163" s="43">
        <f>IF(AK163,LOOKUP(AK163,{1;2;3;4;5;6;7;8;9;10;11;12;13;14;15;16;17;18;19;20;21},{30;25;21;18;16;15;14;13;12;11;10;9;8;7;6;5;4;3;2;1;0}),0)</f>
        <v>0</v>
      </c>
      <c r="AM163" s="44"/>
      <c r="AN163" s="43">
        <f>IF(AM163,LOOKUP(AM163,{1;2;3;4;5;6;7;8;9;10;11;12;13;14;15;16;17;18;19;20;21},{30;25;21;18;16;15;14;13;12;11;10;9;8;7;6;5;4;3;2;1;0}),0)</f>
        <v>0</v>
      </c>
      <c r="AO163" s="44"/>
      <c r="AP163" s="43">
        <f>IF(AO163,LOOKUP(AO163,{1;2;3;4;5;6;7;8;9;10;11;12;13;14;15;16;17;18;19;20;21},{30;25;21;18;16;15;14;13;12;11;10;9;8;7;6;5;4;3;2;1;0}),0)</f>
        <v>0</v>
      </c>
      <c r="AQ163" s="44"/>
      <c r="AR163" s="47">
        <f>IF(AQ163,LOOKUP(AQ163,{1;2;3;4;5;6;7;8;9;10;11;12;13;14;15;16;17;18;19;20;21},{60;50;42;36;32;30;28;26;24;22;20;18;16;14;12;10;8;6;4;2;0}),0)</f>
        <v>0</v>
      </c>
      <c r="AS163" s="44"/>
      <c r="AT163" s="45">
        <f>IF(AS163,LOOKUP(AS163,{1;2;3;4;5;6;7;8;9;10;11;12;13;14;15;16;17;18;19;20;21},{60;50;42;36;32;30;28;26;24;22;20;18;16;14;12;10;8;6;4;2;0}),0)</f>
        <v>0</v>
      </c>
      <c r="AU163" s="44"/>
      <c r="AV163" s="45">
        <f>IF(AU163,LOOKUP(AU163,{1;2;3;4;5;6;7;8;9;10;11;12;13;14;15;16;17;18;19;20;21},{60;50;42;36;32;30;28;26;24;22;20;18;16;14;12;10;8;6;4;2;0}),0)</f>
        <v>0</v>
      </c>
      <c r="AW163" s="225"/>
      <c r="AX163" s="219">
        <f>V163+X163+Z163+AB163+AR163+AT163+AV163</f>
        <v>0</v>
      </c>
      <c r="AY163" s="259"/>
      <c r="AZ163" s="255">
        <f>RANK(BA163,$BA$6:$BA$258)</f>
        <v>57</v>
      </c>
      <c r="BA163" s="256">
        <f>(N163+P163+R163+T163+V163+X163+Z163+AB163+AD163+AF163+AH163+AJ163+AL163+AN163)- SMALL((N163,P163,R163,T163,V163,X163,Z163,AB163,AD163,AF163,AH163,AJ163,AL163,AN163),1)- SMALL((N163,P163,R163,T163,V163,X163,Z163,AB163,AD163,AF163,AH163,AJ163,AL163,AN163),2)- SMALL((N163,P163,R163,T163,V163,X163,Z163,AB163,AD163,AF163,AH163,AJ163,AL163,AN163),3)</f>
        <v>0</v>
      </c>
      <c r="BB163" s="161"/>
    </row>
    <row r="164" spans="1:54" s="66" customFormat="1" ht="16" customHeight="1" x14ac:dyDescent="0.2">
      <c r="A164" s="190">
        <f>RANK(I164,$I$6:$I$988)</f>
        <v>103</v>
      </c>
      <c r="B164" s="187">
        <v>3535784</v>
      </c>
      <c r="C164" s="181" t="s">
        <v>257</v>
      </c>
      <c r="D164" s="181" t="s">
        <v>218</v>
      </c>
      <c r="E164" s="178" t="str">
        <f>C164&amp;D164</f>
        <v>ChelseaMOORE</v>
      </c>
      <c r="F164" s="172">
        <v>2017</v>
      </c>
      <c r="G164" s="193">
        <v>2000</v>
      </c>
      <c r="H164" s="207" t="str">
        <f>IF(ISBLANK(G164),"",IF(G164&gt;1995.9,"U23","SR"))</f>
        <v>U23</v>
      </c>
      <c r="I164" s="198">
        <f>N164+P164+R164+T164+V164+X164+Z164+AB164+AD164+AF164+AH164+AJ164+AL164+AN164+AP164+AR164+AT164+AV164</f>
        <v>0</v>
      </c>
      <c r="J164" s="201">
        <f>N164+R164+X164+AB164+AF164+AJ164+AR164</f>
        <v>0</v>
      </c>
      <c r="K164" s="202">
        <f>P164+T164+V164+Z164+AD164+AH164+AL164+AN164+AP164+AT164+AV164</f>
        <v>0</v>
      </c>
      <c r="L164" s="162"/>
      <c r="M164" s="44"/>
      <c r="N164" s="41">
        <f>IF(M164,LOOKUP(M164,{1;2;3;4;5;6;7;8;9;10;11;12;13;14;15;16;17;18;19;20;21},{30;25;21;18;16;15;14;13;12;11;10;9;8;7;6;5;4;3;2;1;0}),0)</f>
        <v>0</v>
      </c>
      <c r="O164" s="44"/>
      <c r="P164" s="43">
        <f>IF(O164,LOOKUP(O164,{1;2;3;4;5;6;7;8;9;10;11;12;13;14;15;16;17;18;19;20;21},{30;25;21;18;16;15;14;13;12;11;10;9;8;7;6;5;4;3;2;1;0}),0)</f>
        <v>0</v>
      </c>
      <c r="Q164" s="44"/>
      <c r="R164" s="41">
        <f>IF(Q164,LOOKUP(Q164,{1;2;3;4;5;6;7;8;9;10;11;12;13;14;15;16;17;18;19;20;21},{30;25;21;18;16;15;14;13;12;11;10;9;8;7;6;5;4;3;2;1;0}),0)</f>
        <v>0</v>
      </c>
      <c r="S164" s="44"/>
      <c r="T164" s="43">
        <f>IF(S164,LOOKUP(S164,{1;2;3;4;5;6;7;8;9;10;11;12;13;14;15;16;17;18;19;20;21},{30;25;21;18;16;15;14;13;12;11;10;9;8;7;6;5;4;3;2;1;0}),0)</f>
        <v>0</v>
      </c>
      <c r="U164" s="44"/>
      <c r="V164" s="45">
        <f>IF(U164,LOOKUP(U164,{1;2;3;4;5;6;7;8;9;10;11;12;13;14;15;16;17;18;19;20;21},{60;50;42;36;32;30;28;26;24;22;20;18;16;14;12;10;8;6;4;2;0}),0)</f>
        <v>0</v>
      </c>
      <c r="W164" s="44"/>
      <c r="X164" s="41">
        <f>IF(W164,LOOKUP(W164,{1;2;3;4;5;6;7;8;9;10;11;12;13;14;15;16;17;18;19;20;21},{60;50;42;36;32;30;28;26;24;22;20;18;16;14;12;10;8;6;4;2;0}),0)</f>
        <v>0</v>
      </c>
      <c r="Y164" s="44"/>
      <c r="Z164" s="45">
        <f>IF(Y164,LOOKUP(Y164,{1;2;3;4;5;6;7;8;9;10;11;12;13;14;15;16;17;18;19;20;21},{60;50;42;36;32;30;28;26;24;22;20;18;16;14;12;10;8;6;4;2;0}),0)</f>
        <v>0</v>
      </c>
      <c r="AA164" s="44"/>
      <c r="AB164" s="41">
        <f>IF(AA164,LOOKUP(AA164,{1;2;3;4;5;6;7;8;9;10;11;12;13;14;15;16;17;18;19;20;21},{60;50;42;36;32;30;28;26;24;22;20;18;16;14;12;10;8;6;4;2;0}),0)</f>
        <v>0</v>
      </c>
      <c r="AC164" s="44"/>
      <c r="AD164" s="106">
        <f>IF(AC164,LOOKUP(AC164,{1;2;3;4;5;6;7;8;9;10;11;12;13;14;15;16;17;18;19;20;21},{30;25;21;18;16;15;14;13;12;11;10;9;8;7;6;5;4;3;2;1;0}),0)</f>
        <v>0</v>
      </c>
      <c r="AE164" s="44"/>
      <c r="AF164" s="488">
        <f>IF(AE164,LOOKUP(AE164,{1;2;3;4;5;6;7;8;9;10;11;12;13;14;15;16;17;18;19;20;21},{30;25;21;18;16;15;14;13;12;11;10;9;8;7;6;5;4;3;2;1;0}),0)</f>
        <v>0</v>
      </c>
      <c r="AG164" s="44"/>
      <c r="AH164" s="106">
        <f>IF(AG164,LOOKUP(AG164,{1;2;3;4;5;6;7;8;9;10;11;12;13;14;15;16;17;18;19;20;21},{30;25;21;18;16;15;14;13;12;11;10;9;8;7;6;5;4;3;2;1;0}),0)</f>
        <v>0</v>
      </c>
      <c r="AI164" s="44"/>
      <c r="AJ164" s="41">
        <f>IF(AI164,LOOKUP(AI164,{1;2;3;4;5;6;7;8;9;10;11;12;13;14;15;16;17;18;19;20;21},{30;25;21;18;16;15;14;13;12;11;10;9;8;7;6;5;4;3;2;1;0}),0)</f>
        <v>0</v>
      </c>
      <c r="AK164" s="44"/>
      <c r="AL164" s="43">
        <f>IF(AK164,LOOKUP(AK164,{1;2;3;4;5;6;7;8;9;10;11;12;13;14;15;16;17;18;19;20;21},{30;25;21;18;16;15;14;13;12;11;10;9;8;7;6;5;4;3;2;1;0}),0)</f>
        <v>0</v>
      </c>
      <c r="AM164" s="44"/>
      <c r="AN164" s="43">
        <f>IF(AM164,LOOKUP(AM164,{1;2;3;4;5;6;7;8;9;10;11;12;13;14;15;16;17;18;19;20;21},{30;25;21;18;16;15;14;13;12;11;10;9;8;7;6;5;4;3;2;1;0}),0)</f>
        <v>0</v>
      </c>
      <c r="AO164" s="44"/>
      <c r="AP164" s="43">
        <f>IF(AO164,LOOKUP(AO164,{1;2;3;4;5;6;7;8;9;10;11;12;13;14;15;16;17;18;19;20;21},{30;25;21;18;16;15;14;13;12;11;10;9;8;7;6;5;4;3;2;1;0}),0)</f>
        <v>0</v>
      </c>
      <c r="AQ164" s="44"/>
      <c r="AR164" s="47">
        <f>IF(AQ164,LOOKUP(AQ164,{1;2;3;4;5;6;7;8;9;10;11;12;13;14;15;16;17;18;19;20;21},{60;50;42;36;32;30;28;26;24;22;20;18;16;14;12;10;8;6;4;2;0}),0)</f>
        <v>0</v>
      </c>
      <c r="AS164" s="44"/>
      <c r="AT164" s="45">
        <f>IF(AS164,LOOKUP(AS164,{1;2;3;4;5;6;7;8;9;10;11;12;13;14;15;16;17;18;19;20;21},{60;50;42;36;32;30;28;26;24;22;20;18;16;14;12;10;8;6;4;2;0}),0)</f>
        <v>0</v>
      </c>
      <c r="AU164" s="44"/>
      <c r="AV164" s="45">
        <f>IF(AU164,LOOKUP(AU164,{1;2;3;4;5;6;7;8;9;10;11;12;13;14;15;16;17;18;19;20;21},{60;50;42;36;32;30;28;26;24;22;20;18;16;14;12;10;8;6;4;2;0}),0)</f>
        <v>0</v>
      </c>
      <c r="AW164" s="225"/>
      <c r="AX164" s="219">
        <f>V164+X164+Z164+AB164+AR164+AT164+AV164</f>
        <v>0</v>
      </c>
      <c r="AY164" s="259"/>
      <c r="AZ164" s="255">
        <f>RANK(BA164,$BA$6:$BA$258)</f>
        <v>57</v>
      </c>
      <c r="BA164" s="256">
        <f>(N164+P164+R164+T164+V164+X164+Z164+AB164+AD164+AF164+AH164+AJ164+AL164+AN164)- SMALL((N164,P164,R164,T164,V164,X164,Z164,AB164,AD164,AF164,AH164,AJ164,AL164,AN164),1)- SMALL((N164,P164,R164,T164,V164,X164,Z164,AB164,AD164,AF164,AH164,AJ164,AL164,AN164),2)- SMALL((N164,P164,R164,T164,V164,X164,Z164,AB164,AD164,AF164,AH164,AJ164,AL164,AN164),3)</f>
        <v>0</v>
      </c>
      <c r="BB164" s="161"/>
    </row>
    <row r="165" spans="1:54" s="66" customFormat="1" ht="16" customHeight="1" x14ac:dyDescent="0.2">
      <c r="A165" s="190">
        <f>RANK(I165,$I$6:$I$988)</f>
        <v>103</v>
      </c>
      <c r="B165" s="187">
        <v>3085002</v>
      </c>
      <c r="C165" s="181" t="s">
        <v>432</v>
      </c>
      <c r="D165" s="181" t="s">
        <v>433</v>
      </c>
      <c r="E165" s="178" t="str">
        <f>C165&amp;D165</f>
        <v>JaquelineMOURAO</v>
      </c>
      <c r="F165" s="172">
        <v>2017</v>
      </c>
      <c r="G165" s="193">
        <v>1975</v>
      </c>
      <c r="H165" s="207" t="str">
        <f>IF(ISBLANK(G165),"",IF(G165&gt;1995.9,"U23","SR"))</f>
        <v>SR</v>
      </c>
      <c r="I165" s="198">
        <f>N165+P165+R165+T165+V165+X165+Z165+AB165+AD165+AF165+AH165+AJ165+AL165+AN165+AP165+AR165+AT165+AV165</f>
        <v>0</v>
      </c>
      <c r="J165" s="201">
        <f>N165+R165+X165+AB165+AF165+AJ165+AR165</f>
        <v>0</v>
      </c>
      <c r="K165" s="202">
        <f>P165+T165+V165+Z165+AD165+AH165+AL165+AN165+AP165+AT165+AV165</f>
        <v>0</v>
      </c>
      <c r="L165" s="163"/>
      <c r="M165" s="44"/>
      <c r="N165" s="41">
        <f>IF(M165,LOOKUP(M165,{1;2;3;4;5;6;7;8;9;10;11;12;13;14;15;16;17;18;19;20;21},{30;25;21;18;16;15;14;13;12;11;10;9;8;7;6;5;4;3;2;1;0}),0)</f>
        <v>0</v>
      </c>
      <c r="O165" s="44"/>
      <c r="P165" s="43">
        <f>IF(O165,LOOKUP(O165,{1;2;3;4;5;6;7;8;9;10;11;12;13;14;15;16;17;18;19;20;21},{30;25;21;18;16;15;14;13;12;11;10;9;8;7;6;5;4;3;2;1;0}),0)</f>
        <v>0</v>
      </c>
      <c r="Q165" s="44"/>
      <c r="R165" s="41">
        <f>IF(Q165,LOOKUP(Q165,{1;2;3;4;5;6;7;8;9;10;11;12;13;14;15;16;17;18;19;20;21},{30;25;21;18;16;15;14;13;12;11;10;9;8;7;6;5;4;3;2;1;0}),0)</f>
        <v>0</v>
      </c>
      <c r="S165" s="44"/>
      <c r="T165" s="43">
        <f>IF(S165,LOOKUP(S165,{1;2;3;4;5;6;7;8;9;10;11;12;13;14;15;16;17;18;19;20;21},{30;25;21;18;16;15;14;13;12;11;10;9;8;7;6;5;4;3;2;1;0}),0)</f>
        <v>0</v>
      </c>
      <c r="U165" s="44"/>
      <c r="V165" s="45">
        <f>IF(U165,LOOKUP(U165,{1;2;3;4;5;6;7;8;9;10;11;12;13;14;15;16;17;18;19;20;21},{60;50;42;36;32;30;28;26;24;22;20;18;16;14;12;10;8;6;4;2;0}),0)</f>
        <v>0</v>
      </c>
      <c r="W165" s="44"/>
      <c r="X165" s="41">
        <f>IF(W165,LOOKUP(W165,{1;2;3;4;5;6;7;8;9;10;11;12;13;14;15;16;17;18;19;20;21},{60;50;42;36;32;30;28;26;24;22;20;18;16;14;12;10;8;6;4;2;0}),0)</f>
        <v>0</v>
      </c>
      <c r="Y165" s="44"/>
      <c r="Z165" s="45">
        <f>IF(Y165,LOOKUP(Y165,{1;2;3;4;5;6;7;8;9;10;11;12;13;14;15;16;17;18;19;20;21},{60;50;42;36;32;30;28;26;24;22;20;18;16;14;12;10;8;6;4;2;0}),0)</f>
        <v>0</v>
      </c>
      <c r="AA165" s="44"/>
      <c r="AB165" s="41">
        <f>IF(AA165,LOOKUP(AA165,{1;2;3;4;5;6;7;8;9;10;11;12;13;14;15;16;17;18;19;20;21},{60;50;42;36;32;30;28;26;24;22;20;18;16;14;12;10;8;6;4;2;0}),0)</f>
        <v>0</v>
      </c>
      <c r="AC165" s="44"/>
      <c r="AD165" s="106">
        <f>IF(AC165,LOOKUP(AC165,{1;2;3;4;5;6;7;8;9;10;11;12;13;14;15;16;17;18;19;20;21},{30;25;21;18;16;15;14;13;12;11;10;9;8;7;6;5;4;3;2;1;0}),0)</f>
        <v>0</v>
      </c>
      <c r="AE165" s="44"/>
      <c r="AF165" s="488">
        <f>IF(AE165,LOOKUP(AE165,{1;2;3;4;5;6;7;8;9;10;11;12;13;14;15;16;17;18;19;20;21},{30;25;21;18;16;15;14;13;12;11;10;9;8;7;6;5;4;3;2;1;0}),0)</f>
        <v>0</v>
      </c>
      <c r="AG165" s="44"/>
      <c r="AH165" s="106">
        <f>IF(AG165,LOOKUP(AG165,{1;2;3;4;5;6;7;8;9;10;11;12;13;14;15;16;17;18;19;20;21},{30;25;21;18;16;15;14;13;12;11;10;9;8;7;6;5;4;3;2;1;0}),0)</f>
        <v>0</v>
      </c>
      <c r="AI165" s="44"/>
      <c r="AJ165" s="41">
        <f>IF(AI165,LOOKUP(AI165,{1;2;3;4;5;6;7;8;9;10;11;12;13;14;15;16;17;18;19;20;21},{30;25;21;18;16;15;14;13;12;11;10;9;8;7;6;5;4;3;2;1;0}),0)</f>
        <v>0</v>
      </c>
      <c r="AK165" s="44"/>
      <c r="AL165" s="43">
        <f>IF(AK165,LOOKUP(AK165,{1;2;3;4;5;6;7;8;9;10;11;12;13;14;15;16;17;18;19;20;21},{30;25;21;18;16;15;14;13;12;11;10;9;8;7;6;5;4;3;2;1;0}),0)</f>
        <v>0</v>
      </c>
      <c r="AM165" s="44"/>
      <c r="AN165" s="43">
        <f>IF(AM165,LOOKUP(AM165,{1;2;3;4;5;6;7;8;9;10;11;12;13;14;15;16;17;18;19;20;21},{30;25;21;18;16;15;14;13;12;11;10;9;8;7;6;5;4;3;2;1;0}),0)</f>
        <v>0</v>
      </c>
      <c r="AO165" s="44"/>
      <c r="AP165" s="43">
        <f>IF(AO165,LOOKUP(AO165,{1;2;3;4;5;6;7;8;9;10;11;12;13;14;15;16;17;18;19;20;21},{30;25;21;18;16;15;14;13;12;11;10;9;8;7;6;5;4;3;2;1;0}),0)</f>
        <v>0</v>
      </c>
      <c r="AQ165" s="44"/>
      <c r="AR165" s="47">
        <f>IF(AQ165,LOOKUP(AQ165,{1;2;3;4;5;6;7;8;9;10;11;12;13;14;15;16;17;18;19;20;21},{60;50;42;36;32;30;28;26;24;22;20;18;16;14;12;10;8;6;4;2;0}),0)</f>
        <v>0</v>
      </c>
      <c r="AS165" s="44"/>
      <c r="AT165" s="45">
        <f>IF(AS165,LOOKUP(AS165,{1;2;3;4;5;6;7;8;9;10;11;12;13;14;15;16;17;18;19;20;21},{60;50;42;36;32;30;28;26;24;22;20;18;16;14;12;10;8;6;4;2;0}),0)</f>
        <v>0</v>
      </c>
      <c r="AU165" s="44"/>
      <c r="AV165" s="45">
        <f>IF(AU165,LOOKUP(AU165,{1;2;3;4;5;6;7;8;9;10;11;12;13;14;15;16;17;18;19;20;21},{60;50;42;36;32;30;28;26;24;22;20;18;16;14;12;10;8;6;4;2;0}),0)</f>
        <v>0</v>
      </c>
      <c r="AW165" s="225"/>
      <c r="AX165" s="219">
        <f>V165+X165+Z165+AB165+AR165+AT165+AV165</f>
        <v>0</v>
      </c>
      <c r="AY165" s="259"/>
      <c r="AZ165" s="255">
        <f>RANK(BA165,$BA$6:$BA$258)</f>
        <v>57</v>
      </c>
      <c r="BA165" s="256">
        <f>(N165+P165+R165+T165+V165+X165+Z165+AB165+AD165+AF165+AH165+AJ165+AL165+AN165)- SMALL((N165,P165,R165,T165,V165,X165,Z165,AB165,AD165,AF165,AH165,AJ165,AL165,AN165),1)- SMALL((N165,P165,R165,T165,V165,X165,Z165,AB165,AD165,AF165,AH165,AJ165,AL165,AN165),2)- SMALL((N165,P165,R165,T165,V165,X165,Z165,AB165,AD165,AF165,AH165,AJ165,AL165,AN165),3)</f>
        <v>0</v>
      </c>
      <c r="BB165" s="161"/>
    </row>
    <row r="166" spans="1:54" s="66" customFormat="1" ht="16" customHeight="1" x14ac:dyDescent="0.2">
      <c r="A166" s="190">
        <f>RANK(I166,$I$6:$I$988)</f>
        <v>103</v>
      </c>
      <c r="B166" s="187">
        <v>3515187</v>
      </c>
      <c r="C166" s="181" t="s">
        <v>434</v>
      </c>
      <c r="D166" s="181" t="s">
        <v>435</v>
      </c>
      <c r="E166" s="178" t="str">
        <f>C166&amp;D166</f>
        <v>NataliaMUELLER</v>
      </c>
      <c r="F166" s="172">
        <v>2017</v>
      </c>
      <c r="G166" s="193">
        <v>1992</v>
      </c>
      <c r="H166" s="207" t="str">
        <f>IF(ISBLANK(G166),"",IF(G166&gt;1995.9,"U23","SR"))</f>
        <v>SR</v>
      </c>
      <c r="I166" s="198">
        <f>N166+P166+R166+T166+V166+X166+Z166+AB166+AD166+AF166+AH166+AJ166+AL166+AN166+AP166+AR166+AT166+AV166</f>
        <v>0</v>
      </c>
      <c r="J166" s="201">
        <f>N166+R166+X166+AB166+AF166+AJ166+AR166</f>
        <v>0</v>
      </c>
      <c r="K166" s="202">
        <f>P166+T166+V166+Z166+AD166+AH166+AL166+AN166+AP166+AT166+AV166</f>
        <v>0</v>
      </c>
      <c r="L166" s="164"/>
      <c r="M166" s="44"/>
      <c r="N166" s="41">
        <f>IF(M166,LOOKUP(M166,{1;2;3;4;5;6;7;8;9;10;11;12;13;14;15;16;17;18;19;20;21},{30;25;21;18;16;15;14;13;12;11;10;9;8;7;6;5;4;3;2;1;0}),0)</f>
        <v>0</v>
      </c>
      <c r="O166" s="44"/>
      <c r="P166" s="43">
        <f>IF(O166,LOOKUP(O166,{1;2;3;4;5;6;7;8;9;10;11;12;13;14;15;16;17;18;19;20;21},{30;25;21;18;16;15;14;13;12;11;10;9;8;7;6;5;4;3;2;1;0}),0)</f>
        <v>0</v>
      </c>
      <c r="Q166" s="44"/>
      <c r="R166" s="41">
        <f>IF(Q166,LOOKUP(Q166,{1;2;3;4;5;6;7;8;9;10;11;12;13;14;15;16;17;18;19;20;21},{30;25;21;18;16;15;14;13;12;11;10;9;8;7;6;5;4;3;2;1;0}),0)</f>
        <v>0</v>
      </c>
      <c r="S166" s="44"/>
      <c r="T166" s="43">
        <f>IF(S166,LOOKUP(S166,{1;2;3;4;5;6;7;8;9;10;11;12;13;14;15;16;17;18;19;20;21},{30;25;21;18;16;15;14;13;12;11;10;9;8;7;6;5;4;3;2;1;0}),0)</f>
        <v>0</v>
      </c>
      <c r="U166" s="44"/>
      <c r="V166" s="45">
        <f>IF(U166,LOOKUP(U166,{1;2;3;4;5;6;7;8;9;10;11;12;13;14;15;16;17;18;19;20;21},{60;50;42;36;32;30;28;26;24;22;20;18;16;14;12;10;8;6;4;2;0}),0)</f>
        <v>0</v>
      </c>
      <c r="W166" s="44"/>
      <c r="X166" s="41">
        <f>IF(W166,LOOKUP(W166,{1;2;3;4;5;6;7;8;9;10;11;12;13;14;15;16;17;18;19;20;21},{60;50;42;36;32;30;28;26;24;22;20;18;16;14;12;10;8;6;4;2;0}),0)</f>
        <v>0</v>
      </c>
      <c r="Y166" s="44"/>
      <c r="Z166" s="45">
        <f>IF(Y166,LOOKUP(Y166,{1;2;3;4;5;6;7;8;9;10;11;12;13;14;15;16;17;18;19;20;21},{60;50;42;36;32;30;28;26;24;22;20;18;16;14;12;10;8;6;4;2;0}),0)</f>
        <v>0</v>
      </c>
      <c r="AA166" s="44"/>
      <c r="AB166" s="41">
        <f>IF(AA166,LOOKUP(AA166,{1;2;3;4;5;6;7;8;9;10;11;12;13;14;15;16;17;18;19;20;21},{60;50;42;36;32;30;28;26;24;22;20;18;16;14;12;10;8;6;4;2;0}),0)</f>
        <v>0</v>
      </c>
      <c r="AC166" s="44"/>
      <c r="AD166" s="106">
        <f>IF(AC166,LOOKUP(AC166,{1;2;3;4;5;6;7;8;9;10;11;12;13;14;15;16;17;18;19;20;21},{30;25;21;18;16;15;14;13;12;11;10;9;8;7;6;5;4;3;2;1;0}),0)</f>
        <v>0</v>
      </c>
      <c r="AE166" s="44"/>
      <c r="AF166" s="488">
        <f>IF(AE166,LOOKUP(AE166,{1;2;3;4;5;6;7;8;9;10;11;12;13;14;15;16;17;18;19;20;21},{30;25;21;18;16;15;14;13;12;11;10;9;8;7;6;5;4;3;2;1;0}),0)</f>
        <v>0</v>
      </c>
      <c r="AG166" s="44"/>
      <c r="AH166" s="106">
        <f>IF(AG166,LOOKUP(AG166,{1;2;3;4;5;6;7;8;9;10;11;12;13;14;15;16;17;18;19;20;21},{30;25;21;18;16;15;14;13;12;11;10;9;8;7;6;5;4;3;2;1;0}),0)</f>
        <v>0</v>
      </c>
      <c r="AI166" s="44"/>
      <c r="AJ166" s="41">
        <f>IF(AI166,LOOKUP(AI166,{1;2;3;4;5;6;7;8;9;10;11;12;13;14;15;16;17;18;19;20;21},{30;25;21;18;16;15;14;13;12;11;10;9;8;7;6;5;4;3;2;1;0}),0)</f>
        <v>0</v>
      </c>
      <c r="AK166" s="44"/>
      <c r="AL166" s="43">
        <f>IF(AK166,LOOKUP(AK166,{1;2;3;4;5;6;7;8;9;10;11;12;13;14;15;16;17;18;19;20;21},{30;25;21;18;16;15;14;13;12;11;10;9;8;7;6;5;4;3;2;1;0}),0)</f>
        <v>0</v>
      </c>
      <c r="AM166" s="44"/>
      <c r="AN166" s="43">
        <f>IF(AM166,LOOKUP(AM166,{1;2;3;4;5;6;7;8;9;10;11;12;13;14;15;16;17;18;19;20;21},{30;25;21;18;16;15;14;13;12;11;10;9;8;7;6;5;4;3;2;1;0}),0)</f>
        <v>0</v>
      </c>
      <c r="AO166" s="44"/>
      <c r="AP166" s="43">
        <f>IF(AO166,LOOKUP(AO166,{1;2;3;4;5;6;7;8;9;10;11;12;13;14;15;16;17;18;19;20;21},{30;25;21;18;16;15;14;13;12;11;10;9;8;7;6;5;4;3;2;1;0}),0)</f>
        <v>0</v>
      </c>
      <c r="AQ166" s="44"/>
      <c r="AR166" s="47">
        <f>IF(AQ166,LOOKUP(AQ166,{1;2;3;4;5;6;7;8;9;10;11;12;13;14;15;16;17;18;19;20;21},{60;50;42;36;32;30;28;26;24;22;20;18;16;14;12;10;8;6;4;2;0}),0)</f>
        <v>0</v>
      </c>
      <c r="AS166" s="44"/>
      <c r="AT166" s="45">
        <f>IF(AS166,LOOKUP(AS166,{1;2;3;4;5;6;7;8;9;10;11;12;13;14;15;16;17;18;19;20;21},{60;50;42;36;32;30;28;26;24;22;20;18;16;14;12;10;8;6;4;2;0}),0)</f>
        <v>0</v>
      </c>
      <c r="AU166" s="44"/>
      <c r="AV166" s="45">
        <f>IF(AU166,LOOKUP(AU166,{1;2;3;4;5;6;7;8;9;10;11;12;13;14;15;16;17;18;19;20;21},{60;50;42;36;32;30;28;26;24;22;20;18;16;14;12;10;8;6;4;2;0}),0)</f>
        <v>0</v>
      </c>
      <c r="AW166" s="225"/>
      <c r="AX166" s="219">
        <f>V166+X166+Z166+AB166+AR166+AT166+AV166</f>
        <v>0</v>
      </c>
      <c r="AY166" s="259"/>
      <c r="AZ166" s="255">
        <f>RANK(BA166,$BA$6:$BA$258)</f>
        <v>57</v>
      </c>
      <c r="BA166" s="256">
        <f>(N166+P166+R166+T166+V166+X166+Z166+AB166+AD166+AF166+AH166+AJ166+AL166+AN166)- SMALL((N166,P166,R166,T166,V166,X166,Z166,AB166,AD166,AF166,AH166,AJ166,AL166,AN166),1)- SMALL((N166,P166,R166,T166,V166,X166,Z166,AB166,AD166,AF166,AH166,AJ166,AL166,AN166),2)- SMALL((N166,P166,R166,T166,V166,X166,Z166,AB166,AD166,AF166,AH166,AJ166,AL166,AN166),3)</f>
        <v>0</v>
      </c>
      <c r="BB166" s="161"/>
    </row>
    <row r="167" spans="1:54" s="54" customFormat="1" ht="16" customHeight="1" x14ac:dyDescent="0.2">
      <c r="A167" s="190">
        <f>RANK(I167,$I$6:$I$988)</f>
        <v>103</v>
      </c>
      <c r="B167" s="187">
        <v>3425565</v>
      </c>
      <c r="C167" s="181" t="s">
        <v>436</v>
      </c>
      <c r="D167" s="181" t="s">
        <v>437</v>
      </c>
      <c r="E167" s="178" t="str">
        <f>C167&amp;D167</f>
        <v>MereteMYRSETH</v>
      </c>
      <c r="F167" s="172">
        <v>2017</v>
      </c>
      <c r="G167" s="193">
        <v>1992</v>
      </c>
      <c r="H167" s="207" t="str">
        <f>IF(ISBLANK(G167),"",IF(G167&gt;1995.9,"U23","SR"))</f>
        <v>SR</v>
      </c>
      <c r="I167" s="198">
        <f>N167+P167+R167+T167+V167+X167+Z167+AB167+AD167+AF167+AH167+AJ167+AL167+AN167+AP167+AR167+AT167+AV167</f>
        <v>0</v>
      </c>
      <c r="J167" s="201">
        <f>N167+R167+X167+AB167+AF167+AJ167+AR167</f>
        <v>0</v>
      </c>
      <c r="K167" s="202">
        <f>P167+T167+V167+Z167+AD167+AH167+AL167+AN167+AP167+AT167+AV167</f>
        <v>0</v>
      </c>
      <c r="L167" s="161"/>
      <c r="M167" s="44"/>
      <c r="N167" s="41">
        <f>IF(M167,LOOKUP(M167,{1;2;3;4;5;6;7;8;9;10;11;12;13;14;15;16;17;18;19;20;21},{30;25;21;18;16;15;14;13;12;11;10;9;8;7;6;5;4;3;2;1;0}),0)</f>
        <v>0</v>
      </c>
      <c r="O167" s="44"/>
      <c r="P167" s="43">
        <f>IF(O167,LOOKUP(O167,{1;2;3;4;5;6;7;8;9;10;11;12;13;14;15;16;17;18;19;20;21},{30;25;21;18;16;15;14;13;12;11;10;9;8;7;6;5;4;3;2;1;0}),0)</f>
        <v>0</v>
      </c>
      <c r="Q167" s="44"/>
      <c r="R167" s="41">
        <f>IF(Q167,LOOKUP(Q167,{1;2;3;4;5;6;7;8;9;10;11;12;13;14;15;16;17;18;19;20;21},{30;25;21;18;16;15;14;13;12;11;10;9;8;7;6;5;4;3;2;1;0}),0)</f>
        <v>0</v>
      </c>
      <c r="S167" s="44"/>
      <c r="T167" s="43">
        <f>IF(S167,LOOKUP(S167,{1;2;3;4;5;6;7;8;9;10;11;12;13;14;15;16;17;18;19;20;21},{30;25;21;18;16;15;14;13;12;11;10;9;8;7;6;5;4;3;2;1;0}),0)</f>
        <v>0</v>
      </c>
      <c r="U167" s="44"/>
      <c r="V167" s="45">
        <f>IF(U167,LOOKUP(U167,{1;2;3;4;5;6;7;8;9;10;11;12;13;14;15;16;17;18;19;20;21},{60;50;42;36;32;30;28;26;24;22;20;18;16;14;12;10;8;6;4;2;0}),0)</f>
        <v>0</v>
      </c>
      <c r="W167" s="44"/>
      <c r="X167" s="41">
        <f>IF(W167,LOOKUP(W167,{1;2;3;4;5;6;7;8;9;10;11;12;13;14;15;16;17;18;19;20;21},{60;50;42;36;32;30;28;26;24;22;20;18;16;14;12;10;8;6;4;2;0}),0)</f>
        <v>0</v>
      </c>
      <c r="Y167" s="44"/>
      <c r="Z167" s="45">
        <f>IF(Y167,LOOKUP(Y167,{1;2;3;4;5;6;7;8;9;10;11;12;13;14;15;16;17;18;19;20;21},{60;50;42;36;32;30;28;26;24;22;20;18;16;14;12;10;8;6;4;2;0}),0)</f>
        <v>0</v>
      </c>
      <c r="AA167" s="44"/>
      <c r="AB167" s="41">
        <f>IF(AA167,LOOKUP(AA167,{1;2;3;4;5;6;7;8;9;10;11;12;13;14;15;16;17;18;19;20;21},{60;50;42;36;32;30;28;26;24;22;20;18;16;14;12;10;8;6;4;2;0}),0)</f>
        <v>0</v>
      </c>
      <c r="AC167" s="44"/>
      <c r="AD167" s="106">
        <f>IF(AC167,LOOKUP(AC167,{1;2;3;4;5;6;7;8;9;10;11;12;13;14;15;16;17;18;19;20;21},{30;25;21;18;16;15;14;13;12;11;10;9;8;7;6;5;4;3;2;1;0}),0)</f>
        <v>0</v>
      </c>
      <c r="AE167" s="44"/>
      <c r="AF167" s="488">
        <f>IF(AE167,LOOKUP(AE167,{1;2;3;4;5;6;7;8;9;10;11;12;13;14;15;16;17;18;19;20;21},{30;25;21;18;16;15;14;13;12;11;10;9;8;7;6;5;4;3;2;1;0}),0)</f>
        <v>0</v>
      </c>
      <c r="AG167" s="44"/>
      <c r="AH167" s="106">
        <f>IF(AG167,LOOKUP(AG167,{1;2;3;4;5;6;7;8;9;10;11;12;13;14;15;16;17;18;19;20;21},{30;25;21;18;16;15;14;13;12;11;10;9;8;7;6;5;4;3;2;1;0}),0)</f>
        <v>0</v>
      </c>
      <c r="AI167" s="44"/>
      <c r="AJ167" s="41">
        <f>IF(AI167,LOOKUP(AI167,{1;2;3;4;5;6;7;8;9;10;11;12;13;14;15;16;17;18;19;20;21},{30;25;21;18;16;15;14;13;12;11;10;9;8;7;6;5;4;3;2;1;0}),0)</f>
        <v>0</v>
      </c>
      <c r="AK167" s="44"/>
      <c r="AL167" s="43">
        <f>IF(AK167,LOOKUP(AK167,{1;2;3;4;5;6;7;8;9;10;11;12;13;14;15;16;17;18;19;20;21},{30;25;21;18;16;15;14;13;12;11;10;9;8;7;6;5;4;3;2;1;0}),0)</f>
        <v>0</v>
      </c>
      <c r="AM167" s="44"/>
      <c r="AN167" s="43">
        <f>IF(AM167,LOOKUP(AM167,{1;2;3;4;5;6;7;8;9;10;11;12;13;14;15;16;17;18;19;20;21},{30;25;21;18;16;15;14;13;12;11;10;9;8;7;6;5;4;3;2;1;0}),0)</f>
        <v>0</v>
      </c>
      <c r="AO167" s="44"/>
      <c r="AP167" s="43">
        <f>IF(AO167,LOOKUP(AO167,{1;2;3;4;5;6;7;8;9;10;11;12;13;14;15;16;17;18;19;20;21},{30;25;21;18;16;15;14;13;12;11;10;9;8;7;6;5;4;3;2;1;0}),0)</f>
        <v>0</v>
      </c>
      <c r="AQ167" s="44"/>
      <c r="AR167" s="47">
        <f>IF(AQ167,LOOKUP(AQ167,{1;2;3;4;5;6;7;8;9;10;11;12;13;14;15;16;17;18;19;20;21},{60;50;42;36;32;30;28;26;24;22;20;18;16;14;12;10;8;6;4;2;0}),0)</f>
        <v>0</v>
      </c>
      <c r="AS167" s="44"/>
      <c r="AT167" s="45">
        <f>IF(AS167,LOOKUP(AS167,{1;2;3;4;5;6;7;8;9;10;11;12;13;14;15;16;17;18;19;20;21},{60;50;42;36;32;30;28;26;24;22;20;18;16;14;12;10;8;6;4;2;0}),0)</f>
        <v>0</v>
      </c>
      <c r="AU167" s="44"/>
      <c r="AV167" s="45">
        <f>IF(AU167,LOOKUP(AU167,{1;2;3;4;5;6;7;8;9;10;11;12;13;14;15;16;17;18;19;20;21},{60;50;42;36;32;30;28;26;24;22;20;18;16;14;12;10;8;6;4;2;0}),0)</f>
        <v>0</v>
      </c>
      <c r="AW167" s="225"/>
      <c r="AX167" s="219">
        <f>V167+X167+Z167+AB167+AR167+AT167+AV167</f>
        <v>0</v>
      </c>
      <c r="AY167" s="259"/>
      <c r="AZ167" s="255">
        <f>RANK(BA167,$BA$6:$BA$258)</f>
        <v>57</v>
      </c>
      <c r="BA167" s="256">
        <f>(N167+P167+R167+T167+V167+X167+Z167+AB167+AD167+AF167+AH167+AJ167+AL167+AN167)- SMALL((N167,P167,R167,T167,V167,X167,Z167,AB167,AD167,AF167,AH167,AJ167,AL167,AN167),1)- SMALL((N167,P167,R167,T167,V167,X167,Z167,AB167,AD167,AF167,AH167,AJ167,AL167,AN167),2)- SMALL((N167,P167,R167,T167,V167,X167,Z167,AB167,AD167,AF167,AH167,AJ167,AL167,AN167),3)</f>
        <v>0</v>
      </c>
      <c r="BB167" s="161"/>
    </row>
    <row r="168" spans="1:54" s="264" customFormat="1" ht="16" customHeight="1" x14ac:dyDescent="0.2">
      <c r="A168" s="190">
        <f>RANK(I168,$I$6:$I$988)</f>
        <v>103</v>
      </c>
      <c r="B168" s="187">
        <v>3535723</v>
      </c>
      <c r="C168" s="181" t="s">
        <v>346</v>
      </c>
      <c r="D168" s="181" t="s">
        <v>438</v>
      </c>
      <c r="E168" s="178" t="str">
        <f>C168&amp;D168</f>
        <v>EmmaNELSON</v>
      </c>
      <c r="F168" s="172">
        <v>2017</v>
      </c>
      <c r="G168" s="194">
        <v>2000</v>
      </c>
      <c r="H168" s="207" t="str">
        <f>IF(ISBLANK(G168),"",IF(G168&gt;1995.9,"U23","SR"))</f>
        <v>U23</v>
      </c>
      <c r="I168" s="198">
        <f>N168+P168+R168+T168+V168+X168+Z168+AB168+AD168+AF168+AH168+AJ168+AL168+AN168+AP168+AR168+AT168+AV168</f>
        <v>0</v>
      </c>
      <c r="J168" s="201">
        <f>N168+R168+X168+AB168+AF168+AJ168+AR168</f>
        <v>0</v>
      </c>
      <c r="K168" s="202">
        <f>P168+T168+V168+Z168+AD168+AH168+AL168+AN168+AP168+AT168+AV168</f>
        <v>0</v>
      </c>
      <c r="L168" s="522"/>
      <c r="M168" s="44"/>
      <c r="N168" s="41">
        <f>IF(M168,LOOKUP(M168,{1;2;3;4;5;6;7;8;9;10;11;12;13;14;15;16;17;18;19;20;21},{30;25;21;18;16;15;14;13;12;11;10;9;8;7;6;5;4;3;2;1;0}),0)</f>
        <v>0</v>
      </c>
      <c r="O168" s="44"/>
      <c r="P168" s="43">
        <f>IF(O168,LOOKUP(O168,{1;2;3;4;5;6;7;8;9;10;11;12;13;14;15;16;17;18;19;20;21},{30;25;21;18;16;15;14;13;12;11;10;9;8;7;6;5;4;3;2;1;0}),0)</f>
        <v>0</v>
      </c>
      <c r="Q168" s="44"/>
      <c r="R168" s="41">
        <f>IF(Q168,LOOKUP(Q168,{1;2;3;4;5;6;7;8;9;10;11;12;13;14;15;16;17;18;19;20;21},{30;25;21;18;16;15;14;13;12;11;10;9;8;7;6;5;4;3;2;1;0}),0)</f>
        <v>0</v>
      </c>
      <c r="S168" s="44"/>
      <c r="T168" s="43">
        <f>IF(S168,LOOKUP(S168,{1;2;3;4;5;6;7;8;9;10;11;12;13;14;15;16;17;18;19;20;21},{30;25;21;18;16;15;14;13;12;11;10;9;8;7;6;5;4;3;2;1;0}),0)</f>
        <v>0</v>
      </c>
      <c r="U168" s="44"/>
      <c r="V168" s="45">
        <f>IF(U168,LOOKUP(U168,{1;2;3;4;5;6;7;8;9;10;11;12;13;14;15;16;17;18;19;20;21},{60;50;42;36;32;30;28;26;24;22;20;18;16;14;12;10;8;6;4;2;0}),0)</f>
        <v>0</v>
      </c>
      <c r="W168" s="44"/>
      <c r="X168" s="41">
        <f>IF(W168,LOOKUP(W168,{1;2;3;4;5;6;7;8;9;10;11;12;13;14;15;16;17;18;19;20;21},{60;50;42;36;32;30;28;26;24;22;20;18;16;14;12;10;8;6;4;2;0}),0)</f>
        <v>0</v>
      </c>
      <c r="Y168" s="44"/>
      <c r="Z168" s="45">
        <f>IF(Y168,LOOKUP(Y168,{1;2;3;4;5;6;7;8;9;10;11;12;13;14;15;16;17;18;19;20;21},{60;50;42;36;32;30;28;26;24;22;20;18;16;14;12;10;8;6;4;2;0}),0)</f>
        <v>0</v>
      </c>
      <c r="AA168" s="44"/>
      <c r="AB168" s="41">
        <f>IF(AA168,LOOKUP(AA168,{1;2;3;4;5;6;7;8;9;10;11;12;13;14;15;16;17;18;19;20;21},{60;50;42;36;32;30;28;26;24;22;20;18;16;14;12;10;8;6;4;2;0}),0)</f>
        <v>0</v>
      </c>
      <c r="AC168" s="44"/>
      <c r="AD168" s="106">
        <f>IF(AC168,LOOKUP(AC168,{1;2;3;4;5;6;7;8;9;10;11;12;13;14;15;16;17;18;19;20;21},{30;25;21;18;16;15;14;13;12;11;10;9;8;7;6;5;4;3;2;1;0}),0)</f>
        <v>0</v>
      </c>
      <c r="AE168" s="44"/>
      <c r="AF168" s="488">
        <f>IF(AE168,LOOKUP(AE168,{1;2;3;4;5;6;7;8;9;10;11;12;13;14;15;16;17;18;19;20;21},{30;25;21;18;16;15;14;13;12;11;10;9;8;7;6;5;4;3;2;1;0}),0)</f>
        <v>0</v>
      </c>
      <c r="AG168" s="44"/>
      <c r="AH168" s="106">
        <f>IF(AG168,LOOKUP(AG168,{1;2;3;4;5;6;7;8;9;10;11;12;13;14;15;16;17;18;19;20;21},{30;25;21;18;16;15;14;13;12;11;10;9;8;7;6;5;4;3;2;1;0}),0)</f>
        <v>0</v>
      </c>
      <c r="AI168" s="44"/>
      <c r="AJ168" s="41">
        <f>IF(AI168,LOOKUP(AI168,{1;2;3;4;5;6;7;8;9;10;11;12;13;14;15;16;17;18;19;20;21},{30;25;21;18;16;15;14;13;12;11;10;9;8;7;6;5;4;3;2;1;0}),0)</f>
        <v>0</v>
      </c>
      <c r="AK168" s="44"/>
      <c r="AL168" s="43">
        <f>IF(AK168,LOOKUP(AK168,{1;2;3;4;5;6;7;8;9;10;11;12;13;14;15;16;17;18;19;20;21},{30;25;21;18;16;15;14;13;12;11;10;9;8;7;6;5;4;3;2;1;0}),0)</f>
        <v>0</v>
      </c>
      <c r="AM168" s="44"/>
      <c r="AN168" s="43">
        <f>IF(AM168,LOOKUP(AM168,{1;2;3;4;5;6;7;8;9;10;11;12;13;14;15;16;17;18;19;20;21},{30;25;21;18;16;15;14;13;12;11;10;9;8;7;6;5;4;3;2;1;0}),0)</f>
        <v>0</v>
      </c>
      <c r="AO168" s="44"/>
      <c r="AP168" s="43">
        <f>IF(AO168,LOOKUP(AO168,{1;2;3;4;5;6;7;8;9;10;11;12;13;14;15;16;17;18;19;20;21},{30;25;21;18;16;15;14;13;12;11;10;9;8;7;6;5;4;3;2;1;0}),0)</f>
        <v>0</v>
      </c>
      <c r="AQ168" s="44"/>
      <c r="AR168" s="47">
        <f>IF(AQ168,LOOKUP(AQ168,{1;2;3;4;5;6;7;8;9;10;11;12;13;14;15;16;17;18;19;20;21},{60;50;42;36;32;30;28;26;24;22;20;18;16;14;12;10;8;6;4;2;0}),0)</f>
        <v>0</v>
      </c>
      <c r="AS168" s="44"/>
      <c r="AT168" s="45">
        <f>IF(AS168,LOOKUP(AS168,{1;2;3;4;5;6;7;8;9;10;11;12;13;14;15;16;17;18;19;20;21},{60;50;42;36;32;30;28;26;24;22;20;18;16;14;12;10;8;6;4;2;0}),0)</f>
        <v>0</v>
      </c>
      <c r="AU168" s="44"/>
      <c r="AV168" s="45">
        <f>IF(AU168,LOOKUP(AU168,{1;2;3;4;5;6;7;8;9;10;11;12;13;14;15;16;17;18;19;20;21},{60;50;42;36;32;30;28;26;24;22;20;18;16;14;12;10;8;6;4;2;0}),0)</f>
        <v>0</v>
      </c>
      <c r="AW168" s="225"/>
      <c r="AX168" s="219">
        <f>V168+X168+Z168+AB168+AR168+AT168+AV168</f>
        <v>0</v>
      </c>
      <c r="AY168" s="437"/>
      <c r="AZ168" s="255">
        <f>RANK(BA168,$BA$6:$BA$258)</f>
        <v>57</v>
      </c>
      <c r="BA168" s="256">
        <f>(N168+P168+R168+T168+V168+X168+Z168+AB168+AD168+AF168+AH168+AJ168+AL168+AN168)- SMALL((N168,P168,R168,T168,V168,X168,Z168,AB168,AD168,AF168,AH168,AJ168,AL168,AN168),1)- SMALL((N168,P168,R168,T168,V168,X168,Z168,AB168,AD168,AF168,AH168,AJ168,AL168,AN168),2)- SMALL((N168,P168,R168,T168,V168,X168,Z168,AB168,AD168,AF168,AH168,AJ168,AL168,AN168),3)</f>
        <v>0</v>
      </c>
      <c r="BB168" s="393"/>
    </row>
    <row r="169" spans="1:54" s="54" customFormat="1" ht="16" customHeight="1" x14ac:dyDescent="0.2">
      <c r="A169" s="190">
        <f>RANK(I169,$I$6:$I$988)</f>
        <v>103</v>
      </c>
      <c r="B169" s="187">
        <v>3185501</v>
      </c>
      <c r="C169" s="181" t="s">
        <v>439</v>
      </c>
      <c r="D169" s="181" t="s">
        <v>440</v>
      </c>
      <c r="E169" s="178" t="str">
        <f>C169&amp;D169</f>
        <v>KristaNIIRANEN</v>
      </c>
      <c r="F169" s="172">
        <v>2017</v>
      </c>
      <c r="G169" s="194">
        <v>1993</v>
      </c>
      <c r="H169" s="207" t="str">
        <f>IF(ISBLANK(G169),"",IF(G169&gt;1995.9,"U23","SR"))</f>
        <v>SR</v>
      </c>
      <c r="I169" s="198">
        <f>N169+P169+R169+T169+V169+X169+Z169+AB169+AD169+AF169+AH169+AJ169+AL169+AN169+AP169+AR169+AT169+AV169</f>
        <v>0</v>
      </c>
      <c r="J169" s="201">
        <f>N169+R169+X169+AB169+AF169+AJ169+AR169</f>
        <v>0</v>
      </c>
      <c r="K169" s="202">
        <f>P169+T169+V169+Z169+AD169+AH169+AL169+AN169+AP169+AT169+AV169</f>
        <v>0</v>
      </c>
      <c r="L169" s="165"/>
      <c r="M169" s="44"/>
      <c r="N169" s="41">
        <f>IF(M169,LOOKUP(M169,{1;2;3;4;5;6;7;8;9;10;11;12;13;14;15;16;17;18;19;20;21},{30;25;21;18;16;15;14;13;12;11;10;9;8;7;6;5;4;3;2;1;0}),0)</f>
        <v>0</v>
      </c>
      <c r="O169" s="44"/>
      <c r="P169" s="43">
        <f>IF(O169,LOOKUP(O169,{1;2;3;4;5;6;7;8;9;10;11;12;13;14;15;16;17;18;19;20;21},{30;25;21;18;16;15;14;13;12;11;10;9;8;7;6;5;4;3;2;1;0}),0)</f>
        <v>0</v>
      </c>
      <c r="Q169" s="44"/>
      <c r="R169" s="41">
        <f>IF(Q169,LOOKUP(Q169,{1;2;3;4;5;6;7;8;9;10;11;12;13;14;15;16;17;18;19;20;21},{30;25;21;18;16;15;14;13;12;11;10;9;8;7;6;5;4;3;2;1;0}),0)</f>
        <v>0</v>
      </c>
      <c r="S169" s="44"/>
      <c r="T169" s="43">
        <f>IF(S169,LOOKUP(S169,{1;2;3;4;5;6;7;8;9;10;11;12;13;14;15;16;17;18;19;20;21},{30;25;21;18;16;15;14;13;12;11;10;9;8;7;6;5;4;3;2;1;0}),0)</f>
        <v>0</v>
      </c>
      <c r="U169" s="44"/>
      <c r="V169" s="45">
        <f>IF(U169,LOOKUP(U169,{1;2;3;4;5;6;7;8;9;10;11;12;13;14;15;16;17;18;19;20;21},{60;50;42;36;32;30;28;26;24;22;20;18;16;14;12;10;8;6;4;2;0}),0)</f>
        <v>0</v>
      </c>
      <c r="W169" s="44"/>
      <c r="X169" s="41">
        <f>IF(W169,LOOKUP(W169,{1;2;3;4;5;6;7;8;9;10;11;12;13;14;15;16;17;18;19;20;21},{60;50;42;36;32;30;28;26;24;22;20;18;16;14;12;10;8;6;4;2;0}),0)</f>
        <v>0</v>
      </c>
      <c r="Y169" s="44"/>
      <c r="Z169" s="45">
        <f>IF(Y169,LOOKUP(Y169,{1;2;3;4;5;6;7;8;9;10;11;12;13;14;15;16;17;18;19;20;21},{60;50;42;36;32;30;28;26;24;22;20;18;16;14;12;10;8;6;4;2;0}),0)</f>
        <v>0</v>
      </c>
      <c r="AA169" s="44"/>
      <c r="AB169" s="41">
        <f>IF(AA169,LOOKUP(AA169,{1;2;3;4;5;6;7;8;9;10;11;12;13;14;15;16;17;18;19;20;21},{60;50;42;36;32;30;28;26;24;22;20;18;16;14;12;10;8;6;4;2;0}),0)</f>
        <v>0</v>
      </c>
      <c r="AC169" s="44"/>
      <c r="AD169" s="106">
        <f>IF(AC169,LOOKUP(AC169,{1;2;3;4;5;6;7;8;9;10;11;12;13;14;15;16;17;18;19;20;21},{30;25;21;18;16;15;14;13;12;11;10;9;8;7;6;5;4;3;2;1;0}),0)</f>
        <v>0</v>
      </c>
      <c r="AE169" s="44"/>
      <c r="AF169" s="488">
        <f>IF(AE169,LOOKUP(AE169,{1;2;3;4;5;6;7;8;9;10;11;12;13;14;15;16;17;18;19;20;21},{30;25;21;18;16;15;14;13;12;11;10;9;8;7;6;5;4;3;2;1;0}),0)</f>
        <v>0</v>
      </c>
      <c r="AG169" s="44"/>
      <c r="AH169" s="106">
        <f>IF(AG169,LOOKUP(AG169,{1;2;3;4;5;6;7;8;9;10;11;12;13;14;15;16;17;18;19;20;21},{30;25;21;18;16;15;14;13;12;11;10;9;8;7;6;5;4;3;2;1;0}),0)</f>
        <v>0</v>
      </c>
      <c r="AI169" s="44"/>
      <c r="AJ169" s="41">
        <f>IF(AI169,LOOKUP(AI169,{1;2;3;4;5;6;7;8;9;10;11;12;13;14;15;16;17;18;19;20;21},{30;25;21;18;16;15;14;13;12;11;10;9;8;7;6;5;4;3;2;1;0}),0)</f>
        <v>0</v>
      </c>
      <c r="AK169" s="44"/>
      <c r="AL169" s="43">
        <f>IF(AK169,LOOKUP(AK169,{1;2;3;4;5;6;7;8;9;10;11;12;13;14;15;16;17;18;19;20;21},{30;25;21;18;16;15;14;13;12;11;10;9;8;7;6;5;4;3;2;1;0}),0)</f>
        <v>0</v>
      </c>
      <c r="AM169" s="44"/>
      <c r="AN169" s="43">
        <f>IF(AM169,LOOKUP(AM169,{1;2;3;4;5;6;7;8;9;10;11;12;13;14;15;16;17;18;19;20;21},{30;25;21;18;16;15;14;13;12;11;10;9;8;7;6;5;4;3;2;1;0}),0)</f>
        <v>0</v>
      </c>
      <c r="AO169" s="44"/>
      <c r="AP169" s="43">
        <f>IF(AO169,LOOKUP(AO169,{1;2;3;4;5;6;7;8;9;10;11;12;13;14;15;16;17;18;19;20;21},{30;25;21;18;16;15;14;13;12;11;10;9;8;7;6;5;4;3;2;1;0}),0)</f>
        <v>0</v>
      </c>
      <c r="AQ169" s="44"/>
      <c r="AR169" s="47">
        <f>IF(AQ169,LOOKUP(AQ169,{1;2;3;4;5;6;7;8;9;10;11;12;13;14;15;16;17;18;19;20;21},{60;50;42;36;32;30;28;26;24;22;20;18;16;14;12;10;8;6;4;2;0}),0)</f>
        <v>0</v>
      </c>
      <c r="AS169" s="44"/>
      <c r="AT169" s="45">
        <f>IF(AS169,LOOKUP(AS169,{1;2;3;4;5;6;7;8;9;10;11;12;13;14;15;16;17;18;19;20;21},{60;50;42;36;32;30;28;26;24;22;20;18;16;14;12;10;8;6;4;2;0}),0)</f>
        <v>0</v>
      </c>
      <c r="AU169" s="44"/>
      <c r="AV169" s="45">
        <f>IF(AU169,LOOKUP(AU169,{1;2;3;4;5;6;7;8;9;10;11;12;13;14;15;16;17;18;19;20;21},{60;50;42;36;32;30;28;26;24;22;20;18;16;14;12;10;8;6;4;2;0}),0)</f>
        <v>0</v>
      </c>
      <c r="AW169" s="225"/>
      <c r="AX169" s="219">
        <f>V169+X169+Z169+AB169+AR169+AT169+AV169</f>
        <v>0</v>
      </c>
      <c r="AY169" s="259"/>
      <c r="AZ169" s="255">
        <f>RANK(BA169,$BA$6:$BA$258)</f>
        <v>57</v>
      </c>
      <c r="BA169" s="256">
        <f>(N169+P169+R169+T169+V169+X169+Z169+AB169+AD169+AF169+AH169+AJ169+AL169+AN169)- SMALL((N169,P169,R169,T169,V169,X169,Z169,AB169,AD169,AF169,AH169,AJ169,AL169,AN169),1)- SMALL((N169,P169,R169,T169,V169,X169,Z169,AB169,AD169,AF169,AH169,AJ169,AL169,AN169),2)- SMALL((N169,P169,R169,T169,V169,X169,Z169,AB169,AD169,AF169,AH169,AJ169,AL169,AN169),3)</f>
        <v>0</v>
      </c>
      <c r="BB169" s="161"/>
    </row>
    <row r="170" spans="1:54" s="54" customFormat="1" ht="16" customHeight="1" x14ac:dyDescent="0.2">
      <c r="A170" s="190">
        <f>RANK(I170,$I$6:$I$988)</f>
        <v>103</v>
      </c>
      <c r="B170" s="187">
        <v>3505753</v>
      </c>
      <c r="C170" s="181" t="s">
        <v>441</v>
      </c>
      <c r="D170" s="181" t="s">
        <v>442</v>
      </c>
      <c r="E170" s="178" t="str">
        <f>C170&amp;D170</f>
        <v>JosefinNILSSON</v>
      </c>
      <c r="F170" s="172">
        <v>2017</v>
      </c>
      <c r="G170" s="194">
        <v>1993</v>
      </c>
      <c r="H170" s="207" t="str">
        <f>IF(ISBLANK(G170),"",IF(G170&gt;1995.9,"U23","SR"))</f>
        <v>SR</v>
      </c>
      <c r="I170" s="198">
        <f>N170+P170+R170+T170+V170+X170+Z170+AB170+AD170+AF170+AH170+AJ170+AL170+AN170+AP170+AR170+AT170+AV170</f>
        <v>0</v>
      </c>
      <c r="J170" s="201">
        <f>N170+R170+X170+AB170+AF170+AJ170+AR170</f>
        <v>0</v>
      </c>
      <c r="K170" s="202">
        <f>P170+T170+V170+Z170+AD170+AH170+AL170+AN170+AP170+AT170+AV170</f>
        <v>0</v>
      </c>
      <c r="L170" s="165"/>
      <c r="M170" s="44"/>
      <c r="N170" s="41">
        <f>IF(M170,LOOKUP(M170,{1;2;3;4;5;6;7;8;9;10;11;12;13;14;15;16;17;18;19;20;21},{30;25;21;18;16;15;14;13;12;11;10;9;8;7;6;5;4;3;2;1;0}),0)</f>
        <v>0</v>
      </c>
      <c r="O170" s="44"/>
      <c r="P170" s="43">
        <f>IF(O170,LOOKUP(O170,{1;2;3;4;5;6;7;8;9;10;11;12;13;14;15;16;17;18;19;20;21},{30;25;21;18;16;15;14;13;12;11;10;9;8;7;6;5;4;3;2;1;0}),0)</f>
        <v>0</v>
      </c>
      <c r="Q170" s="44"/>
      <c r="R170" s="41">
        <f>IF(Q170,LOOKUP(Q170,{1;2;3;4;5;6;7;8;9;10;11;12;13;14;15;16;17;18;19;20;21},{30;25;21;18;16;15;14;13;12;11;10;9;8;7;6;5;4;3;2;1;0}),0)</f>
        <v>0</v>
      </c>
      <c r="S170" s="44"/>
      <c r="T170" s="43">
        <f>IF(S170,LOOKUP(S170,{1;2;3;4;5;6;7;8;9;10;11;12;13;14;15;16;17;18;19;20;21},{30;25;21;18;16;15;14;13;12;11;10;9;8;7;6;5;4;3;2;1;0}),0)</f>
        <v>0</v>
      </c>
      <c r="U170" s="44"/>
      <c r="V170" s="45">
        <f>IF(U170,LOOKUP(U170,{1;2;3;4;5;6;7;8;9;10;11;12;13;14;15;16;17;18;19;20;21},{60;50;42;36;32;30;28;26;24;22;20;18;16;14;12;10;8;6;4;2;0}),0)</f>
        <v>0</v>
      </c>
      <c r="W170" s="44"/>
      <c r="X170" s="41">
        <f>IF(W170,LOOKUP(W170,{1;2;3;4;5;6;7;8;9;10;11;12;13;14;15;16;17;18;19;20;21},{60;50;42;36;32;30;28;26;24;22;20;18;16;14;12;10;8;6;4;2;0}),0)</f>
        <v>0</v>
      </c>
      <c r="Y170" s="44"/>
      <c r="Z170" s="45">
        <f>IF(Y170,LOOKUP(Y170,{1;2;3;4;5;6;7;8;9;10;11;12;13;14;15;16;17;18;19;20;21},{60;50;42;36;32;30;28;26;24;22;20;18;16;14;12;10;8;6;4;2;0}),0)</f>
        <v>0</v>
      </c>
      <c r="AA170" s="44"/>
      <c r="AB170" s="41">
        <f>IF(AA170,LOOKUP(AA170,{1;2;3;4;5;6;7;8;9;10;11;12;13;14;15;16;17;18;19;20;21},{60;50;42;36;32;30;28;26;24;22;20;18;16;14;12;10;8;6;4;2;0}),0)</f>
        <v>0</v>
      </c>
      <c r="AC170" s="44"/>
      <c r="AD170" s="106">
        <f>IF(AC170,LOOKUP(AC170,{1;2;3;4;5;6;7;8;9;10;11;12;13;14;15;16;17;18;19;20;21},{30;25;21;18;16;15;14;13;12;11;10;9;8;7;6;5;4;3;2;1;0}),0)</f>
        <v>0</v>
      </c>
      <c r="AE170" s="44"/>
      <c r="AF170" s="488">
        <f>IF(AE170,LOOKUP(AE170,{1;2;3;4;5;6;7;8;9;10;11;12;13;14;15;16;17;18;19;20;21},{30;25;21;18;16;15;14;13;12;11;10;9;8;7;6;5;4;3;2;1;0}),0)</f>
        <v>0</v>
      </c>
      <c r="AG170" s="44"/>
      <c r="AH170" s="106">
        <f>IF(AG170,LOOKUP(AG170,{1;2;3;4;5;6;7;8;9;10;11;12;13;14;15;16;17;18;19;20;21},{30;25;21;18;16;15;14;13;12;11;10;9;8;7;6;5;4;3;2;1;0}),0)</f>
        <v>0</v>
      </c>
      <c r="AI170" s="44"/>
      <c r="AJ170" s="41">
        <f>IF(AI170,LOOKUP(AI170,{1;2;3;4;5;6;7;8;9;10;11;12;13;14;15;16;17;18;19;20;21},{30;25;21;18;16;15;14;13;12;11;10;9;8;7;6;5;4;3;2;1;0}),0)</f>
        <v>0</v>
      </c>
      <c r="AK170" s="44"/>
      <c r="AL170" s="43">
        <f>IF(AK170,LOOKUP(AK170,{1;2;3;4;5;6;7;8;9;10;11;12;13;14;15;16;17;18;19;20;21},{30;25;21;18;16;15;14;13;12;11;10;9;8;7;6;5;4;3;2;1;0}),0)</f>
        <v>0</v>
      </c>
      <c r="AM170" s="44"/>
      <c r="AN170" s="43">
        <f>IF(AM170,LOOKUP(AM170,{1;2;3;4;5;6;7;8;9;10;11;12;13;14;15;16;17;18;19;20;21},{30;25;21;18;16;15;14;13;12;11;10;9;8;7;6;5;4;3;2;1;0}),0)</f>
        <v>0</v>
      </c>
      <c r="AO170" s="44"/>
      <c r="AP170" s="43">
        <f>IF(AO170,LOOKUP(AO170,{1;2;3;4;5;6;7;8;9;10;11;12;13;14;15;16;17;18;19;20;21},{30;25;21;18;16;15;14;13;12;11;10;9;8;7;6;5;4;3;2;1;0}),0)</f>
        <v>0</v>
      </c>
      <c r="AQ170" s="44"/>
      <c r="AR170" s="47">
        <f>IF(AQ170,LOOKUP(AQ170,{1;2;3;4;5;6;7;8;9;10;11;12;13;14;15;16;17;18;19;20;21},{60;50;42;36;32;30;28;26;24;22;20;18;16;14;12;10;8;6;4;2;0}),0)</f>
        <v>0</v>
      </c>
      <c r="AS170" s="44"/>
      <c r="AT170" s="45">
        <f>IF(AS170,LOOKUP(AS170,{1;2;3;4;5;6;7;8;9;10;11;12;13;14;15;16;17;18;19;20;21},{60;50;42;36;32;30;28;26;24;22;20;18;16;14;12;10;8;6;4;2;0}),0)</f>
        <v>0</v>
      </c>
      <c r="AU170" s="44"/>
      <c r="AV170" s="45">
        <f>IF(AU170,LOOKUP(AU170,{1;2;3;4;5;6;7;8;9;10;11;12;13;14;15;16;17;18;19;20;21},{60;50;42;36;32;30;28;26;24;22;20;18;16;14;12;10;8;6;4;2;0}),0)</f>
        <v>0</v>
      </c>
      <c r="AW170" s="225"/>
      <c r="AX170" s="219">
        <f>V170+X170+Z170+AB170+AR170+AT170+AV170</f>
        <v>0</v>
      </c>
      <c r="AY170" s="259"/>
      <c r="AZ170" s="255">
        <f>RANK(BA170,$BA$6:$BA$258)</f>
        <v>57</v>
      </c>
      <c r="BA170" s="256">
        <f>(N170+P170+R170+T170+V170+X170+Z170+AB170+AD170+AF170+AH170+AJ170+AL170+AN170)- SMALL((N170,P170,R170,T170,V170,X170,Z170,AB170,AD170,AF170,AH170,AJ170,AL170,AN170),1)- SMALL((N170,P170,R170,T170,V170,X170,Z170,AB170,AD170,AF170,AH170,AJ170,AL170,AN170),2)- SMALL((N170,P170,R170,T170,V170,X170,Z170,AB170,AD170,AF170,AH170,AJ170,AL170,AN170),3)</f>
        <v>0</v>
      </c>
      <c r="BB170" s="161"/>
    </row>
    <row r="171" spans="1:54" s="54" customFormat="1" ht="16" customHeight="1" x14ac:dyDescent="0.2">
      <c r="A171" s="190">
        <f>RANK(I171,$I$6:$I$988)</f>
        <v>103</v>
      </c>
      <c r="B171" s="187">
        <v>3105095</v>
      </c>
      <c r="C171" s="181" t="s">
        <v>386</v>
      </c>
      <c r="D171" s="181" t="s">
        <v>116</v>
      </c>
      <c r="E171" s="178" t="str">
        <f>C171&amp;D171</f>
        <v>EmilyNISHIKAWA</v>
      </c>
      <c r="F171" s="172">
        <v>2017</v>
      </c>
      <c r="G171" s="193">
        <v>1989</v>
      </c>
      <c r="H171" s="207" t="str">
        <f>IF(ISBLANK(G171),"",IF(G171&gt;1995.9,"U23","SR"))</f>
        <v>SR</v>
      </c>
      <c r="I171" s="198">
        <f>N171+P171+R171+T171+V171+X171+Z171+AB171+AD171+AF171+AH171+AJ171+AL171+AN171+AP171+AR171+AT171+AV171</f>
        <v>0</v>
      </c>
      <c r="J171" s="201">
        <f>N171+R171+X171+AB171+AF171+AJ171+AR171</f>
        <v>0</v>
      </c>
      <c r="K171" s="202">
        <f>P171+T171+V171+Z171+AD171+AH171+AL171+AN171+AP171+AT171+AV171</f>
        <v>0</v>
      </c>
      <c r="L171" s="161"/>
      <c r="M171" s="44"/>
      <c r="N171" s="41">
        <f>IF(M171,LOOKUP(M171,{1;2;3;4;5;6;7;8;9;10;11;12;13;14;15;16;17;18;19;20;21},{30;25;21;18;16;15;14;13;12;11;10;9;8;7;6;5;4;3;2;1;0}),0)</f>
        <v>0</v>
      </c>
      <c r="O171" s="44"/>
      <c r="P171" s="43">
        <f>IF(O171,LOOKUP(O171,{1;2;3;4;5;6;7;8;9;10;11;12;13;14;15;16;17;18;19;20;21},{30;25;21;18;16;15;14;13;12;11;10;9;8;7;6;5;4;3;2;1;0}),0)</f>
        <v>0</v>
      </c>
      <c r="Q171" s="44"/>
      <c r="R171" s="41">
        <f>IF(Q171,LOOKUP(Q171,{1;2;3;4;5;6;7;8;9;10;11;12;13;14;15;16;17;18;19;20;21},{30;25;21;18;16;15;14;13;12;11;10;9;8;7;6;5;4;3;2;1;0}),0)</f>
        <v>0</v>
      </c>
      <c r="S171" s="44"/>
      <c r="T171" s="43">
        <f>IF(S171,LOOKUP(S171,{1;2;3;4;5;6;7;8;9;10;11;12;13;14;15;16;17;18;19;20;21},{30;25;21;18;16;15;14;13;12;11;10;9;8;7;6;5;4;3;2;1;0}),0)</f>
        <v>0</v>
      </c>
      <c r="U171" s="44"/>
      <c r="V171" s="45">
        <f>IF(U171,LOOKUP(U171,{1;2;3;4;5;6;7;8;9;10;11;12;13;14;15;16;17;18;19;20;21},{60;50;42;36;32;30;28;26;24;22;20;18;16;14;12;10;8;6;4;2;0}),0)</f>
        <v>0</v>
      </c>
      <c r="W171" s="44"/>
      <c r="X171" s="41">
        <f>IF(W171,LOOKUP(W171,{1;2;3;4;5;6;7;8;9;10;11;12;13;14;15;16;17;18;19;20;21},{60;50;42;36;32;30;28;26;24;22;20;18;16;14;12;10;8;6;4;2;0}),0)</f>
        <v>0</v>
      </c>
      <c r="Y171" s="44"/>
      <c r="Z171" s="45">
        <f>IF(Y171,LOOKUP(Y171,{1;2;3;4;5;6;7;8;9;10;11;12;13;14;15;16;17;18;19;20;21},{60;50;42;36;32;30;28;26;24;22;20;18;16;14;12;10;8;6;4;2;0}),0)</f>
        <v>0</v>
      </c>
      <c r="AA171" s="44"/>
      <c r="AB171" s="41">
        <f>IF(AA171,LOOKUP(AA171,{1;2;3;4;5;6;7;8;9;10;11;12;13;14;15;16;17;18;19;20;21},{60;50;42;36;32;30;28;26;24;22;20;18;16;14;12;10;8;6;4;2;0}),0)</f>
        <v>0</v>
      </c>
      <c r="AC171" s="44"/>
      <c r="AD171" s="106">
        <f>IF(AC171,LOOKUP(AC171,{1;2;3;4;5;6;7;8;9;10;11;12;13;14;15;16;17;18;19;20;21},{30;25;21;18;16;15;14;13;12;11;10;9;8;7;6;5;4;3;2;1;0}),0)</f>
        <v>0</v>
      </c>
      <c r="AE171" s="44"/>
      <c r="AF171" s="488">
        <f>IF(AE171,LOOKUP(AE171,{1;2;3;4;5;6;7;8;9;10;11;12;13;14;15;16;17;18;19;20;21},{30;25;21;18;16;15;14;13;12;11;10;9;8;7;6;5;4;3;2;1;0}),0)</f>
        <v>0</v>
      </c>
      <c r="AG171" s="44"/>
      <c r="AH171" s="106">
        <f>IF(AG171,LOOKUP(AG171,{1;2;3;4;5;6;7;8;9;10;11;12;13;14;15;16;17;18;19;20;21},{30;25;21;18;16;15;14;13;12;11;10;9;8;7;6;5;4;3;2;1;0}),0)</f>
        <v>0</v>
      </c>
      <c r="AI171" s="44"/>
      <c r="AJ171" s="41">
        <f>IF(AI171,LOOKUP(AI171,{1;2;3;4;5;6;7;8;9;10;11;12;13;14;15;16;17;18;19;20;21},{30;25;21;18;16;15;14;13;12;11;10;9;8;7;6;5;4;3;2;1;0}),0)</f>
        <v>0</v>
      </c>
      <c r="AK171" s="44"/>
      <c r="AL171" s="43">
        <f>IF(AK171,LOOKUP(AK171,{1;2;3;4;5;6;7;8;9;10;11;12;13;14;15;16;17;18;19;20;21},{30;25;21;18;16;15;14;13;12;11;10;9;8;7;6;5;4;3;2;1;0}),0)</f>
        <v>0</v>
      </c>
      <c r="AM171" s="44"/>
      <c r="AN171" s="43">
        <f>IF(AM171,LOOKUP(AM171,{1;2;3;4;5;6;7;8;9;10;11;12;13;14;15;16;17;18;19;20;21},{30;25;21;18;16;15;14;13;12;11;10;9;8;7;6;5;4;3;2;1;0}),0)</f>
        <v>0</v>
      </c>
      <c r="AO171" s="44"/>
      <c r="AP171" s="43">
        <f>IF(AO171,LOOKUP(AO171,{1;2;3;4;5;6;7;8;9;10;11;12;13;14;15;16;17;18;19;20;21},{30;25;21;18;16;15;14;13;12;11;10;9;8;7;6;5;4;3;2;1;0}),0)</f>
        <v>0</v>
      </c>
      <c r="AQ171" s="44"/>
      <c r="AR171" s="47">
        <f>IF(AQ171,LOOKUP(AQ171,{1;2;3;4;5;6;7;8;9;10;11;12;13;14;15;16;17;18;19;20;21},{60;50;42;36;32;30;28;26;24;22;20;18;16;14;12;10;8;6;4;2;0}),0)</f>
        <v>0</v>
      </c>
      <c r="AS171" s="44"/>
      <c r="AT171" s="45">
        <f>IF(AS171,LOOKUP(AS171,{1;2;3;4;5;6;7;8;9;10;11;12;13;14;15;16;17;18;19;20;21},{60;50;42;36;32;30;28;26;24;22;20;18;16;14;12;10;8;6;4;2;0}),0)</f>
        <v>0</v>
      </c>
      <c r="AU171" s="44"/>
      <c r="AV171" s="45">
        <f>IF(AU171,LOOKUP(AU171,{1;2;3;4;5;6;7;8;9;10;11;12;13;14;15;16;17;18;19;20;21},{60;50;42;36;32;30;28;26;24;22;20;18;16;14;12;10;8;6;4;2;0}),0)</f>
        <v>0</v>
      </c>
      <c r="AW171" s="225"/>
      <c r="AX171" s="219">
        <f>V171+X171+Z171+AB171+AR171+AT171+AV171</f>
        <v>0</v>
      </c>
      <c r="AY171" s="259"/>
      <c r="AZ171" s="255">
        <f>RANK(BA171,$BA$6:$BA$258)</f>
        <v>57</v>
      </c>
      <c r="BA171" s="256">
        <f>(N171+P171+R171+T171+V171+X171+Z171+AB171+AD171+AF171+AH171+AJ171+AL171+AN171)- SMALL((N171,P171,R171,T171,V171,X171,Z171,AB171,AD171,AF171,AH171,AJ171,AL171,AN171),1)- SMALL((N171,P171,R171,T171,V171,X171,Z171,AB171,AD171,AF171,AH171,AJ171,AL171,AN171),2)- SMALL((N171,P171,R171,T171,V171,X171,Z171,AB171,AD171,AF171,AH171,AJ171,AL171,AN171),3)</f>
        <v>0</v>
      </c>
      <c r="BB171" s="161"/>
    </row>
    <row r="172" spans="1:54" s="54" customFormat="1" ht="16" customHeight="1" x14ac:dyDescent="0.2">
      <c r="A172" s="190">
        <f>RANK(I172,$I$6:$I$988)</f>
        <v>103</v>
      </c>
      <c r="B172" s="187">
        <v>3535658</v>
      </c>
      <c r="C172" s="181" t="s">
        <v>399</v>
      </c>
      <c r="D172" s="181" t="s">
        <v>443</v>
      </c>
      <c r="E172" s="178" t="str">
        <f>C172&amp;D172</f>
        <v>KathleenO'CONNELL</v>
      </c>
      <c r="F172" s="172">
        <v>2017</v>
      </c>
      <c r="G172" s="193">
        <v>1998</v>
      </c>
      <c r="H172" s="207" t="str">
        <f>IF(ISBLANK(G172),"",IF(G172&gt;1995.9,"U23","SR"))</f>
        <v>U23</v>
      </c>
      <c r="I172" s="198">
        <f>N172+P172+R172+T172+V172+X172+Z172+AB172+AD172+AF172+AH172+AJ172+AL172+AN172+AP172+AR172+AT172+AV172</f>
        <v>0</v>
      </c>
      <c r="J172" s="201">
        <f>N172+R172+X172+AB172+AF172+AJ172+AR172</f>
        <v>0</v>
      </c>
      <c r="K172" s="202">
        <f>P172+T172+V172+Z172+AD172+AH172+AL172+AN172+AP172+AT172+AV172</f>
        <v>0</v>
      </c>
      <c r="L172" s="161"/>
      <c r="M172" s="44"/>
      <c r="N172" s="41">
        <f>IF(M172,LOOKUP(M172,{1;2;3;4;5;6;7;8;9;10;11;12;13;14;15;16;17;18;19;20;21},{30;25;21;18;16;15;14;13;12;11;10;9;8;7;6;5;4;3;2;1;0}),0)</f>
        <v>0</v>
      </c>
      <c r="O172" s="44"/>
      <c r="P172" s="43">
        <f>IF(O172,LOOKUP(O172,{1;2;3;4;5;6;7;8;9;10;11;12;13;14;15;16;17;18;19;20;21},{30;25;21;18;16;15;14;13;12;11;10;9;8;7;6;5;4;3;2;1;0}),0)</f>
        <v>0</v>
      </c>
      <c r="Q172" s="44"/>
      <c r="R172" s="41">
        <f>IF(Q172,LOOKUP(Q172,{1;2;3;4;5;6;7;8;9;10;11;12;13;14;15;16;17;18;19;20;21},{30;25;21;18;16;15;14;13;12;11;10;9;8;7;6;5;4;3;2;1;0}),0)</f>
        <v>0</v>
      </c>
      <c r="S172" s="44"/>
      <c r="T172" s="43">
        <f>IF(S172,LOOKUP(S172,{1;2;3;4;5;6;7;8;9;10;11;12;13;14;15;16;17;18;19;20;21},{30;25;21;18;16;15;14;13;12;11;10;9;8;7;6;5;4;3;2;1;0}),0)</f>
        <v>0</v>
      </c>
      <c r="U172" s="44"/>
      <c r="V172" s="45">
        <f>IF(U172,LOOKUP(U172,{1;2;3;4;5;6;7;8;9;10;11;12;13;14;15;16;17;18;19;20;21},{60;50;42;36;32;30;28;26;24;22;20;18;16;14;12;10;8;6;4;2;0}),0)</f>
        <v>0</v>
      </c>
      <c r="W172" s="44"/>
      <c r="X172" s="41">
        <f>IF(W172,LOOKUP(W172,{1;2;3;4;5;6;7;8;9;10;11;12;13;14;15;16;17;18;19;20;21},{60;50;42;36;32;30;28;26;24;22;20;18;16;14;12;10;8;6;4;2;0}),0)</f>
        <v>0</v>
      </c>
      <c r="Y172" s="44"/>
      <c r="Z172" s="45">
        <f>IF(Y172,LOOKUP(Y172,{1;2;3;4;5;6;7;8;9;10;11;12;13;14;15;16;17;18;19;20;21},{60;50;42;36;32;30;28;26;24;22;20;18;16;14;12;10;8;6;4;2;0}),0)</f>
        <v>0</v>
      </c>
      <c r="AA172" s="44"/>
      <c r="AB172" s="41">
        <f>IF(AA172,LOOKUP(AA172,{1;2;3;4;5;6;7;8;9;10;11;12;13;14;15;16;17;18;19;20;21},{60;50;42;36;32;30;28;26;24;22;20;18;16;14;12;10;8;6;4;2;0}),0)</f>
        <v>0</v>
      </c>
      <c r="AC172" s="44"/>
      <c r="AD172" s="106">
        <f>IF(AC172,LOOKUP(AC172,{1;2;3;4;5;6;7;8;9;10;11;12;13;14;15;16;17;18;19;20;21},{30;25;21;18;16;15;14;13;12;11;10;9;8;7;6;5;4;3;2;1;0}),0)</f>
        <v>0</v>
      </c>
      <c r="AE172" s="44"/>
      <c r="AF172" s="488">
        <f>IF(AE172,LOOKUP(AE172,{1;2;3;4;5;6;7;8;9;10;11;12;13;14;15;16;17;18;19;20;21},{30;25;21;18;16;15;14;13;12;11;10;9;8;7;6;5;4;3;2;1;0}),0)</f>
        <v>0</v>
      </c>
      <c r="AG172" s="44"/>
      <c r="AH172" s="106">
        <f>IF(AG172,LOOKUP(AG172,{1;2;3;4;5;6;7;8;9;10;11;12;13;14;15;16;17;18;19;20;21},{30;25;21;18;16;15;14;13;12;11;10;9;8;7;6;5;4;3;2;1;0}),0)</f>
        <v>0</v>
      </c>
      <c r="AI172" s="44"/>
      <c r="AJ172" s="41">
        <f>IF(AI172,LOOKUP(AI172,{1;2;3;4;5;6;7;8;9;10;11;12;13;14;15;16;17;18;19;20;21},{30;25;21;18;16;15;14;13;12;11;10;9;8;7;6;5;4;3;2;1;0}),0)</f>
        <v>0</v>
      </c>
      <c r="AK172" s="44"/>
      <c r="AL172" s="43">
        <f>IF(AK172,LOOKUP(AK172,{1;2;3;4;5;6;7;8;9;10;11;12;13;14;15;16;17;18;19;20;21},{30;25;21;18;16;15;14;13;12;11;10;9;8;7;6;5;4;3;2;1;0}),0)</f>
        <v>0</v>
      </c>
      <c r="AM172" s="44"/>
      <c r="AN172" s="43">
        <f>IF(AM172,LOOKUP(AM172,{1;2;3;4;5;6;7;8;9;10;11;12;13;14;15;16;17;18;19;20;21},{30;25;21;18;16;15;14;13;12;11;10;9;8;7;6;5;4;3;2;1;0}),0)</f>
        <v>0</v>
      </c>
      <c r="AO172" s="44"/>
      <c r="AP172" s="43">
        <f>IF(AO172,LOOKUP(AO172,{1;2;3;4;5;6;7;8;9;10;11;12;13;14;15;16;17;18;19;20;21},{30;25;21;18;16;15;14;13;12;11;10;9;8;7;6;5;4;3;2;1;0}),0)</f>
        <v>0</v>
      </c>
      <c r="AQ172" s="44"/>
      <c r="AR172" s="47">
        <f>IF(AQ172,LOOKUP(AQ172,{1;2;3;4;5;6;7;8;9;10;11;12;13;14;15;16;17;18;19;20;21},{60;50;42;36;32;30;28;26;24;22;20;18;16;14;12;10;8;6;4;2;0}),0)</f>
        <v>0</v>
      </c>
      <c r="AS172" s="44"/>
      <c r="AT172" s="45">
        <f>IF(AS172,LOOKUP(AS172,{1;2;3;4;5;6;7;8;9;10;11;12;13;14;15;16;17;18;19;20;21},{60;50;42;36;32;30;28;26;24;22;20;18;16;14;12;10;8;6;4;2;0}),0)</f>
        <v>0</v>
      </c>
      <c r="AU172" s="44"/>
      <c r="AV172" s="45">
        <f>IF(AU172,LOOKUP(AU172,{1;2;3;4;5;6;7;8;9;10;11;12;13;14;15;16;17;18;19;20;21},{60;50;42;36;32;30;28;26;24;22;20;18;16;14;12;10;8;6;4;2;0}),0)</f>
        <v>0</v>
      </c>
      <c r="AW172" s="225"/>
      <c r="AX172" s="219">
        <f>V172+X172+Z172+AB172+AR172+AT172+AV172</f>
        <v>0</v>
      </c>
      <c r="AY172" s="259"/>
      <c r="AZ172" s="255">
        <f>RANK(BA172,$BA$6:$BA$258)</f>
        <v>57</v>
      </c>
      <c r="BA172" s="256">
        <f>(N172+P172+R172+T172+V172+X172+Z172+AB172+AD172+AF172+AH172+AJ172+AL172+AN172)- SMALL((N172,P172,R172,T172,V172,X172,Z172,AB172,AD172,AF172,AH172,AJ172,AL172,AN172),1)- SMALL((N172,P172,R172,T172,V172,X172,Z172,AB172,AD172,AF172,AH172,AJ172,AL172,AN172),2)- SMALL((N172,P172,R172,T172,V172,X172,Z172,AB172,AD172,AF172,AH172,AJ172,AL172,AN172),3)</f>
        <v>0</v>
      </c>
      <c r="BB172" s="161"/>
    </row>
    <row r="173" spans="1:54" s="264" customFormat="1" ht="16" customHeight="1" x14ac:dyDescent="0.2">
      <c r="A173" s="190">
        <f>RANK(I173,$I$6:$I$988)</f>
        <v>103</v>
      </c>
      <c r="B173" s="187">
        <v>3535535</v>
      </c>
      <c r="C173" s="181" t="s">
        <v>313</v>
      </c>
      <c r="D173" s="181" t="s">
        <v>443</v>
      </c>
      <c r="E173" s="178" t="str">
        <f>C173&amp;D173</f>
        <v>MaryO'CONNELL</v>
      </c>
      <c r="F173" s="172">
        <v>2017</v>
      </c>
      <c r="G173" s="193">
        <v>1994</v>
      </c>
      <c r="H173" s="207" t="str">
        <f>IF(ISBLANK(G173),"",IF(G173&gt;1995.9,"U23","SR"))</f>
        <v>SR</v>
      </c>
      <c r="I173" s="198">
        <f>N173+P173+R173+T173+V173+X173+Z173+AB173+AD173+AF173+AH173+AJ173+AL173+AN173+AP173+AR173+AT173+AV173</f>
        <v>0</v>
      </c>
      <c r="J173" s="201">
        <f>N173+R173+X173+AB173+AF173+AJ173+AR173</f>
        <v>0</v>
      </c>
      <c r="K173" s="202">
        <f>P173+T173+V173+Z173+AD173+AH173+AL173+AN173+AP173+AT173+AV173</f>
        <v>0</v>
      </c>
      <c r="L173" s="393"/>
      <c r="M173" s="44"/>
      <c r="N173" s="41">
        <f>IF(M173,LOOKUP(M173,{1;2;3;4;5;6;7;8;9;10;11;12;13;14;15;16;17;18;19;20;21},{30;25;21;18;16;15;14;13;12;11;10;9;8;7;6;5;4;3;2;1;0}),0)</f>
        <v>0</v>
      </c>
      <c r="O173" s="44"/>
      <c r="P173" s="43">
        <f>IF(O173,LOOKUP(O173,{1;2;3;4;5;6;7;8;9;10;11;12;13;14;15;16;17;18;19;20;21},{30;25;21;18;16;15;14;13;12;11;10;9;8;7;6;5;4;3;2;1;0}),0)</f>
        <v>0</v>
      </c>
      <c r="Q173" s="44"/>
      <c r="R173" s="41">
        <f>IF(Q173,LOOKUP(Q173,{1;2;3;4;5;6;7;8;9;10;11;12;13;14;15;16;17;18;19;20;21},{30;25;21;18;16;15;14;13;12;11;10;9;8;7;6;5;4;3;2;1;0}),0)</f>
        <v>0</v>
      </c>
      <c r="S173" s="44"/>
      <c r="T173" s="43">
        <f>IF(S173,LOOKUP(S173,{1;2;3;4;5;6;7;8;9;10;11;12;13;14;15;16;17;18;19;20;21},{30;25;21;18;16;15;14;13;12;11;10;9;8;7;6;5;4;3;2;1;0}),0)</f>
        <v>0</v>
      </c>
      <c r="U173" s="44"/>
      <c r="V173" s="45">
        <f>IF(U173,LOOKUP(U173,{1;2;3;4;5;6;7;8;9;10;11;12;13;14;15;16;17;18;19;20;21},{60;50;42;36;32;30;28;26;24;22;20;18;16;14;12;10;8;6;4;2;0}),0)</f>
        <v>0</v>
      </c>
      <c r="W173" s="44"/>
      <c r="X173" s="41">
        <f>IF(W173,LOOKUP(W173,{1;2;3;4;5;6;7;8;9;10;11;12;13;14;15;16;17;18;19;20;21},{60;50;42;36;32;30;28;26;24;22;20;18;16;14;12;10;8;6;4;2;0}),0)</f>
        <v>0</v>
      </c>
      <c r="Y173" s="44"/>
      <c r="Z173" s="45">
        <f>IF(Y173,LOOKUP(Y173,{1;2;3;4;5;6;7;8;9;10;11;12;13;14;15;16;17;18;19;20;21},{60;50;42;36;32;30;28;26;24;22;20;18;16;14;12;10;8;6;4;2;0}),0)</f>
        <v>0</v>
      </c>
      <c r="AA173" s="44"/>
      <c r="AB173" s="41">
        <f>IF(AA173,LOOKUP(AA173,{1;2;3;4;5;6;7;8;9;10;11;12;13;14;15;16;17;18;19;20;21},{60;50;42;36;32;30;28;26;24;22;20;18;16;14;12;10;8;6;4;2;0}),0)</f>
        <v>0</v>
      </c>
      <c r="AC173" s="44"/>
      <c r="AD173" s="106">
        <f>IF(AC173,LOOKUP(AC173,{1;2;3;4;5;6;7;8;9;10;11;12;13;14;15;16;17;18;19;20;21},{30;25;21;18;16;15;14;13;12;11;10;9;8;7;6;5;4;3;2;1;0}),0)</f>
        <v>0</v>
      </c>
      <c r="AE173" s="44"/>
      <c r="AF173" s="488">
        <f>IF(AE173,LOOKUP(AE173,{1;2;3;4;5;6;7;8;9;10;11;12;13;14;15;16;17;18;19;20;21},{30;25;21;18;16;15;14;13;12;11;10;9;8;7;6;5;4;3;2;1;0}),0)</f>
        <v>0</v>
      </c>
      <c r="AG173" s="44"/>
      <c r="AH173" s="106">
        <f>IF(AG173,LOOKUP(AG173,{1;2;3;4;5;6;7;8;9;10;11;12;13;14;15;16;17;18;19;20;21},{30;25;21;18;16;15;14;13;12;11;10;9;8;7;6;5;4;3;2;1;0}),0)</f>
        <v>0</v>
      </c>
      <c r="AI173" s="44"/>
      <c r="AJ173" s="41">
        <f>IF(AI173,LOOKUP(AI173,{1;2;3;4;5;6;7;8;9;10;11;12;13;14;15;16;17;18;19;20;21},{30;25;21;18;16;15;14;13;12;11;10;9;8;7;6;5;4;3;2;1;0}),0)</f>
        <v>0</v>
      </c>
      <c r="AK173" s="44"/>
      <c r="AL173" s="43">
        <f>IF(AK173,LOOKUP(AK173,{1;2;3;4;5;6;7;8;9;10;11;12;13;14;15;16;17;18;19;20;21},{30;25;21;18;16;15;14;13;12;11;10;9;8;7;6;5;4;3;2;1;0}),0)</f>
        <v>0</v>
      </c>
      <c r="AM173" s="44"/>
      <c r="AN173" s="43">
        <f>IF(AM173,LOOKUP(AM173,{1;2;3;4;5;6;7;8;9;10;11;12;13;14;15;16;17;18;19;20;21},{30;25;21;18;16;15;14;13;12;11;10;9;8;7;6;5;4;3;2;1;0}),0)</f>
        <v>0</v>
      </c>
      <c r="AO173" s="44"/>
      <c r="AP173" s="43">
        <f>IF(AO173,LOOKUP(AO173,{1;2;3;4;5;6;7;8;9;10;11;12;13;14;15;16;17;18;19;20;21},{30;25;21;18;16;15;14;13;12;11;10;9;8;7;6;5;4;3;2;1;0}),0)</f>
        <v>0</v>
      </c>
      <c r="AQ173" s="44"/>
      <c r="AR173" s="47">
        <f>IF(AQ173,LOOKUP(AQ173,{1;2;3;4;5;6;7;8;9;10;11;12;13;14;15;16;17;18;19;20;21},{60;50;42;36;32;30;28;26;24;22;20;18;16;14;12;10;8;6;4;2;0}),0)</f>
        <v>0</v>
      </c>
      <c r="AS173" s="44"/>
      <c r="AT173" s="45">
        <f>IF(AS173,LOOKUP(AS173,{1;2;3;4;5;6;7;8;9;10;11;12;13;14;15;16;17;18;19;20;21},{60;50;42;36;32;30;28;26;24;22;20;18;16;14;12;10;8;6;4;2;0}),0)</f>
        <v>0</v>
      </c>
      <c r="AU173" s="44"/>
      <c r="AV173" s="45">
        <f>IF(AU173,LOOKUP(AU173,{1;2;3;4;5;6;7;8;9;10;11;12;13;14;15;16;17;18;19;20;21},{60;50;42;36;32;30;28;26;24;22;20;18;16;14;12;10;8;6;4;2;0}),0)</f>
        <v>0</v>
      </c>
      <c r="AW173" s="225"/>
      <c r="AX173" s="219">
        <f>V173+X173+Z173+AB173+AR173+AT173+AV173</f>
        <v>0</v>
      </c>
      <c r="AY173" s="437"/>
      <c r="AZ173" s="255">
        <f>RANK(BA173,$BA$6:$BA$258)</f>
        <v>57</v>
      </c>
      <c r="BA173" s="256">
        <f>(N173+P173+R173+T173+V173+X173+Z173+AB173+AD173+AF173+AH173+AJ173+AL173+AN173)- SMALL((N173,P173,R173,T173,V173,X173,Z173,AB173,AD173,AF173,AH173,AJ173,AL173,AN173),1)- SMALL((N173,P173,R173,T173,V173,X173,Z173,AB173,AD173,AF173,AH173,AJ173,AL173,AN173),2)- SMALL((N173,P173,R173,T173,V173,X173,Z173,AB173,AD173,AF173,AH173,AJ173,AL173,AN173),3)</f>
        <v>0</v>
      </c>
      <c r="BB173" s="393"/>
    </row>
    <row r="174" spans="1:54" s="54" customFormat="1" ht="16" customHeight="1" x14ac:dyDescent="0.2">
      <c r="A174" s="190">
        <f>RANK(I174,$I$6:$I$988)</f>
        <v>103</v>
      </c>
      <c r="B174" s="187">
        <v>3045074</v>
      </c>
      <c r="C174" s="181" t="s">
        <v>444</v>
      </c>
      <c r="D174" s="181" t="s">
        <v>445</v>
      </c>
      <c r="E174" s="178" t="str">
        <f>C174&amp;D174</f>
        <v>KaterinaPAUL</v>
      </c>
      <c r="F174" s="172">
        <v>2017</v>
      </c>
      <c r="G174" s="195">
        <v>1996</v>
      </c>
      <c r="H174" s="207" t="str">
        <f>IF(ISBLANK(G174),"",IF(G174&gt;1995.9,"U23","SR"))</f>
        <v>U23</v>
      </c>
      <c r="I174" s="198">
        <f>N174+P174+R174+T174+V174+X174+Z174+AB174+AD174+AF174+AH174+AJ174+AL174+AN174+AP174+AR174+AT174+AV174</f>
        <v>0</v>
      </c>
      <c r="J174" s="201">
        <f>N174+R174+X174+AB174+AF174+AJ174+AR174</f>
        <v>0</v>
      </c>
      <c r="K174" s="202">
        <f>P174+T174+V174+Z174+AD174+AH174+AL174+AN174+AP174+AT174+AV174</f>
        <v>0</v>
      </c>
      <c r="L174" s="161"/>
      <c r="M174" s="44"/>
      <c r="N174" s="41">
        <f>IF(M174,LOOKUP(M174,{1;2;3;4;5;6;7;8;9;10;11;12;13;14;15;16;17;18;19;20;21},{30;25;21;18;16;15;14;13;12;11;10;9;8;7;6;5;4;3;2;1;0}),0)</f>
        <v>0</v>
      </c>
      <c r="O174" s="44"/>
      <c r="P174" s="43">
        <f>IF(O174,LOOKUP(O174,{1;2;3;4;5;6;7;8;9;10;11;12;13;14;15;16;17;18;19;20;21},{30;25;21;18;16;15;14;13;12;11;10;9;8;7;6;5;4;3;2;1;0}),0)</f>
        <v>0</v>
      </c>
      <c r="Q174" s="44"/>
      <c r="R174" s="41">
        <f>IF(Q174,LOOKUP(Q174,{1;2;3;4;5;6;7;8;9;10;11;12;13;14;15;16;17;18;19;20;21},{30;25;21;18;16;15;14;13;12;11;10;9;8;7;6;5;4;3;2;1;0}),0)</f>
        <v>0</v>
      </c>
      <c r="S174" s="44"/>
      <c r="T174" s="43">
        <f>IF(S174,LOOKUP(S174,{1;2;3;4;5;6;7;8;9;10;11;12;13;14;15;16;17;18;19;20;21},{30;25;21;18;16;15;14;13;12;11;10;9;8;7;6;5;4;3;2;1;0}),0)</f>
        <v>0</v>
      </c>
      <c r="U174" s="44"/>
      <c r="V174" s="45">
        <f>IF(U174,LOOKUP(U174,{1;2;3;4;5;6;7;8;9;10;11;12;13;14;15;16;17;18;19;20;21},{60;50;42;36;32;30;28;26;24;22;20;18;16;14;12;10;8;6;4;2;0}),0)</f>
        <v>0</v>
      </c>
      <c r="W174" s="44"/>
      <c r="X174" s="41">
        <f>IF(W174,LOOKUP(W174,{1;2;3;4;5;6;7;8;9;10;11;12;13;14;15;16;17;18;19;20;21},{60;50;42;36;32;30;28;26;24;22;20;18;16;14;12;10;8;6;4;2;0}),0)</f>
        <v>0</v>
      </c>
      <c r="Y174" s="44"/>
      <c r="Z174" s="45">
        <f>IF(Y174,LOOKUP(Y174,{1;2;3;4;5;6;7;8;9;10;11;12;13;14;15;16;17;18;19;20;21},{60;50;42;36;32;30;28;26;24;22;20;18;16;14;12;10;8;6;4;2;0}),0)</f>
        <v>0</v>
      </c>
      <c r="AA174" s="44"/>
      <c r="AB174" s="41">
        <f>IF(AA174,LOOKUP(AA174,{1;2;3;4;5;6;7;8;9;10;11;12;13;14;15;16;17;18;19;20;21},{60;50;42;36;32;30;28;26;24;22;20;18;16;14;12;10;8;6;4;2;0}),0)</f>
        <v>0</v>
      </c>
      <c r="AC174" s="44"/>
      <c r="AD174" s="106">
        <f>IF(AC174,LOOKUP(AC174,{1;2;3;4;5;6;7;8;9;10;11;12;13;14;15;16;17;18;19;20;21},{30;25;21;18;16;15;14;13;12;11;10;9;8;7;6;5;4;3;2;1;0}),0)</f>
        <v>0</v>
      </c>
      <c r="AE174" s="44"/>
      <c r="AF174" s="488">
        <f>IF(AE174,LOOKUP(AE174,{1;2;3;4;5;6;7;8;9;10;11;12;13;14;15;16;17;18;19;20;21},{30;25;21;18;16;15;14;13;12;11;10;9;8;7;6;5;4;3;2;1;0}),0)</f>
        <v>0</v>
      </c>
      <c r="AG174" s="44"/>
      <c r="AH174" s="106">
        <f>IF(AG174,LOOKUP(AG174,{1;2;3;4;5;6;7;8;9;10;11;12;13;14;15;16;17;18;19;20;21},{30;25;21;18;16;15;14;13;12;11;10;9;8;7;6;5;4;3;2;1;0}),0)</f>
        <v>0</v>
      </c>
      <c r="AI174" s="44"/>
      <c r="AJ174" s="41">
        <f>IF(AI174,LOOKUP(AI174,{1;2;3;4;5;6;7;8;9;10;11;12;13;14;15;16;17;18;19;20;21},{30;25;21;18;16;15;14;13;12;11;10;9;8;7;6;5;4;3;2;1;0}),0)</f>
        <v>0</v>
      </c>
      <c r="AK174" s="44"/>
      <c r="AL174" s="43">
        <f>IF(AK174,LOOKUP(AK174,{1;2;3;4;5;6;7;8;9;10;11;12;13;14;15;16;17;18;19;20;21},{30;25;21;18;16;15;14;13;12;11;10;9;8;7;6;5;4;3;2;1;0}),0)</f>
        <v>0</v>
      </c>
      <c r="AM174" s="44"/>
      <c r="AN174" s="43">
        <f>IF(AM174,LOOKUP(AM174,{1;2;3;4;5;6;7;8;9;10;11;12;13;14;15;16;17;18;19;20;21},{30;25;21;18;16;15;14;13;12;11;10;9;8;7;6;5;4;3;2;1;0}),0)</f>
        <v>0</v>
      </c>
      <c r="AO174" s="44"/>
      <c r="AP174" s="43">
        <f>IF(AO174,LOOKUP(AO174,{1;2;3;4;5;6;7;8;9;10;11;12;13;14;15;16;17;18;19;20;21},{30;25;21;18;16;15;14;13;12;11;10;9;8;7;6;5;4;3;2;1;0}),0)</f>
        <v>0</v>
      </c>
      <c r="AQ174" s="44"/>
      <c r="AR174" s="47">
        <f>IF(AQ174,LOOKUP(AQ174,{1;2;3;4;5;6;7;8;9;10;11;12;13;14;15;16;17;18;19;20;21},{60;50;42;36;32;30;28;26;24;22;20;18;16;14;12;10;8;6;4;2;0}),0)</f>
        <v>0</v>
      </c>
      <c r="AS174" s="44"/>
      <c r="AT174" s="45">
        <f>IF(AS174,LOOKUP(AS174,{1;2;3;4;5;6;7;8;9;10;11;12;13;14;15;16;17;18;19;20;21},{60;50;42;36;32;30;28;26;24;22;20;18;16;14;12;10;8;6;4;2;0}),0)</f>
        <v>0</v>
      </c>
      <c r="AU174" s="44"/>
      <c r="AV174" s="45">
        <f>IF(AU174,LOOKUP(AU174,{1;2;3;4;5;6;7;8;9;10;11;12;13;14;15;16;17;18;19;20;21},{60;50;42;36;32;30;28;26;24;22;20;18;16;14;12;10;8;6;4;2;0}),0)</f>
        <v>0</v>
      </c>
      <c r="AW174" s="225"/>
      <c r="AX174" s="219">
        <f>V174+X174+Z174+AB174+AR174+AT174+AV174</f>
        <v>0</v>
      </c>
      <c r="AY174" s="259"/>
      <c r="AZ174" s="255">
        <f>RANK(BA174,$BA$6:$BA$258)</f>
        <v>57</v>
      </c>
      <c r="BA174" s="256">
        <f>(N174+P174+R174+T174+V174+X174+Z174+AB174+AD174+AF174+AH174+AJ174+AL174+AN174)- SMALL((N174,P174,R174,T174,V174,X174,Z174,AB174,AD174,AF174,AH174,AJ174,AL174,AN174),1)- SMALL((N174,P174,R174,T174,V174,X174,Z174,AB174,AD174,AF174,AH174,AJ174,AL174,AN174),2)- SMALL((N174,P174,R174,T174,V174,X174,Z174,AB174,AD174,AF174,AH174,AJ174,AL174,AN174),3)</f>
        <v>0</v>
      </c>
      <c r="BB174" s="161"/>
    </row>
    <row r="175" spans="1:54" s="54" customFormat="1" ht="16" customHeight="1" x14ac:dyDescent="0.2">
      <c r="A175" s="190">
        <f>RANK(I175,$I$6:$I$988)</f>
        <v>103</v>
      </c>
      <c r="B175" s="187">
        <v>3105258</v>
      </c>
      <c r="C175" s="182" t="s">
        <v>553</v>
      </c>
      <c r="D175" s="181" t="s">
        <v>446</v>
      </c>
      <c r="E175" s="178" t="str">
        <f>C175&amp;D175</f>
        <v>Zoe AlexandraPEKOS</v>
      </c>
      <c r="F175" s="172">
        <v>2017</v>
      </c>
      <c r="G175" s="195">
        <v>1998</v>
      </c>
      <c r="H175" s="207" t="str">
        <f>IF(ISBLANK(G175),"",IF(G175&gt;1995.9,"U23","SR"))</f>
        <v>U23</v>
      </c>
      <c r="I175" s="198">
        <f>N175+P175+R175+T175+V175+X175+Z175+AB175+AD175+AF175+AH175+AJ175+AL175+AN175+AP175+AR175+AT175+AV175</f>
        <v>0</v>
      </c>
      <c r="J175" s="201">
        <f>N175+R175+X175+AB175+AF175+AJ175+AR175</f>
        <v>0</v>
      </c>
      <c r="K175" s="202">
        <f>P175+T175+V175+Z175+AD175+AH175+AL175+AN175+AP175+AT175+AV175</f>
        <v>0</v>
      </c>
      <c r="L175" s="161"/>
      <c r="M175" s="44"/>
      <c r="N175" s="41">
        <f>IF(M175,LOOKUP(M175,{1;2;3;4;5;6;7;8;9;10;11;12;13;14;15;16;17;18;19;20;21},{30;25;21;18;16;15;14;13;12;11;10;9;8;7;6;5;4;3;2;1;0}),0)</f>
        <v>0</v>
      </c>
      <c r="O175" s="44"/>
      <c r="P175" s="43">
        <f>IF(O175,LOOKUP(O175,{1;2;3;4;5;6;7;8;9;10;11;12;13;14;15;16;17;18;19;20;21},{30;25;21;18;16;15;14;13;12;11;10;9;8;7;6;5;4;3;2;1;0}),0)</f>
        <v>0</v>
      </c>
      <c r="Q175" s="44"/>
      <c r="R175" s="41">
        <f>IF(Q175,LOOKUP(Q175,{1;2;3;4;5;6;7;8;9;10;11;12;13;14;15;16;17;18;19;20;21},{30;25;21;18;16;15;14;13;12;11;10;9;8;7;6;5;4;3;2;1;0}),0)</f>
        <v>0</v>
      </c>
      <c r="S175" s="44"/>
      <c r="T175" s="43">
        <f>IF(S175,LOOKUP(S175,{1;2;3;4;5;6;7;8;9;10;11;12;13;14;15;16;17;18;19;20;21},{30;25;21;18;16;15;14;13;12;11;10;9;8;7;6;5;4;3;2;1;0}),0)</f>
        <v>0</v>
      </c>
      <c r="U175" s="44"/>
      <c r="V175" s="45">
        <f>IF(U175,LOOKUP(U175,{1;2;3;4;5;6;7;8;9;10;11;12;13;14;15;16;17;18;19;20;21},{60;50;42;36;32;30;28;26;24;22;20;18;16;14;12;10;8;6;4;2;0}),0)</f>
        <v>0</v>
      </c>
      <c r="W175" s="44"/>
      <c r="X175" s="41">
        <f>IF(W175,LOOKUP(W175,{1;2;3;4;5;6;7;8;9;10;11;12;13;14;15;16;17;18;19;20;21},{60;50;42;36;32;30;28;26;24;22;20;18;16;14;12;10;8;6;4;2;0}),0)</f>
        <v>0</v>
      </c>
      <c r="Y175" s="44"/>
      <c r="Z175" s="45">
        <f>IF(Y175,LOOKUP(Y175,{1;2;3;4;5;6;7;8;9;10;11;12;13;14;15;16;17;18;19;20;21},{60;50;42;36;32;30;28;26;24;22;20;18;16;14;12;10;8;6;4;2;0}),0)</f>
        <v>0</v>
      </c>
      <c r="AA175" s="44"/>
      <c r="AB175" s="41">
        <f>IF(AA175,LOOKUP(AA175,{1;2;3;4;5;6;7;8;9;10;11;12;13;14;15;16;17;18;19;20;21},{60;50;42;36;32;30;28;26;24;22;20;18;16;14;12;10;8;6;4;2;0}),0)</f>
        <v>0</v>
      </c>
      <c r="AC175" s="44"/>
      <c r="AD175" s="106">
        <f>IF(AC175,LOOKUP(AC175,{1;2;3;4;5;6;7;8;9;10;11;12;13;14;15;16;17;18;19;20;21},{30;25;21;18;16;15;14;13;12;11;10;9;8;7;6;5;4;3;2;1;0}),0)</f>
        <v>0</v>
      </c>
      <c r="AE175" s="44"/>
      <c r="AF175" s="488">
        <f>IF(AE175,LOOKUP(AE175,{1;2;3;4;5;6;7;8;9;10;11;12;13;14;15;16;17;18;19;20;21},{30;25;21;18;16;15;14;13;12;11;10;9;8;7;6;5;4;3;2;1;0}),0)</f>
        <v>0</v>
      </c>
      <c r="AG175" s="44"/>
      <c r="AH175" s="106">
        <f>IF(AG175,LOOKUP(AG175,{1;2;3;4;5;6;7;8;9;10;11;12;13;14;15;16;17;18;19;20;21},{30;25;21;18;16;15;14;13;12;11;10;9;8;7;6;5;4;3;2;1;0}),0)</f>
        <v>0</v>
      </c>
      <c r="AI175" s="44"/>
      <c r="AJ175" s="41">
        <f>IF(AI175,LOOKUP(AI175,{1;2;3;4;5;6;7;8;9;10;11;12;13;14;15;16;17;18;19;20;21},{30;25;21;18;16;15;14;13;12;11;10;9;8;7;6;5;4;3;2;1;0}),0)</f>
        <v>0</v>
      </c>
      <c r="AK175" s="44"/>
      <c r="AL175" s="43">
        <f>IF(AK175,LOOKUP(AK175,{1;2;3;4;5;6;7;8;9;10;11;12;13;14;15;16;17;18;19;20;21},{30;25;21;18;16;15;14;13;12;11;10;9;8;7;6;5;4;3;2;1;0}),0)</f>
        <v>0</v>
      </c>
      <c r="AM175" s="44"/>
      <c r="AN175" s="43">
        <f>IF(AM175,LOOKUP(AM175,{1;2;3;4;5;6;7;8;9;10;11;12;13;14;15;16;17;18;19;20;21},{30;25;21;18;16;15;14;13;12;11;10;9;8;7;6;5;4;3;2;1;0}),0)</f>
        <v>0</v>
      </c>
      <c r="AO175" s="44"/>
      <c r="AP175" s="43">
        <f>IF(AO175,LOOKUP(AO175,{1;2;3;4;5;6;7;8;9;10;11;12;13;14;15;16;17;18;19;20;21},{30;25;21;18;16;15;14;13;12;11;10;9;8;7;6;5;4;3;2;1;0}),0)</f>
        <v>0</v>
      </c>
      <c r="AQ175" s="44"/>
      <c r="AR175" s="47">
        <f>IF(AQ175,LOOKUP(AQ175,{1;2;3;4;5;6;7;8;9;10;11;12;13;14;15;16;17;18;19;20;21},{60;50;42;36;32;30;28;26;24;22;20;18;16;14;12;10;8;6;4;2;0}),0)</f>
        <v>0</v>
      </c>
      <c r="AS175" s="44"/>
      <c r="AT175" s="45">
        <f>IF(AS175,LOOKUP(AS175,{1;2;3;4;5;6;7;8;9;10;11;12;13;14;15;16;17;18;19;20;21},{60;50;42;36;32;30;28;26;24;22;20;18;16;14;12;10;8;6;4;2;0}),0)</f>
        <v>0</v>
      </c>
      <c r="AU175" s="44"/>
      <c r="AV175" s="45">
        <f>IF(AU175,LOOKUP(AU175,{1;2;3;4;5;6;7;8;9;10;11;12;13;14;15;16;17;18;19;20;21},{60;50;42;36;32;30;28;26;24;22;20;18;16;14;12;10;8;6;4;2;0}),0)</f>
        <v>0</v>
      </c>
      <c r="AW175" s="225"/>
      <c r="AX175" s="219">
        <f>V175+X175+Z175+AB175+AR175+AT175+AV175</f>
        <v>0</v>
      </c>
      <c r="AY175" s="259"/>
      <c r="AZ175" s="255">
        <f>RANK(BA175,$BA$6:$BA$258)</f>
        <v>57</v>
      </c>
      <c r="BA175" s="256">
        <f>(N175+P175+R175+T175+V175+X175+Z175+AB175+AD175+AF175+AH175+AJ175+AL175+AN175)- SMALL((N175,P175,R175,T175,V175,X175,Z175,AB175,AD175,AF175,AH175,AJ175,AL175,AN175),1)- SMALL((N175,P175,R175,T175,V175,X175,Z175,AB175,AD175,AF175,AH175,AJ175,AL175,AN175),2)- SMALL((N175,P175,R175,T175,V175,X175,Z175,AB175,AD175,AF175,AH175,AJ175,AL175,AN175),3)</f>
        <v>0</v>
      </c>
      <c r="BB175" s="161"/>
    </row>
    <row r="176" spans="1:54" s="264" customFormat="1" ht="16" customHeight="1" x14ac:dyDescent="0.2">
      <c r="A176" s="190">
        <f>RANK(I176,$I$6:$I$988)</f>
        <v>103</v>
      </c>
      <c r="B176" s="187">
        <v>3195180</v>
      </c>
      <c r="C176" s="181" t="s">
        <v>447</v>
      </c>
      <c r="D176" s="181" t="s">
        <v>448</v>
      </c>
      <c r="E176" s="178" t="str">
        <f>C176&amp;D176</f>
        <v>IrisPESSEY</v>
      </c>
      <c r="F176" s="172">
        <v>2017</v>
      </c>
      <c r="G176" s="196">
        <v>1992</v>
      </c>
      <c r="H176" s="207" t="str">
        <f>IF(ISBLANK(G176),"",IF(G176&gt;1995.9,"U23","SR"))</f>
        <v>SR</v>
      </c>
      <c r="I176" s="198">
        <f>N176+P176+R176+T176+V176+X176+Z176+AB176+AD176+AF176+AH176+AJ176+AL176+AN176+AP176+AR176+AT176+AV176</f>
        <v>0</v>
      </c>
      <c r="J176" s="201">
        <f>N176+R176+X176+AB176+AF176+AJ176+AR176</f>
        <v>0</v>
      </c>
      <c r="K176" s="202">
        <f>P176+T176+V176+Z176+AD176+AH176+AL176+AN176+AP176+AT176+AV176</f>
        <v>0</v>
      </c>
      <c r="L176" s="393"/>
      <c r="M176" s="44"/>
      <c r="N176" s="41">
        <f>IF(M176,LOOKUP(M176,{1;2;3;4;5;6;7;8;9;10;11;12;13;14;15;16;17;18;19;20;21},{30;25;21;18;16;15;14;13;12;11;10;9;8;7;6;5;4;3;2;1;0}),0)</f>
        <v>0</v>
      </c>
      <c r="O176" s="44"/>
      <c r="P176" s="43">
        <f>IF(O176,LOOKUP(O176,{1;2;3;4;5;6;7;8;9;10;11;12;13;14;15;16;17;18;19;20;21},{30;25;21;18;16;15;14;13;12;11;10;9;8;7;6;5;4;3;2;1;0}),0)</f>
        <v>0</v>
      </c>
      <c r="Q176" s="44"/>
      <c r="R176" s="41">
        <f>IF(Q176,LOOKUP(Q176,{1;2;3;4;5;6;7;8;9;10;11;12;13;14;15;16;17;18;19;20;21},{30;25;21;18;16;15;14;13;12;11;10;9;8;7;6;5;4;3;2;1;0}),0)</f>
        <v>0</v>
      </c>
      <c r="S176" s="44"/>
      <c r="T176" s="43">
        <f>IF(S176,LOOKUP(S176,{1;2;3;4;5;6;7;8;9;10;11;12;13;14;15;16;17;18;19;20;21},{30;25;21;18;16;15;14;13;12;11;10;9;8;7;6;5;4;3;2;1;0}),0)</f>
        <v>0</v>
      </c>
      <c r="U176" s="44"/>
      <c r="V176" s="45">
        <f>IF(U176,LOOKUP(U176,{1;2;3;4;5;6;7;8;9;10;11;12;13;14;15;16;17;18;19;20;21},{60;50;42;36;32;30;28;26;24;22;20;18;16;14;12;10;8;6;4;2;0}),0)</f>
        <v>0</v>
      </c>
      <c r="W176" s="44"/>
      <c r="X176" s="41">
        <f>IF(W176,LOOKUP(W176,{1;2;3;4;5;6;7;8;9;10;11;12;13;14;15;16;17;18;19;20;21},{60;50;42;36;32;30;28;26;24;22;20;18;16;14;12;10;8;6;4;2;0}),0)</f>
        <v>0</v>
      </c>
      <c r="Y176" s="44"/>
      <c r="Z176" s="45">
        <f>IF(Y176,LOOKUP(Y176,{1;2;3;4;5;6;7;8;9;10;11;12;13;14;15;16;17;18;19;20;21},{60;50;42;36;32;30;28;26;24;22;20;18;16;14;12;10;8;6;4;2;0}),0)</f>
        <v>0</v>
      </c>
      <c r="AA176" s="44"/>
      <c r="AB176" s="41">
        <f>IF(AA176,LOOKUP(AA176,{1;2;3;4;5;6;7;8;9;10;11;12;13;14;15;16;17;18;19;20;21},{60;50;42;36;32;30;28;26;24;22;20;18;16;14;12;10;8;6;4;2;0}),0)</f>
        <v>0</v>
      </c>
      <c r="AC176" s="44"/>
      <c r="AD176" s="106">
        <f>IF(AC176,LOOKUP(AC176,{1;2;3;4;5;6;7;8;9;10;11;12;13;14;15;16;17;18;19;20;21},{30;25;21;18;16;15;14;13;12;11;10;9;8;7;6;5;4;3;2;1;0}),0)</f>
        <v>0</v>
      </c>
      <c r="AE176" s="44"/>
      <c r="AF176" s="488">
        <f>IF(AE176,LOOKUP(AE176,{1;2;3;4;5;6;7;8;9;10;11;12;13;14;15;16;17;18;19;20;21},{30;25;21;18;16;15;14;13;12;11;10;9;8;7;6;5;4;3;2;1;0}),0)</f>
        <v>0</v>
      </c>
      <c r="AG176" s="44"/>
      <c r="AH176" s="106">
        <f>IF(AG176,LOOKUP(AG176,{1;2;3;4;5;6;7;8;9;10;11;12;13;14;15;16;17;18;19;20;21},{30;25;21;18;16;15;14;13;12;11;10;9;8;7;6;5;4;3;2;1;0}),0)</f>
        <v>0</v>
      </c>
      <c r="AI176" s="44"/>
      <c r="AJ176" s="41">
        <f>IF(AI176,LOOKUP(AI176,{1;2;3;4;5;6;7;8;9;10;11;12;13;14;15;16;17;18;19;20;21},{30;25;21;18;16;15;14;13;12;11;10;9;8;7;6;5;4;3;2;1;0}),0)</f>
        <v>0</v>
      </c>
      <c r="AK176" s="44"/>
      <c r="AL176" s="43">
        <f>IF(AK176,LOOKUP(AK176,{1;2;3;4;5;6;7;8;9;10;11;12;13;14;15;16;17;18;19;20;21},{30;25;21;18;16;15;14;13;12;11;10;9;8;7;6;5;4;3;2;1;0}),0)</f>
        <v>0</v>
      </c>
      <c r="AM176" s="44"/>
      <c r="AN176" s="43">
        <f>IF(AM176,LOOKUP(AM176,{1;2;3;4;5;6;7;8;9;10;11;12;13;14;15;16;17;18;19;20;21},{30;25;21;18;16;15;14;13;12;11;10;9;8;7;6;5;4;3;2;1;0}),0)</f>
        <v>0</v>
      </c>
      <c r="AO176" s="44"/>
      <c r="AP176" s="43">
        <f>IF(AO176,LOOKUP(AO176,{1;2;3;4;5;6;7;8;9;10;11;12;13;14;15;16;17;18;19;20;21},{30;25;21;18;16;15;14;13;12;11;10;9;8;7;6;5;4;3;2;1;0}),0)</f>
        <v>0</v>
      </c>
      <c r="AQ176" s="44"/>
      <c r="AR176" s="47">
        <f>IF(AQ176,LOOKUP(AQ176,{1;2;3;4;5;6;7;8;9;10;11;12;13;14;15;16;17;18;19;20;21},{60;50;42;36;32;30;28;26;24;22;20;18;16;14;12;10;8;6;4;2;0}),0)</f>
        <v>0</v>
      </c>
      <c r="AS176" s="44"/>
      <c r="AT176" s="45">
        <f>IF(AS176,LOOKUP(AS176,{1;2;3;4;5;6;7;8;9;10;11;12;13;14;15;16;17;18;19;20;21},{60;50;42;36;32;30;28;26;24;22;20;18;16;14;12;10;8;6;4;2;0}),0)</f>
        <v>0</v>
      </c>
      <c r="AU176" s="44"/>
      <c r="AV176" s="45">
        <f>IF(AU176,LOOKUP(AU176,{1;2;3;4;5;6;7;8;9;10;11;12;13;14;15;16;17;18;19;20;21},{60;50;42;36;32;30;28;26;24;22;20;18;16;14;12;10;8;6;4;2;0}),0)</f>
        <v>0</v>
      </c>
      <c r="AW176" s="225"/>
      <c r="AX176" s="219">
        <f>V176+X176+Z176+AB176+AR176+AT176+AV176</f>
        <v>0</v>
      </c>
      <c r="AY176" s="437"/>
      <c r="AZ176" s="255">
        <f>RANK(BA176,$BA$6:$BA$258)</f>
        <v>57</v>
      </c>
      <c r="BA176" s="256">
        <f>(N176+P176+R176+T176+V176+X176+Z176+AB176+AD176+AF176+AH176+AJ176+AL176+AN176)- SMALL((N176,P176,R176,T176,V176,X176,Z176,AB176,AD176,AF176,AH176,AJ176,AL176,AN176),1)- SMALL((N176,P176,R176,T176,V176,X176,Z176,AB176,AD176,AF176,AH176,AJ176,AL176,AN176),2)- SMALL((N176,P176,R176,T176,V176,X176,Z176,AB176,AD176,AF176,AH176,AJ176,AL176,AN176),3)</f>
        <v>0</v>
      </c>
      <c r="BB176" s="393"/>
    </row>
    <row r="177" spans="1:54" s="54" customFormat="1" ht="16" customHeight="1" x14ac:dyDescent="0.2">
      <c r="A177" s="190">
        <f>RANK(I177,$I$6:$I$988)</f>
        <v>103</v>
      </c>
      <c r="B177" s="187">
        <v>3960101</v>
      </c>
      <c r="C177" s="181" t="s">
        <v>449</v>
      </c>
      <c r="D177" s="181" t="s">
        <v>450</v>
      </c>
      <c r="E177" s="178" t="str">
        <f>C177&amp;D177</f>
        <v>MathildePETITJEAN</v>
      </c>
      <c r="F177" s="172">
        <v>2017</v>
      </c>
      <c r="G177" s="196">
        <v>1994</v>
      </c>
      <c r="H177" s="207" t="str">
        <f>IF(ISBLANK(G177),"",IF(G177&gt;1995.9,"U23","SR"))</f>
        <v>SR</v>
      </c>
      <c r="I177" s="198">
        <f>N177+P177+R177+T177+V177+X177+Z177+AB177+AD177+AF177+AH177+AJ177+AL177+AN177+AP177+AR177+AT177+AV177</f>
        <v>0</v>
      </c>
      <c r="J177" s="201">
        <f>N177+R177+X177+AB177+AF177+AJ177+AR177</f>
        <v>0</v>
      </c>
      <c r="K177" s="202">
        <f>P177+T177+V177+Z177+AD177+AH177+AL177+AN177+AP177+AT177+AV177</f>
        <v>0</v>
      </c>
      <c r="L177" s="161"/>
      <c r="M177" s="44"/>
      <c r="N177" s="41">
        <f>IF(M177,LOOKUP(M177,{1;2;3;4;5;6;7;8;9;10;11;12;13;14;15;16;17;18;19;20;21},{30;25;21;18;16;15;14;13;12;11;10;9;8;7;6;5;4;3;2;1;0}),0)</f>
        <v>0</v>
      </c>
      <c r="O177" s="44"/>
      <c r="P177" s="43">
        <f>IF(O177,LOOKUP(O177,{1;2;3;4;5;6;7;8;9;10;11;12;13;14;15;16;17;18;19;20;21},{30;25;21;18;16;15;14;13;12;11;10;9;8;7;6;5;4;3;2;1;0}),0)</f>
        <v>0</v>
      </c>
      <c r="Q177" s="44"/>
      <c r="R177" s="41">
        <f>IF(Q177,LOOKUP(Q177,{1;2;3;4;5;6;7;8;9;10;11;12;13;14;15;16;17;18;19;20;21},{30;25;21;18;16;15;14;13;12;11;10;9;8;7;6;5;4;3;2;1;0}),0)</f>
        <v>0</v>
      </c>
      <c r="S177" s="44"/>
      <c r="T177" s="43">
        <f>IF(S177,LOOKUP(S177,{1;2;3;4;5;6;7;8;9;10;11;12;13;14;15;16;17;18;19;20;21},{30;25;21;18;16;15;14;13;12;11;10;9;8;7;6;5;4;3;2;1;0}),0)</f>
        <v>0</v>
      </c>
      <c r="U177" s="44"/>
      <c r="V177" s="45">
        <f>IF(U177,LOOKUP(U177,{1;2;3;4;5;6;7;8;9;10;11;12;13;14;15;16;17;18;19;20;21},{60;50;42;36;32;30;28;26;24;22;20;18;16;14;12;10;8;6;4;2;0}),0)</f>
        <v>0</v>
      </c>
      <c r="W177" s="44"/>
      <c r="X177" s="41">
        <f>IF(W177,LOOKUP(W177,{1;2;3;4;5;6;7;8;9;10;11;12;13;14;15;16;17;18;19;20;21},{60;50;42;36;32;30;28;26;24;22;20;18;16;14;12;10;8;6;4;2;0}),0)</f>
        <v>0</v>
      </c>
      <c r="Y177" s="44"/>
      <c r="Z177" s="45">
        <f>IF(Y177,LOOKUP(Y177,{1;2;3;4;5;6;7;8;9;10;11;12;13;14;15;16;17;18;19;20;21},{60;50;42;36;32;30;28;26;24;22;20;18;16;14;12;10;8;6;4;2;0}),0)</f>
        <v>0</v>
      </c>
      <c r="AA177" s="44"/>
      <c r="AB177" s="41">
        <f>IF(AA177,LOOKUP(AA177,{1;2;3;4;5;6;7;8;9;10;11;12;13;14;15;16;17;18;19;20;21},{60;50;42;36;32;30;28;26;24;22;20;18;16;14;12;10;8;6;4;2;0}),0)</f>
        <v>0</v>
      </c>
      <c r="AC177" s="44"/>
      <c r="AD177" s="106">
        <f>IF(AC177,LOOKUP(AC177,{1;2;3;4;5;6;7;8;9;10;11;12;13;14;15;16;17;18;19;20;21},{30;25;21;18;16;15;14;13;12;11;10;9;8;7;6;5;4;3;2;1;0}),0)</f>
        <v>0</v>
      </c>
      <c r="AE177" s="44"/>
      <c r="AF177" s="488">
        <f>IF(AE177,LOOKUP(AE177,{1;2;3;4;5;6;7;8;9;10;11;12;13;14;15;16;17;18;19;20;21},{30;25;21;18;16;15;14;13;12;11;10;9;8;7;6;5;4;3;2;1;0}),0)</f>
        <v>0</v>
      </c>
      <c r="AG177" s="44"/>
      <c r="AH177" s="106">
        <f>IF(AG177,LOOKUP(AG177,{1;2;3;4;5;6;7;8;9;10;11;12;13;14;15;16;17;18;19;20;21},{30;25;21;18;16;15;14;13;12;11;10;9;8;7;6;5;4;3;2;1;0}),0)</f>
        <v>0</v>
      </c>
      <c r="AI177" s="44"/>
      <c r="AJ177" s="41">
        <f>IF(AI177,LOOKUP(AI177,{1;2;3;4;5;6;7;8;9;10;11;12;13;14;15;16;17;18;19;20;21},{30;25;21;18;16;15;14;13;12;11;10;9;8;7;6;5;4;3;2;1;0}),0)</f>
        <v>0</v>
      </c>
      <c r="AK177" s="44"/>
      <c r="AL177" s="43">
        <f>IF(AK177,LOOKUP(AK177,{1;2;3;4;5;6;7;8;9;10;11;12;13;14;15;16;17;18;19;20;21},{30;25;21;18;16;15;14;13;12;11;10;9;8;7;6;5;4;3;2;1;0}),0)</f>
        <v>0</v>
      </c>
      <c r="AM177" s="44"/>
      <c r="AN177" s="43">
        <f>IF(AM177,LOOKUP(AM177,{1;2;3;4;5;6;7;8;9;10;11;12;13;14;15;16;17;18;19;20;21},{30;25;21;18;16;15;14;13;12;11;10;9;8;7;6;5;4;3;2;1;0}),0)</f>
        <v>0</v>
      </c>
      <c r="AO177" s="44"/>
      <c r="AP177" s="43">
        <f>IF(AO177,LOOKUP(AO177,{1;2;3;4;5;6;7;8;9;10;11;12;13;14;15;16;17;18;19;20;21},{30;25;21;18;16;15;14;13;12;11;10;9;8;7;6;5;4;3;2;1;0}),0)</f>
        <v>0</v>
      </c>
      <c r="AQ177" s="44"/>
      <c r="AR177" s="47">
        <f>IF(AQ177,LOOKUP(AQ177,{1;2;3;4;5;6;7;8;9;10;11;12;13;14;15;16;17;18;19;20;21},{60;50;42;36;32;30;28;26;24;22;20;18;16;14;12;10;8;6;4;2;0}),0)</f>
        <v>0</v>
      </c>
      <c r="AS177" s="44"/>
      <c r="AT177" s="45">
        <f>IF(AS177,LOOKUP(AS177,{1;2;3;4;5;6;7;8;9;10;11;12;13;14;15;16;17;18;19;20;21},{60;50;42;36;32;30;28;26;24;22;20;18;16;14;12;10;8;6;4;2;0}),0)</f>
        <v>0</v>
      </c>
      <c r="AU177" s="44"/>
      <c r="AV177" s="45">
        <f>IF(AU177,LOOKUP(AU177,{1;2;3;4;5;6;7;8;9;10;11;12;13;14;15;16;17;18;19;20;21},{60;50;42;36;32;30;28;26;24;22;20;18;16;14;12;10;8;6;4;2;0}),0)</f>
        <v>0</v>
      </c>
      <c r="AW177" s="225"/>
      <c r="AX177" s="219">
        <f>V177+X177+Z177+AB177+AR177+AT177+AV177</f>
        <v>0</v>
      </c>
      <c r="AY177" s="259"/>
      <c r="AZ177" s="255">
        <f>RANK(BA177,$BA$6:$BA$258)</f>
        <v>57</v>
      </c>
      <c r="BA177" s="256">
        <f>(N177+P177+R177+T177+V177+X177+Z177+AB177+AD177+AF177+AH177+AJ177+AL177+AN177)- SMALL((N177,P177,R177,T177,V177,X177,Z177,AB177,AD177,AF177,AH177,AJ177,AL177,AN177),1)- SMALL((N177,P177,R177,T177,V177,X177,Z177,AB177,AD177,AF177,AH177,AJ177,AL177,AN177),2)- SMALL((N177,P177,R177,T177,V177,X177,Z177,AB177,AD177,AF177,AH177,AJ177,AL177,AN177),3)</f>
        <v>0</v>
      </c>
      <c r="BB177" s="161"/>
    </row>
    <row r="178" spans="1:54" s="54" customFormat="1" ht="16" customHeight="1" x14ac:dyDescent="0.2">
      <c r="A178" s="190">
        <f>RANK(I178,$I$6:$I$988)</f>
        <v>103</v>
      </c>
      <c r="B178" s="187">
        <v>3185497</v>
      </c>
      <c r="C178" s="181" t="s">
        <v>454</v>
      </c>
      <c r="D178" s="181" t="s">
        <v>455</v>
      </c>
      <c r="E178" s="178" t="str">
        <f>C178&amp;D178</f>
        <v>KatiROIVAS</v>
      </c>
      <c r="F178" s="172">
        <v>2017</v>
      </c>
      <c r="G178" s="193">
        <v>1994</v>
      </c>
      <c r="H178" s="207" t="str">
        <f>IF(ISBLANK(G178),"",IF(G178&gt;1995.9,"U23","SR"))</f>
        <v>SR</v>
      </c>
      <c r="I178" s="198">
        <f>N178+P178+R178+T178+V178+X178+Z178+AB178+AD178+AF178+AH178+AJ178+AL178+AN178+AP178+AR178+AT178+AV178</f>
        <v>0</v>
      </c>
      <c r="J178" s="201">
        <f>N178+R178+X178+AB178+AF178+AJ178+AR178</f>
        <v>0</v>
      </c>
      <c r="K178" s="202">
        <f>P178+T178+V178+Z178+AD178+AH178+AL178+AN178+AP178+AT178+AV178</f>
        <v>0</v>
      </c>
      <c r="L178" s="161"/>
      <c r="M178" s="44"/>
      <c r="N178" s="41">
        <f>IF(M178,LOOKUP(M178,{1;2;3;4;5;6;7;8;9;10;11;12;13;14;15;16;17;18;19;20;21},{30;25;21;18;16;15;14;13;12;11;10;9;8;7;6;5;4;3;2;1;0}),0)</f>
        <v>0</v>
      </c>
      <c r="O178" s="44"/>
      <c r="P178" s="43">
        <f>IF(O178,LOOKUP(O178,{1;2;3;4;5;6;7;8;9;10;11;12;13;14;15;16;17;18;19;20;21},{30;25;21;18;16;15;14;13;12;11;10;9;8;7;6;5;4;3;2;1;0}),0)</f>
        <v>0</v>
      </c>
      <c r="Q178" s="44"/>
      <c r="R178" s="41">
        <f>IF(Q178,LOOKUP(Q178,{1;2;3;4;5;6;7;8;9;10;11;12;13;14;15;16;17;18;19;20;21},{30;25;21;18;16;15;14;13;12;11;10;9;8;7;6;5;4;3;2;1;0}),0)</f>
        <v>0</v>
      </c>
      <c r="S178" s="44"/>
      <c r="T178" s="43">
        <f>IF(S178,LOOKUP(S178,{1;2;3;4;5;6;7;8;9;10;11;12;13;14;15;16;17;18;19;20;21},{30;25;21;18;16;15;14;13;12;11;10;9;8;7;6;5;4;3;2;1;0}),0)</f>
        <v>0</v>
      </c>
      <c r="U178" s="44"/>
      <c r="V178" s="45">
        <f>IF(U178,LOOKUP(U178,{1;2;3;4;5;6;7;8;9;10;11;12;13;14;15;16;17;18;19;20;21},{60;50;42;36;32;30;28;26;24;22;20;18;16;14;12;10;8;6;4;2;0}),0)</f>
        <v>0</v>
      </c>
      <c r="W178" s="44"/>
      <c r="X178" s="41">
        <f>IF(W178,LOOKUP(W178,{1;2;3;4;5;6;7;8;9;10;11;12;13;14;15;16;17;18;19;20;21},{60;50;42;36;32;30;28;26;24;22;20;18;16;14;12;10;8;6;4;2;0}),0)</f>
        <v>0</v>
      </c>
      <c r="Y178" s="44"/>
      <c r="Z178" s="45">
        <f>IF(Y178,LOOKUP(Y178,{1;2;3;4;5;6;7;8;9;10;11;12;13;14;15;16;17;18;19;20;21},{60;50;42;36;32;30;28;26;24;22;20;18;16;14;12;10;8;6;4;2;0}),0)</f>
        <v>0</v>
      </c>
      <c r="AA178" s="44"/>
      <c r="AB178" s="41">
        <f>IF(AA178,LOOKUP(AA178,{1;2;3;4;5;6;7;8;9;10;11;12;13;14;15;16;17;18;19;20;21},{60;50;42;36;32;30;28;26;24;22;20;18;16;14;12;10;8;6;4;2;0}),0)</f>
        <v>0</v>
      </c>
      <c r="AC178" s="44"/>
      <c r="AD178" s="106">
        <f>IF(AC178,LOOKUP(AC178,{1;2;3;4;5;6;7;8;9;10;11;12;13;14;15;16;17;18;19;20;21},{30;25;21;18;16;15;14;13;12;11;10;9;8;7;6;5;4;3;2;1;0}),0)</f>
        <v>0</v>
      </c>
      <c r="AE178" s="44"/>
      <c r="AF178" s="488">
        <f>IF(AE178,LOOKUP(AE178,{1;2;3;4;5;6;7;8;9;10;11;12;13;14;15;16;17;18;19;20;21},{30;25;21;18;16;15;14;13;12;11;10;9;8;7;6;5;4;3;2;1;0}),0)</f>
        <v>0</v>
      </c>
      <c r="AG178" s="44"/>
      <c r="AH178" s="106">
        <f>IF(AG178,LOOKUP(AG178,{1;2;3;4;5;6;7;8;9;10;11;12;13;14;15;16;17;18;19;20;21},{30;25;21;18;16;15;14;13;12;11;10;9;8;7;6;5;4;3;2;1;0}),0)</f>
        <v>0</v>
      </c>
      <c r="AI178" s="44"/>
      <c r="AJ178" s="41">
        <f>IF(AI178,LOOKUP(AI178,{1;2;3;4;5;6;7;8;9;10;11;12;13;14;15;16;17;18;19;20;21},{30;25;21;18;16;15;14;13;12;11;10;9;8;7;6;5;4;3;2;1;0}),0)</f>
        <v>0</v>
      </c>
      <c r="AK178" s="44"/>
      <c r="AL178" s="43">
        <f>IF(AK178,LOOKUP(AK178,{1;2;3;4;5;6;7;8;9;10;11;12;13;14;15;16;17;18;19;20;21},{30;25;21;18;16;15;14;13;12;11;10;9;8;7;6;5;4;3;2;1;0}),0)</f>
        <v>0</v>
      </c>
      <c r="AM178" s="44"/>
      <c r="AN178" s="43">
        <f>IF(AM178,LOOKUP(AM178,{1;2;3;4;5;6;7;8;9;10;11;12;13;14;15;16;17;18;19;20;21},{30;25;21;18;16;15;14;13;12;11;10;9;8;7;6;5;4;3;2;1;0}),0)</f>
        <v>0</v>
      </c>
      <c r="AO178" s="44"/>
      <c r="AP178" s="43">
        <f>IF(AO178,LOOKUP(AO178,{1;2;3;4;5;6;7;8;9;10;11;12;13;14;15;16;17;18;19;20;21},{30;25;21;18;16;15;14;13;12;11;10;9;8;7;6;5;4;3;2;1;0}),0)</f>
        <v>0</v>
      </c>
      <c r="AQ178" s="44"/>
      <c r="AR178" s="47">
        <f>IF(AQ178,LOOKUP(AQ178,{1;2;3;4;5;6;7;8;9;10;11;12;13;14;15;16;17;18;19;20;21},{60;50;42;36;32;30;28;26;24;22;20;18;16;14;12;10;8;6;4;2;0}),0)</f>
        <v>0</v>
      </c>
      <c r="AS178" s="44"/>
      <c r="AT178" s="45">
        <f>IF(AS178,LOOKUP(AS178,{1;2;3;4;5;6;7;8;9;10;11;12;13;14;15;16;17;18;19;20;21},{60;50;42;36;32;30;28;26;24;22;20;18;16;14;12;10;8;6;4;2;0}),0)</f>
        <v>0</v>
      </c>
      <c r="AU178" s="44"/>
      <c r="AV178" s="45">
        <f>IF(AU178,LOOKUP(AU178,{1;2;3;4;5;6;7;8;9;10;11;12;13;14;15;16;17;18;19;20;21},{60;50;42;36;32;30;28;26;24;22;20;18;16;14;12;10;8;6;4;2;0}),0)</f>
        <v>0</v>
      </c>
      <c r="AW178" s="225"/>
      <c r="AX178" s="219">
        <f>V178+X178+Z178+AB178+AR178+AT178+AV178</f>
        <v>0</v>
      </c>
      <c r="AY178" s="259"/>
      <c r="AZ178" s="255">
        <f>RANK(BA178,$BA$6:$BA$258)</f>
        <v>57</v>
      </c>
      <c r="BA178" s="256">
        <f>(N178+P178+R178+T178+V178+X178+Z178+AB178+AD178+AF178+AH178+AJ178+AL178+AN178)- SMALL((N178,P178,R178,T178,V178,X178,Z178,AB178,AD178,AF178,AH178,AJ178,AL178,AN178),1)- SMALL((N178,P178,R178,T178,V178,X178,Z178,AB178,AD178,AF178,AH178,AJ178,AL178,AN178),2)- SMALL((N178,P178,R178,T178,V178,X178,Z178,AB178,AD178,AF178,AH178,AJ178,AL178,AN178),3)</f>
        <v>0</v>
      </c>
      <c r="BB178" s="161"/>
    </row>
    <row r="179" spans="1:54" s="54" customFormat="1" ht="16" customHeight="1" x14ac:dyDescent="0.2">
      <c r="A179" s="190">
        <f>RANK(I179,$I$6:$I$988)</f>
        <v>103</v>
      </c>
      <c r="B179" s="187">
        <v>1255374</v>
      </c>
      <c r="C179" s="181" t="s">
        <v>456</v>
      </c>
      <c r="D179" s="181" t="s">
        <v>457</v>
      </c>
      <c r="E179" s="178" t="str">
        <f>C179&amp;D179</f>
        <v>Riitta LiisaROPONEN</v>
      </c>
      <c r="F179" s="172">
        <v>2017</v>
      </c>
      <c r="G179" s="193">
        <v>1978</v>
      </c>
      <c r="H179" s="207" t="str">
        <f>IF(ISBLANK(G179),"",IF(G179&gt;1995.9,"U23","SR"))</f>
        <v>SR</v>
      </c>
      <c r="I179" s="198">
        <f>N179+P179+R179+T179+V179+X179+Z179+AB179+AD179+AF179+AH179+AJ179+AL179+AN179+AP179+AR179+AT179+AV179</f>
        <v>0</v>
      </c>
      <c r="J179" s="201">
        <f>N179+R179+X179+AB179+AF179+AJ179+AR179</f>
        <v>0</v>
      </c>
      <c r="K179" s="202">
        <f>P179+T179+V179+Z179+AD179+AH179+AL179+AN179+AP179+AT179+AV179</f>
        <v>0</v>
      </c>
      <c r="L179" s="161"/>
      <c r="M179" s="44"/>
      <c r="N179" s="41">
        <f>IF(M179,LOOKUP(M179,{1;2;3;4;5;6;7;8;9;10;11;12;13;14;15;16;17;18;19;20;21},{30;25;21;18;16;15;14;13;12;11;10;9;8;7;6;5;4;3;2;1;0}),0)</f>
        <v>0</v>
      </c>
      <c r="O179" s="44"/>
      <c r="P179" s="43">
        <f>IF(O179,LOOKUP(O179,{1;2;3;4;5;6;7;8;9;10;11;12;13;14;15;16;17;18;19;20;21},{30;25;21;18;16;15;14;13;12;11;10;9;8;7;6;5;4;3;2;1;0}),0)</f>
        <v>0</v>
      </c>
      <c r="Q179" s="44"/>
      <c r="R179" s="41">
        <f>IF(Q179,LOOKUP(Q179,{1;2;3;4;5;6;7;8;9;10;11;12;13;14;15;16;17;18;19;20;21},{30;25;21;18;16;15;14;13;12;11;10;9;8;7;6;5;4;3;2;1;0}),0)</f>
        <v>0</v>
      </c>
      <c r="S179" s="44"/>
      <c r="T179" s="43">
        <f>IF(S179,LOOKUP(S179,{1;2;3;4;5;6;7;8;9;10;11;12;13;14;15;16;17;18;19;20;21},{30;25;21;18;16;15;14;13;12;11;10;9;8;7;6;5;4;3;2;1;0}),0)</f>
        <v>0</v>
      </c>
      <c r="U179" s="44"/>
      <c r="V179" s="45">
        <f>IF(U179,LOOKUP(U179,{1;2;3;4;5;6;7;8;9;10;11;12;13;14;15;16;17;18;19;20;21},{60;50;42;36;32;30;28;26;24;22;20;18;16;14;12;10;8;6;4;2;0}),0)</f>
        <v>0</v>
      </c>
      <c r="W179" s="44"/>
      <c r="X179" s="41">
        <f>IF(W179,LOOKUP(W179,{1;2;3;4;5;6;7;8;9;10;11;12;13;14;15;16;17;18;19;20;21},{60;50;42;36;32;30;28;26;24;22;20;18;16;14;12;10;8;6;4;2;0}),0)</f>
        <v>0</v>
      </c>
      <c r="Y179" s="44"/>
      <c r="Z179" s="45">
        <f>IF(Y179,LOOKUP(Y179,{1;2;3;4;5;6;7;8;9;10;11;12;13;14;15;16;17;18;19;20;21},{60;50;42;36;32;30;28;26;24;22;20;18;16;14;12;10;8;6;4;2;0}),0)</f>
        <v>0</v>
      </c>
      <c r="AA179" s="44"/>
      <c r="AB179" s="41">
        <f>IF(AA179,LOOKUP(AA179,{1;2;3;4;5;6;7;8;9;10;11;12;13;14;15;16;17;18;19;20;21},{60;50;42;36;32;30;28;26;24;22;20;18;16;14;12;10;8;6;4;2;0}),0)</f>
        <v>0</v>
      </c>
      <c r="AC179" s="44"/>
      <c r="AD179" s="106">
        <f>IF(AC179,LOOKUP(AC179,{1;2;3;4;5;6;7;8;9;10;11;12;13;14;15;16;17;18;19;20;21},{30;25;21;18;16;15;14;13;12;11;10;9;8;7;6;5;4;3;2;1;0}),0)</f>
        <v>0</v>
      </c>
      <c r="AE179" s="44"/>
      <c r="AF179" s="488">
        <f>IF(AE179,LOOKUP(AE179,{1;2;3;4;5;6;7;8;9;10;11;12;13;14;15;16;17;18;19;20;21},{30;25;21;18;16;15;14;13;12;11;10;9;8;7;6;5;4;3;2;1;0}),0)</f>
        <v>0</v>
      </c>
      <c r="AG179" s="44"/>
      <c r="AH179" s="106">
        <f>IF(AG179,LOOKUP(AG179,{1;2;3;4;5;6;7;8;9;10;11;12;13;14;15;16;17;18;19;20;21},{30;25;21;18;16;15;14;13;12;11;10;9;8;7;6;5;4;3;2;1;0}),0)</f>
        <v>0</v>
      </c>
      <c r="AI179" s="44"/>
      <c r="AJ179" s="41">
        <f>IF(AI179,LOOKUP(AI179,{1;2;3;4;5;6;7;8;9;10;11;12;13;14;15;16;17;18;19;20;21},{30;25;21;18;16;15;14;13;12;11;10;9;8;7;6;5;4;3;2;1;0}),0)</f>
        <v>0</v>
      </c>
      <c r="AK179" s="44"/>
      <c r="AL179" s="43">
        <f>IF(AK179,LOOKUP(AK179,{1;2;3;4;5;6;7;8;9;10;11;12;13;14;15;16;17;18;19;20;21},{30;25;21;18;16;15;14;13;12;11;10;9;8;7;6;5;4;3;2;1;0}),0)</f>
        <v>0</v>
      </c>
      <c r="AM179" s="44"/>
      <c r="AN179" s="43">
        <f>IF(AM179,LOOKUP(AM179,{1;2;3;4;5;6;7;8;9;10;11;12;13;14;15;16;17;18;19;20;21},{30;25;21;18;16;15;14;13;12;11;10;9;8;7;6;5;4;3;2;1;0}),0)</f>
        <v>0</v>
      </c>
      <c r="AO179" s="44"/>
      <c r="AP179" s="43">
        <f>IF(AO179,LOOKUP(AO179,{1;2;3;4;5;6;7;8;9;10;11;12;13;14;15;16;17;18;19;20;21},{30;25;21;18;16;15;14;13;12;11;10;9;8;7;6;5;4;3;2;1;0}),0)</f>
        <v>0</v>
      </c>
      <c r="AQ179" s="44"/>
      <c r="AR179" s="47">
        <f>IF(AQ179,LOOKUP(AQ179,{1;2;3;4;5;6;7;8;9;10;11;12;13;14;15;16;17;18;19;20;21},{60;50;42;36;32;30;28;26;24;22;20;18;16;14;12;10;8;6;4;2;0}),0)</f>
        <v>0</v>
      </c>
      <c r="AS179" s="44"/>
      <c r="AT179" s="45">
        <f>IF(AS179,LOOKUP(AS179,{1;2;3;4;5;6;7;8;9;10;11;12;13;14;15;16;17;18;19;20;21},{60;50;42;36;32;30;28;26;24;22;20;18;16;14;12;10;8;6;4;2;0}),0)</f>
        <v>0</v>
      </c>
      <c r="AU179" s="44"/>
      <c r="AV179" s="45">
        <f>IF(AU179,LOOKUP(AU179,{1;2;3;4;5;6;7;8;9;10;11;12;13;14;15;16;17;18;19;20;21},{60;50;42;36;32;30;28;26;24;22;20;18;16;14;12;10;8;6;4;2;0}),0)</f>
        <v>0</v>
      </c>
      <c r="AW179" s="225"/>
      <c r="AX179" s="219">
        <f>V179+X179+Z179+AB179+AR179+AT179+AV179</f>
        <v>0</v>
      </c>
      <c r="AY179" s="259"/>
      <c r="AZ179" s="255">
        <f>RANK(BA179,$BA$6:$BA$258)</f>
        <v>57</v>
      </c>
      <c r="BA179" s="256">
        <f>(N179+P179+R179+T179+V179+X179+Z179+AB179+AD179+AF179+AH179+AJ179+AL179+AN179)- SMALL((N179,P179,R179,T179,V179,X179,Z179,AB179,AD179,AF179,AH179,AJ179,AL179,AN179),1)- SMALL((N179,P179,R179,T179,V179,X179,Z179,AB179,AD179,AF179,AH179,AJ179,AL179,AN179),2)- SMALL((N179,P179,R179,T179,V179,X179,Z179,AB179,AD179,AF179,AH179,AJ179,AL179,AN179),3)</f>
        <v>0</v>
      </c>
      <c r="BB179" s="161"/>
    </row>
    <row r="180" spans="1:54" s="54" customFormat="1" ht="16" customHeight="1" x14ac:dyDescent="0.2">
      <c r="A180" s="190">
        <f>RANK(I180,$I$6:$I$988)</f>
        <v>103</v>
      </c>
      <c r="B180" s="187">
        <v>3535549</v>
      </c>
      <c r="C180" s="181" t="s">
        <v>313</v>
      </c>
      <c r="D180" s="181" t="s">
        <v>314</v>
      </c>
      <c r="E180" s="178" t="str">
        <f>C180&amp;D180</f>
        <v>MaryROSE</v>
      </c>
      <c r="F180" s="172">
        <v>2017</v>
      </c>
      <c r="G180" s="193">
        <v>1991</v>
      </c>
      <c r="H180" s="207" t="str">
        <f>IF(ISBLANK(G180),"",IF(G180&gt;1995.9,"U23","SR"))</f>
        <v>SR</v>
      </c>
      <c r="I180" s="198">
        <f>N180+P180+R180+T180+V180+X180+Z180+AB180+AD180+AF180+AH180+AJ180+AL180+AN180+AP180+AR180+AT180+AV180</f>
        <v>0</v>
      </c>
      <c r="J180" s="201">
        <f>N180+R180+X180+AB180+AF180+AJ180+AR180</f>
        <v>0</v>
      </c>
      <c r="K180" s="202">
        <f>P180+T180+V180+Z180+AD180+AH180+AL180+AN180+AP180+AT180+AV180</f>
        <v>0</v>
      </c>
      <c r="L180" s="161"/>
      <c r="M180" s="46"/>
      <c r="N180" s="41">
        <f>IF(M180,LOOKUP(M180,{1;2;3;4;5;6;7;8;9;10;11;12;13;14;15;16;17;18;19;20;21},{30;25;21;18;16;15;14;13;12;11;10;9;8;7;6;5;4;3;2;1;0}),0)</f>
        <v>0</v>
      </c>
      <c r="O180" s="46"/>
      <c r="P180" s="43">
        <f>IF(O180,LOOKUP(O180,{1;2;3;4;5;6;7;8;9;10;11;12;13;14;15;16;17;18;19;20;21},{30;25;21;18;16;15;14;13;12;11;10;9;8;7;6;5;4;3;2;1;0}),0)</f>
        <v>0</v>
      </c>
      <c r="Q180" s="46"/>
      <c r="R180" s="41">
        <f>IF(Q180,LOOKUP(Q180,{1;2;3;4;5;6;7;8;9;10;11;12;13;14;15;16;17;18;19;20;21},{30;25;21;18;16;15;14;13;12;11;10;9;8;7;6;5;4;3;2;1;0}),0)</f>
        <v>0</v>
      </c>
      <c r="S180" s="46"/>
      <c r="T180" s="43">
        <f>IF(S180,LOOKUP(S180,{1;2;3;4;5;6;7;8;9;10;11;12;13;14;15;16;17;18;19;20;21},{30;25;21;18;16;15;14;13;12;11;10;9;8;7;6;5;4;3;2;1;0}),0)</f>
        <v>0</v>
      </c>
      <c r="U180" s="46"/>
      <c r="V180" s="45">
        <f>IF(U180,LOOKUP(U180,{1;2;3;4;5;6;7;8;9;10;11;12;13;14;15;16;17;18;19;20;21},{60;50;42;36;32;30;28;26;24;22;20;18;16;14;12;10;8;6;4;2;0}),0)</f>
        <v>0</v>
      </c>
      <c r="W180" s="46"/>
      <c r="X180" s="41">
        <f>IF(W180,LOOKUP(W180,{1;2;3;4;5;6;7;8;9;10;11;12;13;14;15;16;17;18;19;20;21},{60;50;42;36;32;30;28;26;24;22;20;18;16;14;12;10;8;6;4;2;0}),0)</f>
        <v>0</v>
      </c>
      <c r="Y180" s="46"/>
      <c r="Z180" s="45">
        <f>IF(Y180,LOOKUP(Y180,{1;2;3;4;5;6;7;8;9;10;11;12;13;14;15;16;17;18;19;20;21},{60;50;42;36;32;30;28;26;24;22;20;18;16;14;12;10;8;6;4;2;0}),0)</f>
        <v>0</v>
      </c>
      <c r="AA180" s="46"/>
      <c r="AB180" s="41">
        <f>IF(AA180,LOOKUP(AA180,{1;2;3;4;5;6;7;8;9;10;11;12;13;14;15;16;17;18;19;20;21},{60;50;42;36;32;30;28;26;24;22;20;18;16;14;12;10;8;6;4;2;0}),0)</f>
        <v>0</v>
      </c>
      <c r="AC180" s="46"/>
      <c r="AD180" s="106">
        <f>IF(AC180,LOOKUP(AC180,{1;2;3;4;5;6;7;8;9;10;11;12;13;14;15;16;17;18;19;20;21},{30;25;21;18;16;15;14;13;12;11;10;9;8;7;6;5;4;3;2;1;0}),0)</f>
        <v>0</v>
      </c>
      <c r="AE180" s="46"/>
      <c r="AF180" s="488">
        <f>IF(AE180,LOOKUP(AE180,{1;2;3;4;5;6;7;8;9;10;11;12;13;14;15;16;17;18;19;20;21},{30;25;21;18;16;15;14;13;12;11;10;9;8;7;6;5;4;3;2;1;0}),0)</f>
        <v>0</v>
      </c>
      <c r="AG180" s="46"/>
      <c r="AH180" s="106">
        <f>IF(AG180,LOOKUP(AG180,{1;2;3;4;5;6;7;8;9;10;11;12;13;14;15;16;17;18;19;20;21},{30;25;21;18;16;15;14;13;12;11;10;9;8;7;6;5;4;3;2;1;0}),0)</f>
        <v>0</v>
      </c>
      <c r="AI180" s="46"/>
      <c r="AJ180" s="41">
        <f>IF(AI180,LOOKUP(AI180,{1;2;3;4;5;6;7;8;9;10;11;12;13;14;15;16;17;18;19;20;21},{30;25;21;18;16;15;14;13;12;11;10;9;8;7;6;5;4;3;2;1;0}),0)</f>
        <v>0</v>
      </c>
      <c r="AK180" s="46"/>
      <c r="AL180" s="43">
        <f>IF(AK180,LOOKUP(AK180,{1;2;3;4;5;6;7;8;9;10;11;12;13;14;15;16;17;18;19;20;21},{30;25;21;18;16;15;14;13;12;11;10;9;8;7;6;5;4;3;2;1;0}),0)</f>
        <v>0</v>
      </c>
      <c r="AM180" s="46"/>
      <c r="AN180" s="43">
        <f>IF(AM180,LOOKUP(AM180,{1;2;3;4;5;6;7;8;9;10;11;12;13;14;15;16;17;18;19;20;21},{30;25;21;18;16;15;14;13;12;11;10;9;8;7;6;5;4;3;2;1;0}),0)</f>
        <v>0</v>
      </c>
      <c r="AO180" s="46"/>
      <c r="AP180" s="43">
        <f>IF(AO180,LOOKUP(AO180,{1;2;3;4;5;6;7;8;9;10;11;12;13;14;15;16;17;18;19;20;21},{30;25;21;18;16;15;14;13;12;11;10;9;8;7;6;5;4;3;2;1;0}),0)</f>
        <v>0</v>
      </c>
      <c r="AQ180" s="46"/>
      <c r="AR180" s="47">
        <f>IF(AQ180,LOOKUP(AQ180,{1;2;3;4;5;6;7;8;9;10;11;12;13;14;15;16;17;18;19;20;21},{60;50;42;36;32;30;28;26;24;22;20;18;16;14;12;10;8;6;4;2;0}),0)</f>
        <v>0</v>
      </c>
      <c r="AS180" s="46"/>
      <c r="AT180" s="45">
        <f>IF(AS180,LOOKUP(AS180,{1;2;3;4;5;6;7;8;9;10;11;12;13;14;15;16;17;18;19;20;21},{60;50;42;36;32;30;28;26;24;22;20;18;16;14;12;10;8;6;4;2;0}),0)</f>
        <v>0</v>
      </c>
      <c r="AU180" s="46"/>
      <c r="AV180" s="45">
        <f>IF(AU180,LOOKUP(AU180,{1;2;3;4;5;6;7;8;9;10;11;12;13;14;15;16;17;18;19;20;21},{60;50;42;36;32;30;28;26;24;22;20;18;16;14;12;10;8;6;4;2;0}),0)</f>
        <v>0</v>
      </c>
      <c r="AW180" s="225"/>
      <c r="AX180" s="219">
        <f>V180+X180+Z180+AB180+AR180+AT180+AV180</f>
        <v>0</v>
      </c>
      <c r="AY180" s="259"/>
      <c r="AZ180" s="255">
        <f>RANK(BA180,$BA$6:$BA$258)</f>
        <v>57</v>
      </c>
      <c r="BA180" s="256">
        <f>(N180+P180+R180+T180+V180+X180+Z180+AB180+AD180+AF180+AH180+AJ180+AL180+AN180)- SMALL((N180,P180,R180,T180,V180,X180,Z180,AB180,AD180,AF180,AH180,AJ180,AL180,AN180),1)- SMALL((N180,P180,R180,T180,V180,X180,Z180,AB180,AD180,AF180,AH180,AJ180,AL180,AN180),2)- SMALL((N180,P180,R180,T180,V180,X180,Z180,AB180,AD180,AF180,AH180,AJ180,AL180,AN180),3)</f>
        <v>0</v>
      </c>
      <c r="BB180" s="161"/>
    </row>
    <row r="181" spans="1:54" s="54" customFormat="1" ht="16" customHeight="1" x14ac:dyDescent="0.2">
      <c r="A181" s="190">
        <f>RANK(I181,$I$6:$I$988)</f>
        <v>103</v>
      </c>
      <c r="B181" s="187">
        <v>3535693</v>
      </c>
      <c r="C181" s="181" t="s">
        <v>268</v>
      </c>
      <c r="D181" s="181" t="s">
        <v>377</v>
      </c>
      <c r="E181" s="178" t="str">
        <f>C181&amp;D181</f>
        <v>HannahRUDD</v>
      </c>
      <c r="F181" s="172">
        <v>2017</v>
      </c>
      <c r="G181" s="193">
        <v>1998</v>
      </c>
      <c r="H181" s="207" t="str">
        <f>IF(ISBLANK(G181),"",IF(G181&gt;1995.9,"U23","SR"))</f>
        <v>U23</v>
      </c>
      <c r="I181" s="198">
        <f>N181+P181+R181+T181+V181+X181+Z181+AB181+AD181+AF181+AH181+AJ181+AL181+AN181+AP181+AR181+AT181+AV181</f>
        <v>0</v>
      </c>
      <c r="J181" s="201">
        <f>N181+R181+X181+AB181+AF181+AJ181+AR181</f>
        <v>0</v>
      </c>
      <c r="K181" s="202">
        <f>P181+T181+V181+Z181+AD181+AH181+AL181+AN181+AP181+AT181+AV181</f>
        <v>0</v>
      </c>
      <c r="L181" s="161"/>
      <c r="M181" s="44"/>
      <c r="N181" s="41">
        <f>IF(M181,LOOKUP(M181,{1;2;3;4;5;6;7;8;9;10;11;12;13;14;15;16;17;18;19;20;21},{30;25;21;18;16;15;14;13;12;11;10;9;8;7;6;5;4;3;2;1;0}),0)</f>
        <v>0</v>
      </c>
      <c r="O181" s="44"/>
      <c r="P181" s="43">
        <f>IF(O181,LOOKUP(O181,{1;2;3;4;5;6;7;8;9;10;11;12;13;14;15;16;17;18;19;20;21},{30;25;21;18;16;15;14;13;12;11;10;9;8;7;6;5;4;3;2;1;0}),0)</f>
        <v>0</v>
      </c>
      <c r="Q181" s="44"/>
      <c r="R181" s="41">
        <f>IF(Q181,LOOKUP(Q181,{1;2;3;4;5;6;7;8;9;10;11;12;13;14;15;16;17;18;19;20;21},{30;25;21;18;16;15;14;13;12;11;10;9;8;7;6;5;4;3;2;1;0}),0)</f>
        <v>0</v>
      </c>
      <c r="S181" s="44"/>
      <c r="T181" s="43">
        <f>IF(S181,LOOKUP(S181,{1;2;3;4;5;6;7;8;9;10;11;12;13;14;15;16;17;18;19;20;21},{30;25;21;18;16;15;14;13;12;11;10;9;8;7;6;5;4;3;2;1;0}),0)</f>
        <v>0</v>
      </c>
      <c r="U181" s="44"/>
      <c r="V181" s="45">
        <f>IF(U181,LOOKUP(U181,{1;2;3;4;5;6;7;8;9;10;11;12;13;14;15;16;17;18;19;20;21},{60;50;42;36;32;30;28;26;24;22;20;18;16;14;12;10;8;6;4;2;0}),0)</f>
        <v>0</v>
      </c>
      <c r="W181" s="44"/>
      <c r="X181" s="41">
        <f>IF(W181,LOOKUP(W181,{1;2;3;4;5;6;7;8;9;10;11;12;13;14;15;16;17;18;19;20;21},{60;50;42;36;32;30;28;26;24;22;20;18;16;14;12;10;8;6;4;2;0}),0)</f>
        <v>0</v>
      </c>
      <c r="Y181" s="44"/>
      <c r="Z181" s="45">
        <f>IF(Y181,LOOKUP(Y181,{1;2;3;4;5;6;7;8;9;10;11;12;13;14;15;16;17;18;19;20;21},{60;50;42;36;32;30;28;26;24;22;20;18;16;14;12;10;8;6;4;2;0}),0)</f>
        <v>0</v>
      </c>
      <c r="AA181" s="44"/>
      <c r="AB181" s="41">
        <f>IF(AA181,LOOKUP(AA181,{1;2;3;4;5;6;7;8;9;10;11;12;13;14;15;16;17;18;19;20;21},{60;50;42;36;32;30;28;26;24;22;20;18;16;14;12;10;8;6;4;2;0}),0)</f>
        <v>0</v>
      </c>
      <c r="AC181" s="44"/>
      <c r="AD181" s="106">
        <f>IF(AC181,LOOKUP(AC181,{1;2;3;4;5;6;7;8;9;10;11;12;13;14;15;16;17;18;19;20;21},{30;25;21;18;16;15;14;13;12;11;10;9;8;7;6;5;4;3;2;1;0}),0)</f>
        <v>0</v>
      </c>
      <c r="AE181" s="44"/>
      <c r="AF181" s="488">
        <f>IF(AE181,LOOKUP(AE181,{1;2;3;4;5;6;7;8;9;10;11;12;13;14;15;16;17;18;19;20;21},{30;25;21;18;16;15;14;13;12;11;10;9;8;7;6;5;4;3;2;1;0}),0)</f>
        <v>0</v>
      </c>
      <c r="AG181" s="44"/>
      <c r="AH181" s="106">
        <f>IF(AG181,LOOKUP(AG181,{1;2;3;4;5;6;7;8;9;10;11;12;13;14;15;16;17;18;19;20;21},{30;25;21;18;16;15;14;13;12;11;10;9;8;7;6;5;4;3;2;1;0}),0)</f>
        <v>0</v>
      </c>
      <c r="AI181" s="44"/>
      <c r="AJ181" s="41">
        <f>IF(AI181,LOOKUP(AI181,{1;2;3;4;5;6;7;8;9;10;11;12;13;14;15;16;17;18;19;20;21},{30;25;21;18;16;15;14;13;12;11;10;9;8;7;6;5;4;3;2;1;0}),0)</f>
        <v>0</v>
      </c>
      <c r="AK181" s="44"/>
      <c r="AL181" s="43">
        <f>IF(AK181,LOOKUP(AK181,{1;2;3;4;5;6;7;8;9;10;11;12;13;14;15;16;17;18;19;20;21},{30;25;21;18;16;15;14;13;12;11;10;9;8;7;6;5;4;3;2;1;0}),0)</f>
        <v>0</v>
      </c>
      <c r="AM181" s="44"/>
      <c r="AN181" s="43">
        <f>IF(AM181,LOOKUP(AM181,{1;2;3;4;5;6;7;8;9;10;11;12;13;14;15;16;17;18;19;20;21},{30;25;21;18;16;15;14;13;12;11;10;9;8;7;6;5;4;3;2;1;0}),0)</f>
        <v>0</v>
      </c>
      <c r="AO181" s="44"/>
      <c r="AP181" s="43">
        <f>IF(AO181,LOOKUP(AO181,{1;2;3;4;5;6;7;8;9;10;11;12;13;14;15;16;17;18;19;20;21},{30;25;21;18;16;15;14;13;12;11;10;9;8;7;6;5;4;3;2;1;0}),0)</f>
        <v>0</v>
      </c>
      <c r="AQ181" s="44"/>
      <c r="AR181" s="47">
        <f>IF(AQ181,LOOKUP(AQ181,{1;2;3;4;5;6;7;8;9;10;11;12;13;14;15;16;17;18;19;20;21},{60;50;42;36;32;30;28;26;24;22;20;18;16;14;12;10;8;6;4;2;0}),0)</f>
        <v>0</v>
      </c>
      <c r="AS181" s="44"/>
      <c r="AT181" s="45">
        <f>IF(AS181,LOOKUP(AS181,{1;2;3;4;5;6;7;8;9;10;11;12;13;14;15;16;17;18;19;20;21},{60;50;42;36;32;30;28;26;24;22;20;18;16;14;12;10;8;6;4;2;0}),0)</f>
        <v>0</v>
      </c>
      <c r="AU181" s="44"/>
      <c r="AV181" s="45">
        <f>IF(AU181,LOOKUP(AU181,{1;2;3;4;5;6;7;8;9;10;11;12;13;14;15;16;17;18;19;20;21},{60;50;42;36;32;30;28;26;24;22;20;18;16;14;12;10;8;6;4;2;0}),0)</f>
        <v>0</v>
      </c>
      <c r="AW181" s="225"/>
      <c r="AX181" s="219">
        <f>V181+X181+Z181+AB181+AR181+AT181+AV181</f>
        <v>0</v>
      </c>
      <c r="AY181" s="259"/>
      <c r="AZ181" s="255">
        <f>RANK(BA181,$BA$6:$BA$258)</f>
        <v>57</v>
      </c>
      <c r="BA181" s="256">
        <f>(N181+P181+R181+T181+V181+X181+Z181+AB181+AD181+AF181+AH181+AJ181+AL181+AN181)- SMALL((N181,P181,R181,T181,V181,X181,Z181,AB181,AD181,AF181,AH181,AJ181,AL181,AN181),1)- SMALL((N181,P181,R181,T181,V181,X181,Z181,AB181,AD181,AF181,AH181,AJ181,AL181,AN181),2)- SMALL((N181,P181,R181,T181,V181,X181,Z181,AB181,AD181,AF181,AH181,AJ181,AL181,AN181),3)</f>
        <v>0</v>
      </c>
      <c r="BB181" s="161"/>
    </row>
    <row r="182" spans="1:54" s="54" customFormat="1" ht="16" customHeight="1" x14ac:dyDescent="0.2">
      <c r="A182" s="190">
        <f>RANK(I182,$I$6:$I$988)</f>
        <v>103</v>
      </c>
      <c r="B182" s="187">
        <v>3105253</v>
      </c>
      <c r="C182" s="181" t="s">
        <v>336</v>
      </c>
      <c r="D182" s="182" t="s">
        <v>552</v>
      </c>
      <c r="E182" s="178" t="str">
        <f>C182&amp;D182</f>
        <v>MarianneSCHERRER</v>
      </c>
      <c r="F182" s="174"/>
      <c r="G182" s="193">
        <v>1998</v>
      </c>
      <c r="H182" s="207" t="str">
        <f>IF(ISBLANK(G182),"",IF(G182&gt;1995.9,"U23","SR"))</f>
        <v>U23</v>
      </c>
      <c r="I182" s="198">
        <f>N182+P182+R182+T182+V182+X182+Z182+AB182+AD182+AF182+AH182+AJ182+AL182+AN182+AP182+AR182+AT182+AV182</f>
        <v>0</v>
      </c>
      <c r="J182" s="201">
        <f>N182+R182+X182+AB182+AF182+AJ182+AR182</f>
        <v>0</v>
      </c>
      <c r="K182" s="202">
        <f>P182+T182+V182+Z182+AD182+AH182+AL182+AN182+AP182+AT182+AV182</f>
        <v>0</v>
      </c>
      <c r="L182" s="161"/>
      <c r="M182" s="44"/>
      <c r="N182" s="41">
        <f>IF(M182,LOOKUP(M182,{1;2;3;4;5;6;7;8;9;10;11;12;13;14;15;16;17;18;19;20;21},{30;25;21;18;16;15;14;13;12;11;10;9;8;7;6;5;4;3;2;1;0}),0)</f>
        <v>0</v>
      </c>
      <c r="O182" s="44"/>
      <c r="P182" s="43">
        <f>IF(O182,LOOKUP(O182,{1;2;3;4;5;6;7;8;9;10;11;12;13;14;15;16;17;18;19;20;21},{30;25;21;18;16;15;14;13;12;11;10;9;8;7;6;5;4;3;2;1;0}),0)</f>
        <v>0</v>
      </c>
      <c r="Q182" s="44"/>
      <c r="R182" s="41">
        <f>IF(Q182,LOOKUP(Q182,{1;2;3;4;5;6;7;8;9;10;11;12;13;14;15;16;17;18;19;20;21},{30;25;21;18;16;15;14;13;12;11;10;9;8;7;6;5;4;3;2;1;0}),0)</f>
        <v>0</v>
      </c>
      <c r="S182" s="44"/>
      <c r="T182" s="43">
        <f>IF(S182,LOOKUP(S182,{1;2;3;4;5;6;7;8;9;10;11;12;13;14;15;16;17;18;19;20;21},{30;25;21;18;16;15;14;13;12;11;10;9;8;7;6;5;4;3;2;1;0}),0)</f>
        <v>0</v>
      </c>
      <c r="U182" s="44"/>
      <c r="V182" s="45">
        <f>IF(U182,LOOKUP(U182,{1;2;3;4;5;6;7;8;9;10;11;12;13;14;15;16;17;18;19;20;21},{60;50;42;36;32;30;28;26;24;22;20;18;16;14;12;10;8;6;4;2;0}),0)</f>
        <v>0</v>
      </c>
      <c r="W182" s="44"/>
      <c r="X182" s="41">
        <f>IF(W182,LOOKUP(W182,{1;2;3;4;5;6;7;8;9;10;11;12;13;14;15;16;17;18;19;20;21},{60;50;42;36;32;30;28;26;24;22;20;18;16;14;12;10;8;6;4;2;0}),0)</f>
        <v>0</v>
      </c>
      <c r="Y182" s="44"/>
      <c r="Z182" s="45">
        <f>IF(Y182,LOOKUP(Y182,{1;2;3;4;5;6;7;8;9;10;11;12;13;14;15;16;17;18;19;20;21},{60;50;42;36;32;30;28;26;24;22;20;18;16;14;12;10;8;6;4;2;0}),0)</f>
        <v>0</v>
      </c>
      <c r="AA182" s="44"/>
      <c r="AB182" s="41">
        <f>IF(AA182,LOOKUP(AA182,{1;2;3;4;5;6;7;8;9;10;11;12;13;14;15;16;17;18;19;20;21},{60;50;42;36;32;30;28;26;24;22;20;18;16;14;12;10;8;6;4;2;0}),0)</f>
        <v>0</v>
      </c>
      <c r="AC182" s="44"/>
      <c r="AD182" s="106">
        <f>IF(AC182,LOOKUP(AC182,{1;2;3;4;5;6;7;8;9;10;11;12;13;14;15;16;17;18;19;20;21},{30;25;21;18;16;15;14;13;12;11;10;9;8;7;6;5;4;3;2;1;0}),0)</f>
        <v>0</v>
      </c>
      <c r="AE182" s="44"/>
      <c r="AF182" s="488">
        <f>IF(AE182,LOOKUP(AE182,{1;2;3;4;5;6;7;8;9;10;11;12;13;14;15;16;17;18;19;20;21},{30;25;21;18;16;15;14;13;12;11;10;9;8;7;6;5;4;3;2;1;0}),0)</f>
        <v>0</v>
      </c>
      <c r="AG182" s="44"/>
      <c r="AH182" s="106">
        <f>IF(AG182,LOOKUP(AG182,{1;2;3;4;5;6;7;8;9;10;11;12;13;14;15;16;17;18;19;20;21},{30;25;21;18;16;15;14;13;12;11;10;9;8;7;6;5;4;3;2;1;0}),0)</f>
        <v>0</v>
      </c>
      <c r="AI182" s="44"/>
      <c r="AJ182" s="41">
        <f>IF(AI182,LOOKUP(AI182,{1;2;3;4;5;6;7;8;9;10;11;12;13;14;15;16;17;18;19;20;21},{30;25;21;18;16;15;14;13;12;11;10;9;8;7;6;5;4;3;2;1;0}),0)</f>
        <v>0</v>
      </c>
      <c r="AK182" s="44"/>
      <c r="AL182" s="43">
        <f>IF(AK182,LOOKUP(AK182,{1;2;3;4;5;6;7;8;9;10;11;12;13;14;15;16;17;18;19;20;21},{30;25;21;18;16;15;14;13;12;11;10;9;8;7;6;5;4;3;2;1;0}),0)</f>
        <v>0</v>
      </c>
      <c r="AM182" s="44"/>
      <c r="AN182" s="43">
        <f>IF(AM182,LOOKUP(AM182,{1;2;3;4;5;6;7;8;9;10;11;12;13;14;15;16;17;18;19;20;21},{30;25;21;18;16;15;14;13;12;11;10;9;8;7;6;5;4;3;2;1;0}),0)</f>
        <v>0</v>
      </c>
      <c r="AO182" s="44"/>
      <c r="AP182" s="43">
        <f>IF(AO182,LOOKUP(AO182,{1;2;3;4;5;6;7;8;9;10;11;12;13;14;15;16;17;18;19;20;21},{30;25;21;18;16;15;14;13;12;11;10;9;8;7;6;5;4;3;2;1;0}),0)</f>
        <v>0</v>
      </c>
      <c r="AQ182" s="44"/>
      <c r="AR182" s="47">
        <f>IF(AQ182,LOOKUP(AQ182,{1;2;3;4;5;6;7;8;9;10;11;12;13;14;15;16;17;18;19;20;21},{60;50;42;36;32;30;28;26;24;22;20;18;16;14;12;10;8;6;4;2;0}),0)</f>
        <v>0</v>
      </c>
      <c r="AS182" s="44"/>
      <c r="AT182" s="45">
        <f>IF(AS182,LOOKUP(AS182,{1;2;3;4;5;6;7;8;9;10;11;12;13;14;15;16;17;18;19;20;21},{60;50;42;36;32;30;28;26;24;22;20;18;16;14;12;10;8;6;4;2;0}),0)</f>
        <v>0</v>
      </c>
      <c r="AU182" s="44"/>
      <c r="AV182" s="45">
        <f>IF(AU182,LOOKUP(AU182,{1;2;3;4;5;6;7;8;9;10;11;12;13;14;15;16;17;18;19;20;21},{60;50;42;36;32;30;28;26;24;22;20;18;16;14;12;10;8;6;4;2;0}),0)</f>
        <v>0</v>
      </c>
      <c r="AW182" s="225"/>
      <c r="AX182" s="219">
        <f>V182+X182+Z182+AB182+AR182+AT182+AV182</f>
        <v>0</v>
      </c>
      <c r="AY182" s="259"/>
      <c r="AZ182" s="255">
        <f>RANK(BA182,$BA$6:$BA$258)</f>
        <v>57</v>
      </c>
      <c r="BA182" s="256">
        <f>(N182+P182+R182+T182+V182+X182+Z182+AB182+AD182+AF182+AH182+AJ182+AL182+AN182)- SMALL((N182,P182,R182,T182,V182,X182,Z182,AB182,AD182,AF182,AH182,AJ182,AL182,AN182),1)- SMALL((N182,P182,R182,T182,V182,X182,Z182,AB182,AD182,AF182,AH182,AJ182,AL182,AN182),2)- SMALL((N182,P182,R182,T182,V182,X182,Z182,AB182,AD182,AF182,AH182,AJ182,AL182,AN182),3)</f>
        <v>0</v>
      </c>
      <c r="BB182" s="161"/>
    </row>
    <row r="183" spans="1:54" s="54" customFormat="1" ht="16" customHeight="1" x14ac:dyDescent="0.2">
      <c r="A183" s="190">
        <f>RANK(I183,$I$6:$I$988)</f>
        <v>103</v>
      </c>
      <c r="B183" s="187">
        <v>3055091</v>
      </c>
      <c r="C183" s="181" t="s">
        <v>332</v>
      </c>
      <c r="D183" s="181" t="s">
        <v>460</v>
      </c>
      <c r="E183" s="178" t="str">
        <f>C183&amp;D183</f>
        <v>SophieSCHIMPL</v>
      </c>
      <c r="F183" s="172">
        <v>2017</v>
      </c>
      <c r="G183" s="193">
        <v>1994</v>
      </c>
      <c r="H183" s="207" t="str">
        <f>IF(ISBLANK(G183),"",IF(G183&gt;1995.9,"U23","SR"))</f>
        <v>SR</v>
      </c>
      <c r="I183" s="198">
        <f>N183+P183+R183+T183+V183+X183+Z183+AB183+AD183+AF183+AH183+AJ183+AL183+AN183+AP183+AR183+AT183+AV183</f>
        <v>0</v>
      </c>
      <c r="J183" s="201">
        <f>N183+R183+X183+AB183+AF183+AJ183+AR183</f>
        <v>0</v>
      </c>
      <c r="K183" s="202">
        <f>P183+T183+V183+Z183+AD183+AH183+AL183+AN183+AP183+AT183+AV183</f>
        <v>0</v>
      </c>
      <c r="L183" s="161"/>
      <c r="M183" s="44"/>
      <c r="N183" s="41">
        <f>IF(M183,LOOKUP(M183,{1;2;3;4;5;6;7;8;9;10;11;12;13;14;15;16;17;18;19;20;21},{30;25;21;18;16;15;14;13;12;11;10;9;8;7;6;5;4;3;2;1;0}),0)</f>
        <v>0</v>
      </c>
      <c r="O183" s="44"/>
      <c r="P183" s="43">
        <f>IF(O183,LOOKUP(O183,{1;2;3;4;5;6;7;8;9;10;11;12;13;14;15;16;17;18;19;20;21},{30;25;21;18;16;15;14;13;12;11;10;9;8;7;6;5;4;3;2;1;0}),0)</f>
        <v>0</v>
      </c>
      <c r="Q183" s="44"/>
      <c r="R183" s="41">
        <f>IF(Q183,LOOKUP(Q183,{1;2;3;4;5;6;7;8;9;10;11;12;13;14;15;16;17;18;19;20;21},{30;25;21;18;16;15;14;13;12;11;10;9;8;7;6;5;4;3;2;1;0}),0)</f>
        <v>0</v>
      </c>
      <c r="S183" s="44"/>
      <c r="T183" s="43">
        <f>IF(S183,LOOKUP(S183,{1;2;3;4;5;6;7;8;9;10;11;12;13;14;15;16;17;18;19;20;21},{30;25;21;18;16;15;14;13;12;11;10;9;8;7;6;5;4;3;2;1;0}),0)</f>
        <v>0</v>
      </c>
      <c r="U183" s="44"/>
      <c r="V183" s="45">
        <f>IF(U183,LOOKUP(U183,{1;2;3;4;5;6;7;8;9;10;11;12;13;14;15;16;17;18;19;20;21},{60;50;42;36;32;30;28;26;24;22;20;18;16;14;12;10;8;6;4;2;0}),0)</f>
        <v>0</v>
      </c>
      <c r="W183" s="44"/>
      <c r="X183" s="41">
        <f>IF(W183,LOOKUP(W183,{1;2;3;4;5;6;7;8;9;10;11;12;13;14;15;16;17;18;19;20;21},{60;50;42;36;32;30;28;26;24;22;20;18;16;14;12;10;8;6;4;2;0}),0)</f>
        <v>0</v>
      </c>
      <c r="Y183" s="44"/>
      <c r="Z183" s="45">
        <f>IF(Y183,LOOKUP(Y183,{1;2;3;4;5;6;7;8;9;10;11;12;13;14;15;16;17;18;19;20;21},{60;50;42;36;32;30;28;26;24;22;20;18;16;14;12;10;8;6;4;2;0}),0)</f>
        <v>0</v>
      </c>
      <c r="AA183" s="44"/>
      <c r="AB183" s="41">
        <f>IF(AA183,LOOKUP(AA183,{1;2;3;4;5;6;7;8;9;10;11;12;13;14;15;16;17;18;19;20;21},{60;50;42;36;32;30;28;26;24;22;20;18;16;14;12;10;8;6;4;2;0}),0)</f>
        <v>0</v>
      </c>
      <c r="AC183" s="44"/>
      <c r="AD183" s="106">
        <f>IF(AC183,LOOKUP(AC183,{1;2;3;4;5;6;7;8;9;10;11;12;13;14;15;16;17;18;19;20;21},{30;25;21;18;16;15;14;13;12;11;10;9;8;7;6;5;4;3;2;1;0}),0)</f>
        <v>0</v>
      </c>
      <c r="AE183" s="44"/>
      <c r="AF183" s="488">
        <f>IF(AE183,LOOKUP(AE183,{1;2;3;4;5;6;7;8;9;10;11;12;13;14;15;16;17;18;19;20;21},{30;25;21;18;16;15;14;13;12;11;10;9;8;7;6;5;4;3;2;1;0}),0)</f>
        <v>0</v>
      </c>
      <c r="AG183" s="44"/>
      <c r="AH183" s="106">
        <f>IF(AG183,LOOKUP(AG183,{1;2;3;4;5;6;7;8;9;10;11;12;13;14;15;16;17;18;19;20;21},{30;25;21;18;16;15;14;13;12;11;10;9;8;7;6;5;4;3;2;1;0}),0)</f>
        <v>0</v>
      </c>
      <c r="AI183" s="44"/>
      <c r="AJ183" s="41">
        <f>IF(AI183,LOOKUP(AI183,{1;2;3;4;5;6;7;8;9;10;11;12;13;14;15;16;17;18;19;20;21},{30;25;21;18;16;15;14;13;12;11;10;9;8;7;6;5;4;3;2;1;0}),0)</f>
        <v>0</v>
      </c>
      <c r="AK183" s="44"/>
      <c r="AL183" s="43">
        <f>IF(AK183,LOOKUP(AK183,{1;2;3;4;5;6;7;8;9;10;11;12;13;14;15;16;17;18;19;20;21},{30;25;21;18;16;15;14;13;12;11;10;9;8;7;6;5;4;3;2;1;0}),0)</f>
        <v>0</v>
      </c>
      <c r="AM183" s="44"/>
      <c r="AN183" s="43">
        <f>IF(AM183,LOOKUP(AM183,{1;2;3;4;5;6;7;8;9;10;11;12;13;14;15;16;17;18;19;20;21},{30;25;21;18;16;15;14;13;12;11;10;9;8;7;6;5;4;3;2;1;0}),0)</f>
        <v>0</v>
      </c>
      <c r="AO183" s="44"/>
      <c r="AP183" s="43">
        <f>IF(AO183,LOOKUP(AO183,{1;2;3;4;5;6;7;8;9;10;11;12;13;14;15;16;17;18;19;20;21},{30;25;21;18;16;15;14;13;12;11;10;9;8;7;6;5;4;3;2;1;0}),0)</f>
        <v>0</v>
      </c>
      <c r="AQ183" s="44"/>
      <c r="AR183" s="47">
        <f>IF(AQ183,LOOKUP(AQ183,{1;2;3;4;5;6;7;8;9;10;11;12;13;14;15;16;17;18;19;20;21},{60;50;42;36;32;30;28;26;24;22;20;18;16;14;12;10;8;6;4;2;0}),0)</f>
        <v>0</v>
      </c>
      <c r="AS183" s="44"/>
      <c r="AT183" s="45">
        <f>IF(AS183,LOOKUP(AS183,{1;2;3;4;5;6;7;8;9;10;11;12;13;14;15;16;17;18;19;20;21},{60;50;42;36;32;30;28;26;24;22;20;18;16;14;12;10;8;6;4;2;0}),0)</f>
        <v>0</v>
      </c>
      <c r="AU183" s="44"/>
      <c r="AV183" s="45">
        <f>IF(AU183,LOOKUP(AU183,{1;2;3;4;5;6;7;8;9;10;11;12;13;14;15;16;17;18;19;20;21},{60;50;42;36;32;30;28;26;24;22;20;18;16;14;12;10;8;6;4;2;0}),0)</f>
        <v>0</v>
      </c>
      <c r="AW183" s="225"/>
      <c r="AX183" s="219">
        <f>V183+X183+Z183+AB183+AR183+AT183+AV183</f>
        <v>0</v>
      </c>
      <c r="AY183" s="259"/>
      <c r="AZ183" s="255">
        <f>RANK(BA183,$BA$6:$BA$258)</f>
        <v>57</v>
      </c>
      <c r="BA183" s="256">
        <f>(N183+P183+R183+T183+V183+X183+Z183+AB183+AD183+AF183+AH183+AJ183+AL183+AN183)- SMALL((N183,P183,R183,T183,V183,X183,Z183,AB183,AD183,AF183,AH183,AJ183,AL183,AN183),1)- SMALL((N183,P183,R183,T183,V183,X183,Z183,AB183,AD183,AF183,AH183,AJ183,AL183,AN183),2)- SMALL((N183,P183,R183,T183,V183,X183,Z183,AB183,AD183,AF183,AH183,AJ183,AL183,AN183),3)</f>
        <v>0</v>
      </c>
      <c r="BB183" s="161"/>
    </row>
    <row r="184" spans="1:54" s="54" customFormat="1" ht="16" customHeight="1" x14ac:dyDescent="0.2">
      <c r="A184" s="190">
        <f>RANK(I184,$I$6:$I$988)</f>
        <v>103</v>
      </c>
      <c r="B184" s="187">
        <v>3535751</v>
      </c>
      <c r="C184" s="181" t="s">
        <v>348</v>
      </c>
      <c r="D184" s="182" t="s">
        <v>551</v>
      </c>
      <c r="E184" s="178" t="str">
        <f>C184&amp;D184</f>
        <v>RenaSCHWARTZ</v>
      </c>
      <c r="F184" s="174"/>
      <c r="G184" s="193">
        <v>1999</v>
      </c>
      <c r="H184" s="207" t="str">
        <f>IF(ISBLANK(G184),"",IF(G184&gt;1995.9,"U23","SR"))</f>
        <v>U23</v>
      </c>
      <c r="I184" s="198">
        <f>N184+P184+R184+T184+V184+X184+Z184+AB184+AD184+AF184+AH184+AJ184+AL184+AN184+AP184+AR184+AT184+AV184</f>
        <v>0</v>
      </c>
      <c r="J184" s="201">
        <f>N184+R184+X184+AB184+AF184+AJ184+AR184</f>
        <v>0</v>
      </c>
      <c r="K184" s="202">
        <f>P184+T184+V184+Z184+AD184+AH184+AL184+AN184+AP184+AT184+AV184</f>
        <v>0</v>
      </c>
      <c r="L184" s="161"/>
      <c r="M184" s="44"/>
      <c r="N184" s="41">
        <f>IF(M184,LOOKUP(M184,{1;2;3;4;5;6;7;8;9;10;11;12;13;14;15;16;17;18;19;20;21},{30;25;21;18;16;15;14;13;12;11;10;9;8;7;6;5;4;3;2;1;0}),0)</f>
        <v>0</v>
      </c>
      <c r="O184" s="44"/>
      <c r="P184" s="43">
        <f>IF(O184,LOOKUP(O184,{1;2;3;4;5;6;7;8;9;10;11;12;13;14;15;16;17;18;19;20;21},{30;25;21;18;16;15;14;13;12;11;10;9;8;7;6;5;4;3;2;1;0}),0)</f>
        <v>0</v>
      </c>
      <c r="Q184" s="44"/>
      <c r="R184" s="41">
        <f>IF(Q184,LOOKUP(Q184,{1;2;3;4;5;6;7;8;9;10;11;12;13;14;15;16;17;18;19;20;21},{30;25;21;18;16;15;14;13;12;11;10;9;8;7;6;5;4;3;2;1;0}),0)</f>
        <v>0</v>
      </c>
      <c r="S184" s="44"/>
      <c r="T184" s="43">
        <f>IF(S184,LOOKUP(S184,{1;2;3;4;5;6;7;8;9;10;11;12;13;14;15;16;17;18;19;20;21},{30;25;21;18;16;15;14;13;12;11;10;9;8;7;6;5;4;3;2;1;0}),0)</f>
        <v>0</v>
      </c>
      <c r="U184" s="44"/>
      <c r="V184" s="45">
        <f>IF(U184,LOOKUP(U184,{1;2;3;4;5;6;7;8;9;10;11;12;13;14;15;16;17;18;19;20;21},{60;50;42;36;32;30;28;26;24;22;20;18;16;14;12;10;8;6;4;2;0}),0)</f>
        <v>0</v>
      </c>
      <c r="W184" s="44"/>
      <c r="X184" s="41">
        <f>IF(W184,LOOKUP(W184,{1;2;3;4;5;6;7;8;9;10;11;12;13;14;15;16;17;18;19;20;21},{60;50;42;36;32;30;28;26;24;22;20;18;16;14;12;10;8;6;4;2;0}),0)</f>
        <v>0</v>
      </c>
      <c r="Y184" s="44"/>
      <c r="Z184" s="45">
        <f>IF(Y184,LOOKUP(Y184,{1;2;3;4;5;6;7;8;9;10;11;12;13;14;15;16;17;18;19;20;21},{60;50;42;36;32;30;28;26;24;22;20;18;16;14;12;10;8;6;4;2;0}),0)</f>
        <v>0</v>
      </c>
      <c r="AA184" s="44"/>
      <c r="AB184" s="41">
        <f>IF(AA184,LOOKUP(AA184,{1;2;3;4;5;6;7;8;9;10;11;12;13;14;15;16;17;18;19;20;21},{60;50;42;36;32;30;28;26;24;22;20;18;16;14;12;10;8;6;4;2;0}),0)</f>
        <v>0</v>
      </c>
      <c r="AC184" s="44"/>
      <c r="AD184" s="106">
        <f>IF(AC184,LOOKUP(AC184,{1;2;3;4;5;6;7;8;9;10;11;12;13;14;15;16;17;18;19;20;21},{30;25;21;18;16;15;14;13;12;11;10;9;8;7;6;5;4;3;2;1;0}),0)</f>
        <v>0</v>
      </c>
      <c r="AE184" s="44"/>
      <c r="AF184" s="488">
        <f>IF(AE184,LOOKUP(AE184,{1;2;3;4;5;6;7;8;9;10;11;12;13;14;15;16;17;18;19;20;21},{30;25;21;18;16;15;14;13;12;11;10;9;8;7;6;5;4;3;2;1;0}),0)</f>
        <v>0</v>
      </c>
      <c r="AG184" s="44"/>
      <c r="AH184" s="106">
        <f>IF(AG184,LOOKUP(AG184,{1;2;3;4;5;6;7;8;9;10;11;12;13;14;15;16;17;18;19;20;21},{30;25;21;18;16;15;14;13;12;11;10;9;8;7;6;5;4;3;2;1;0}),0)</f>
        <v>0</v>
      </c>
      <c r="AI184" s="44"/>
      <c r="AJ184" s="41">
        <f>IF(AI184,LOOKUP(AI184,{1;2;3;4;5;6;7;8;9;10;11;12;13;14;15;16;17;18;19;20;21},{30;25;21;18;16;15;14;13;12;11;10;9;8;7;6;5;4;3;2;1;0}),0)</f>
        <v>0</v>
      </c>
      <c r="AK184" s="44"/>
      <c r="AL184" s="43">
        <f>IF(AK184,LOOKUP(AK184,{1;2;3;4;5;6;7;8;9;10;11;12;13;14;15;16;17;18;19;20;21},{30;25;21;18;16;15;14;13;12;11;10;9;8;7;6;5;4;3;2;1;0}),0)</f>
        <v>0</v>
      </c>
      <c r="AM184" s="44"/>
      <c r="AN184" s="43">
        <f>IF(AM184,LOOKUP(AM184,{1;2;3;4;5;6;7;8;9;10;11;12;13;14;15;16;17;18;19;20;21},{30;25;21;18;16;15;14;13;12;11;10;9;8;7;6;5;4;3;2;1;0}),0)</f>
        <v>0</v>
      </c>
      <c r="AO184" s="44"/>
      <c r="AP184" s="43">
        <f>IF(AO184,LOOKUP(AO184,{1;2;3;4;5;6;7;8;9;10;11;12;13;14;15;16;17;18;19;20;21},{30;25;21;18;16;15;14;13;12;11;10;9;8;7;6;5;4;3;2;1;0}),0)</f>
        <v>0</v>
      </c>
      <c r="AQ184" s="44"/>
      <c r="AR184" s="47">
        <f>IF(AQ184,LOOKUP(AQ184,{1;2;3;4;5;6;7;8;9;10;11;12;13;14;15;16;17;18;19;20;21},{60;50;42;36;32;30;28;26;24;22;20;18;16;14;12;10;8;6;4;2;0}),0)</f>
        <v>0</v>
      </c>
      <c r="AS184" s="44"/>
      <c r="AT184" s="45">
        <f>IF(AS184,LOOKUP(AS184,{1;2;3;4;5;6;7;8;9;10;11;12;13;14;15;16;17;18;19;20;21},{60;50;42;36;32;30;28;26;24;22;20;18;16;14;12;10;8;6;4;2;0}),0)</f>
        <v>0</v>
      </c>
      <c r="AU184" s="44"/>
      <c r="AV184" s="45">
        <f>IF(AU184,LOOKUP(AU184,{1;2;3;4;5;6;7;8;9;10;11;12;13;14;15;16;17;18;19;20;21},{60;50;42;36;32;30;28;26;24;22;20;18;16;14;12;10;8;6;4;2;0}),0)</f>
        <v>0</v>
      </c>
      <c r="AW184" s="225"/>
      <c r="AX184" s="219">
        <f>V184+X184+Z184+AB184+AR184+AT184+AV184</f>
        <v>0</v>
      </c>
      <c r="AY184" s="260"/>
      <c r="AZ184" s="255">
        <f>RANK(BA184,$BA$6:$BA$258)</f>
        <v>57</v>
      </c>
      <c r="BA184" s="256">
        <f>(N184+P184+R184+T184+V184+X184+Z184+AB184+AD184+AF184+AH184+AJ184+AL184+AN184)- SMALL((N184,P184,R184,T184,V184,X184,Z184,AB184,AD184,AF184,AH184,AJ184,AL184,AN184),1)- SMALL((N184,P184,R184,T184,V184,X184,Z184,AB184,AD184,AF184,AH184,AJ184,AL184,AN184),2)- SMALL((N184,P184,R184,T184,V184,X184,Z184,AB184,AD184,AF184,AH184,AJ184,AL184,AN184),3)</f>
        <v>0</v>
      </c>
      <c r="BB184" s="261"/>
    </row>
    <row r="185" spans="1:54" s="264" customFormat="1" ht="16" customHeight="1" x14ac:dyDescent="0.2">
      <c r="A185" s="190">
        <f>RANK(I185,$I$6:$I$988)</f>
        <v>103</v>
      </c>
      <c r="B185" s="187">
        <v>3565037</v>
      </c>
      <c r="C185" s="181" t="s">
        <v>461</v>
      </c>
      <c r="D185" s="181" t="s">
        <v>462</v>
      </c>
      <c r="E185" s="178" t="str">
        <f>C185&amp;D185</f>
        <v>EvaSEVERRUS</v>
      </c>
      <c r="F185" s="172">
        <v>2017</v>
      </c>
      <c r="G185" s="193">
        <v>1992</v>
      </c>
      <c r="H185" s="207" t="str">
        <f>IF(ISBLANK(G185),"",IF(G185&gt;1995.9,"U23","SR"))</f>
        <v>SR</v>
      </c>
      <c r="I185" s="198">
        <f>N185+P185+R185+T185+V185+X185+Z185+AB185+AD185+AF185+AH185+AJ185+AL185+AN185+AP185+AR185+AT185+AV185</f>
        <v>0</v>
      </c>
      <c r="J185" s="201">
        <f>N185+R185+X185+AB185+AF185+AJ185+AR185</f>
        <v>0</v>
      </c>
      <c r="K185" s="202">
        <f>P185+T185+V185+Z185+AD185+AH185+AL185+AN185+AP185+AT185+AV185</f>
        <v>0</v>
      </c>
      <c r="L185" s="393"/>
      <c r="M185" s="44"/>
      <c r="N185" s="41">
        <f>IF(M185,LOOKUP(M185,{1;2;3;4;5;6;7;8;9;10;11;12;13;14;15;16;17;18;19;20;21},{30;25;21;18;16;15;14;13;12;11;10;9;8;7;6;5;4;3;2;1;0}),0)</f>
        <v>0</v>
      </c>
      <c r="O185" s="44"/>
      <c r="P185" s="43">
        <f>IF(O185,LOOKUP(O185,{1;2;3;4;5;6;7;8;9;10;11;12;13;14;15;16;17;18;19;20;21},{30;25;21;18;16;15;14;13;12;11;10;9;8;7;6;5;4;3;2;1;0}),0)</f>
        <v>0</v>
      </c>
      <c r="Q185" s="44"/>
      <c r="R185" s="41">
        <f>IF(Q185,LOOKUP(Q185,{1;2;3;4;5;6;7;8;9;10;11;12;13;14;15;16;17;18;19;20;21},{30;25;21;18;16;15;14;13;12;11;10;9;8;7;6;5;4;3;2;1;0}),0)</f>
        <v>0</v>
      </c>
      <c r="S185" s="44"/>
      <c r="T185" s="43">
        <f>IF(S185,LOOKUP(S185,{1;2;3;4;5;6;7;8;9;10;11;12;13;14;15;16;17;18;19;20;21},{30;25;21;18;16;15;14;13;12;11;10;9;8;7;6;5;4;3;2;1;0}),0)</f>
        <v>0</v>
      </c>
      <c r="U185" s="44"/>
      <c r="V185" s="45">
        <f>IF(U185,LOOKUP(U185,{1;2;3;4;5;6;7;8;9;10;11;12;13;14;15;16;17;18;19;20;21},{60;50;42;36;32;30;28;26;24;22;20;18;16;14;12;10;8;6;4;2;0}),0)</f>
        <v>0</v>
      </c>
      <c r="W185" s="44"/>
      <c r="X185" s="41">
        <f>IF(W185,LOOKUP(W185,{1;2;3;4;5;6;7;8;9;10;11;12;13;14;15;16;17;18;19;20;21},{60;50;42;36;32;30;28;26;24;22;20;18;16;14;12;10;8;6;4;2;0}),0)</f>
        <v>0</v>
      </c>
      <c r="Y185" s="44"/>
      <c r="Z185" s="45">
        <f>IF(Y185,LOOKUP(Y185,{1;2;3;4;5;6;7;8;9;10;11;12;13;14;15;16;17;18;19;20;21},{60;50;42;36;32;30;28;26;24;22;20;18;16;14;12;10;8;6;4;2;0}),0)</f>
        <v>0</v>
      </c>
      <c r="AA185" s="44"/>
      <c r="AB185" s="41">
        <f>IF(AA185,LOOKUP(AA185,{1;2;3;4;5;6;7;8;9;10;11;12;13;14;15;16;17;18;19;20;21},{60;50;42;36;32;30;28;26;24;22;20;18;16;14;12;10;8;6;4;2;0}),0)</f>
        <v>0</v>
      </c>
      <c r="AC185" s="44"/>
      <c r="AD185" s="106">
        <f>IF(AC185,LOOKUP(AC185,{1;2;3;4;5;6;7;8;9;10;11;12;13;14;15;16;17;18;19;20;21},{30;25;21;18;16;15;14;13;12;11;10;9;8;7;6;5;4;3;2;1;0}),0)</f>
        <v>0</v>
      </c>
      <c r="AE185" s="44"/>
      <c r="AF185" s="488">
        <f>IF(AE185,LOOKUP(AE185,{1;2;3;4;5;6;7;8;9;10;11;12;13;14;15;16;17;18;19;20;21},{30;25;21;18;16;15;14;13;12;11;10;9;8;7;6;5;4;3;2;1;0}),0)</f>
        <v>0</v>
      </c>
      <c r="AG185" s="44"/>
      <c r="AH185" s="106">
        <f>IF(AG185,LOOKUP(AG185,{1;2;3;4;5;6;7;8;9;10;11;12;13;14;15;16;17;18;19;20;21},{30;25;21;18;16;15;14;13;12;11;10;9;8;7;6;5;4;3;2;1;0}),0)</f>
        <v>0</v>
      </c>
      <c r="AI185" s="44"/>
      <c r="AJ185" s="41">
        <f>IF(AI185,LOOKUP(AI185,{1;2;3;4;5;6;7;8;9;10;11;12;13;14;15;16;17;18;19;20;21},{30;25;21;18;16;15;14;13;12;11;10;9;8;7;6;5;4;3;2;1;0}),0)</f>
        <v>0</v>
      </c>
      <c r="AK185" s="44"/>
      <c r="AL185" s="43">
        <f>IF(AK185,LOOKUP(AK185,{1;2;3;4;5;6;7;8;9;10;11;12;13;14;15;16;17;18;19;20;21},{30;25;21;18;16;15;14;13;12;11;10;9;8;7;6;5;4;3;2;1;0}),0)</f>
        <v>0</v>
      </c>
      <c r="AM185" s="44"/>
      <c r="AN185" s="43">
        <f>IF(AM185,LOOKUP(AM185,{1;2;3;4;5;6;7;8;9;10;11;12;13;14;15;16;17;18;19;20;21},{30;25;21;18;16;15;14;13;12;11;10;9;8;7;6;5;4;3;2;1;0}),0)</f>
        <v>0</v>
      </c>
      <c r="AO185" s="44"/>
      <c r="AP185" s="43">
        <f>IF(AO185,LOOKUP(AO185,{1;2;3;4;5;6;7;8;9;10;11;12;13;14;15;16;17;18;19;20;21},{30;25;21;18;16;15;14;13;12;11;10;9;8;7;6;5;4;3;2;1;0}),0)</f>
        <v>0</v>
      </c>
      <c r="AQ185" s="44"/>
      <c r="AR185" s="47">
        <f>IF(AQ185,LOOKUP(AQ185,{1;2;3;4;5;6;7;8;9;10;11;12;13;14;15;16;17;18;19;20;21},{60;50;42;36;32;30;28;26;24;22;20;18;16;14;12;10;8;6;4;2;0}),0)</f>
        <v>0</v>
      </c>
      <c r="AS185" s="44"/>
      <c r="AT185" s="45">
        <f>IF(AS185,LOOKUP(AS185,{1;2;3;4;5;6;7;8;9;10;11;12;13;14;15;16;17;18;19;20;21},{60;50;42;36;32;30;28;26;24;22;20;18;16;14;12;10;8;6;4;2;0}),0)</f>
        <v>0</v>
      </c>
      <c r="AU185" s="44"/>
      <c r="AV185" s="45">
        <f>IF(AU185,LOOKUP(AU185,{1;2;3;4;5;6;7;8;9;10;11;12;13;14;15;16;17;18;19;20;21},{60;50;42;36;32;30;28;26;24;22;20;18;16;14;12;10;8;6;4;2;0}),0)</f>
        <v>0</v>
      </c>
      <c r="AW185" s="225"/>
      <c r="AX185" s="219">
        <f>V185+X185+Z185+AB185+AR185+AT185+AV185</f>
        <v>0</v>
      </c>
      <c r="AY185" s="628"/>
      <c r="AZ185" s="255">
        <f>RANK(BA185,$BA$6:$BA$258)</f>
        <v>57</v>
      </c>
      <c r="BA185" s="256">
        <f>(N185+P185+R185+T185+V185+X185+Z185+AB185+AD185+AF185+AH185+AJ185+AL185+AN185)- SMALL((N185,P185,R185,T185,V185,X185,Z185,AB185,AD185,AF185,AH185,AJ185,AL185,AN185),1)- SMALL((N185,P185,R185,T185,V185,X185,Z185,AB185,AD185,AF185,AH185,AJ185,AL185,AN185),2)- SMALL((N185,P185,R185,T185,V185,X185,Z185,AB185,AD185,AF185,AH185,AJ185,AL185,AN185),3)</f>
        <v>0</v>
      </c>
      <c r="BB185" s="629"/>
    </row>
    <row r="186" spans="1:54" s="54" customFormat="1" ht="16" customHeight="1" x14ac:dyDescent="0.2">
      <c r="A186" s="190">
        <f>RANK(I186,$I$6:$I$988)</f>
        <v>103</v>
      </c>
      <c r="B186" s="187">
        <v>3105340</v>
      </c>
      <c r="C186" s="181" t="s">
        <v>268</v>
      </c>
      <c r="D186" s="182" t="s">
        <v>59</v>
      </c>
      <c r="E186" s="178" t="str">
        <f>C186&amp;D186</f>
        <v>HannahSHIELDS</v>
      </c>
      <c r="F186" s="174"/>
      <c r="G186" s="193">
        <v>1998</v>
      </c>
      <c r="H186" s="207" t="str">
        <f>IF(ISBLANK(G186),"",IF(G186&gt;1995.9,"U23","SR"))</f>
        <v>U23</v>
      </c>
      <c r="I186" s="198">
        <f>N186+P186+R186+T186+V186+X186+Z186+AB186+AD186+AF186+AH186+AJ186+AL186+AN186+AP186+AR186+AT186+AV186</f>
        <v>0</v>
      </c>
      <c r="J186" s="201">
        <f>N186+R186+X186+AB186+AF186+AJ186+AR186</f>
        <v>0</v>
      </c>
      <c r="K186" s="202">
        <f>P186+T186+V186+Z186+AD186+AH186+AL186+AN186+AP186+AT186+AV186</f>
        <v>0</v>
      </c>
      <c r="L186" s="161"/>
      <c r="M186" s="44"/>
      <c r="N186" s="41">
        <f>IF(M186,LOOKUP(M186,{1;2;3;4;5;6;7;8;9;10;11;12;13;14;15;16;17;18;19;20;21},{30;25;21;18;16;15;14;13;12;11;10;9;8;7;6;5;4;3;2;1;0}),0)</f>
        <v>0</v>
      </c>
      <c r="O186" s="44"/>
      <c r="P186" s="43">
        <f>IF(O186,LOOKUP(O186,{1;2;3;4;5;6;7;8;9;10;11;12;13;14;15;16;17;18;19;20;21},{30;25;21;18;16;15;14;13;12;11;10;9;8;7;6;5;4;3;2;1;0}),0)</f>
        <v>0</v>
      </c>
      <c r="Q186" s="44"/>
      <c r="R186" s="41">
        <f>IF(Q186,LOOKUP(Q186,{1;2;3;4;5;6;7;8;9;10;11;12;13;14;15;16;17;18;19;20;21},{30;25;21;18;16;15;14;13;12;11;10;9;8;7;6;5;4;3;2;1;0}),0)</f>
        <v>0</v>
      </c>
      <c r="S186" s="44"/>
      <c r="T186" s="43">
        <f>IF(S186,LOOKUP(S186,{1;2;3;4;5;6;7;8;9;10;11;12;13;14;15;16;17;18;19;20;21},{30;25;21;18;16;15;14;13;12;11;10;9;8;7;6;5;4;3;2;1;0}),0)</f>
        <v>0</v>
      </c>
      <c r="U186" s="44"/>
      <c r="V186" s="45">
        <f>IF(U186,LOOKUP(U186,{1;2;3;4;5;6;7;8;9;10;11;12;13;14;15;16;17;18;19;20;21},{60;50;42;36;32;30;28;26;24;22;20;18;16;14;12;10;8;6;4;2;0}),0)</f>
        <v>0</v>
      </c>
      <c r="W186" s="44"/>
      <c r="X186" s="41">
        <f>IF(W186,LOOKUP(W186,{1;2;3;4;5;6;7;8;9;10;11;12;13;14;15;16;17;18;19;20;21},{60;50;42;36;32;30;28;26;24;22;20;18;16;14;12;10;8;6;4;2;0}),0)</f>
        <v>0</v>
      </c>
      <c r="Y186" s="44"/>
      <c r="Z186" s="45">
        <f>IF(Y186,LOOKUP(Y186,{1;2;3;4;5;6;7;8;9;10;11;12;13;14;15;16;17;18;19;20;21},{60;50;42;36;32;30;28;26;24;22;20;18;16;14;12;10;8;6;4;2;0}),0)</f>
        <v>0</v>
      </c>
      <c r="AA186" s="44"/>
      <c r="AB186" s="41">
        <f>IF(AA186,LOOKUP(AA186,{1;2;3;4;5;6;7;8;9;10;11;12;13;14;15;16;17;18;19;20;21},{60;50;42;36;32;30;28;26;24;22;20;18;16;14;12;10;8;6;4;2;0}),0)</f>
        <v>0</v>
      </c>
      <c r="AC186" s="44"/>
      <c r="AD186" s="106">
        <f>IF(AC186,LOOKUP(AC186,{1;2;3;4;5;6;7;8;9;10;11;12;13;14;15;16;17;18;19;20;21},{30;25;21;18;16;15;14;13;12;11;10;9;8;7;6;5;4;3;2;1;0}),0)</f>
        <v>0</v>
      </c>
      <c r="AE186" s="44"/>
      <c r="AF186" s="488">
        <f>IF(AE186,LOOKUP(AE186,{1;2;3;4;5;6;7;8;9;10;11;12;13;14;15;16;17;18;19;20;21},{30;25;21;18;16;15;14;13;12;11;10;9;8;7;6;5;4;3;2;1;0}),0)</f>
        <v>0</v>
      </c>
      <c r="AG186" s="44"/>
      <c r="AH186" s="106">
        <f>IF(AG186,LOOKUP(AG186,{1;2;3;4;5;6;7;8;9;10;11;12;13;14;15;16;17;18;19;20;21},{30;25;21;18;16;15;14;13;12;11;10;9;8;7;6;5;4;3;2;1;0}),0)</f>
        <v>0</v>
      </c>
      <c r="AI186" s="44"/>
      <c r="AJ186" s="41">
        <f>IF(AI186,LOOKUP(AI186,{1;2;3;4;5;6;7;8;9;10;11;12;13;14;15;16;17;18;19;20;21},{30;25;21;18;16;15;14;13;12;11;10;9;8;7;6;5;4;3;2;1;0}),0)</f>
        <v>0</v>
      </c>
      <c r="AK186" s="44"/>
      <c r="AL186" s="43">
        <f>IF(AK186,LOOKUP(AK186,{1;2;3;4;5;6;7;8;9;10;11;12;13;14;15;16;17;18;19;20;21},{30;25;21;18;16;15;14;13;12;11;10;9;8;7;6;5;4;3;2;1;0}),0)</f>
        <v>0</v>
      </c>
      <c r="AM186" s="44"/>
      <c r="AN186" s="43">
        <f>IF(AM186,LOOKUP(AM186,{1;2;3;4;5;6;7;8;9;10;11;12;13;14;15;16;17;18;19;20;21},{30;25;21;18;16;15;14;13;12;11;10;9;8;7;6;5;4;3;2;1;0}),0)</f>
        <v>0</v>
      </c>
      <c r="AO186" s="44"/>
      <c r="AP186" s="43">
        <f>IF(AO186,LOOKUP(AO186,{1;2;3;4;5;6;7;8;9;10;11;12;13;14;15;16;17;18;19;20;21},{30;25;21;18;16;15;14;13;12;11;10;9;8;7;6;5;4;3;2;1;0}),0)</f>
        <v>0</v>
      </c>
      <c r="AQ186" s="44"/>
      <c r="AR186" s="47">
        <f>IF(AQ186,LOOKUP(AQ186,{1;2;3;4;5;6;7;8;9;10;11;12;13;14;15;16;17;18;19;20;21},{60;50;42;36;32;30;28;26;24;22;20;18;16;14;12;10;8;6;4;2;0}),0)</f>
        <v>0</v>
      </c>
      <c r="AS186" s="44"/>
      <c r="AT186" s="45">
        <f>IF(AS186,LOOKUP(AS186,{1;2;3;4;5;6;7;8;9;10;11;12;13;14;15;16;17;18;19;20;21},{60;50;42;36;32;30;28;26;24;22;20;18;16;14;12;10;8;6;4;2;0}),0)</f>
        <v>0</v>
      </c>
      <c r="AU186" s="44"/>
      <c r="AV186" s="45">
        <f>IF(AU186,LOOKUP(AU186,{1;2;3;4;5;6;7;8;9;10;11;12;13;14;15;16;17;18;19;20;21},{60;50;42;36;32;30;28;26;24;22;20;18;16;14;12;10;8;6;4;2;0}),0)</f>
        <v>0</v>
      </c>
      <c r="AW186" s="225"/>
      <c r="AX186" s="219">
        <f>V186+X186+Z186+AB186+AR186+AT186+AV186</f>
        <v>0</v>
      </c>
      <c r="AY186" s="259"/>
      <c r="AZ186" s="255">
        <f>RANK(BA186,$BA$6:$BA$258)</f>
        <v>57</v>
      </c>
      <c r="BA186" s="256">
        <f>(N186+P186+R186+T186+V186+X186+Z186+AB186+AD186+AF186+AH186+AJ186+AL186+AN186)- SMALL((N186,P186,R186,T186,V186,X186,Z186,AB186,AD186,AF186,AH186,AJ186,AL186,AN186),1)- SMALL((N186,P186,R186,T186,V186,X186,Z186,AB186,AD186,AF186,AH186,AJ186,AL186,AN186),2)- SMALL((N186,P186,R186,T186,V186,X186,Z186,AB186,AD186,AF186,AH186,AJ186,AL186,AN186),3)</f>
        <v>0</v>
      </c>
      <c r="BB186" s="161"/>
    </row>
    <row r="187" spans="1:54" s="54" customFormat="1" ht="16" customHeight="1" x14ac:dyDescent="0.2">
      <c r="A187" s="190">
        <f>RANK(I187,$I$6:$I$988)</f>
        <v>103</v>
      </c>
      <c r="B187" s="187">
        <v>3535608</v>
      </c>
      <c r="C187" s="182" t="s">
        <v>386</v>
      </c>
      <c r="D187" s="181" t="s">
        <v>463</v>
      </c>
      <c r="E187" s="178" t="str">
        <f>C187&amp;D187</f>
        <v>EmilySIEGEL</v>
      </c>
      <c r="F187" s="172">
        <v>2017</v>
      </c>
      <c r="G187" s="193">
        <v>1998</v>
      </c>
      <c r="H187" s="207" t="str">
        <f>IF(ISBLANK(G187),"",IF(G187&gt;1995.9,"U23","SR"))</f>
        <v>U23</v>
      </c>
      <c r="I187" s="198">
        <f>N187+P187+R187+T187+V187+X187+Z187+AB187+AD187+AF187+AH187+AJ187+AL187+AN187+AP187+AR187+AT187+AV187</f>
        <v>0</v>
      </c>
      <c r="J187" s="201">
        <f>N187+R187+X187+AB187+AF187+AJ187+AR187</f>
        <v>0</v>
      </c>
      <c r="K187" s="202">
        <f>P187+T187+V187+Z187+AD187+AH187+AL187+AN187+AP187+AT187+AV187</f>
        <v>0</v>
      </c>
      <c r="L187" s="161"/>
      <c r="M187" s="44"/>
      <c r="N187" s="41">
        <f>IF(M187,LOOKUP(M187,{1;2;3;4;5;6;7;8;9;10;11;12;13;14;15;16;17;18;19;20;21},{30;25;21;18;16;15;14;13;12;11;10;9;8;7;6;5;4;3;2;1;0}),0)</f>
        <v>0</v>
      </c>
      <c r="O187" s="44"/>
      <c r="P187" s="43">
        <f>IF(O187,LOOKUP(O187,{1;2;3;4;5;6;7;8;9;10;11;12;13;14;15;16;17;18;19;20;21},{30;25;21;18;16;15;14;13;12;11;10;9;8;7;6;5;4;3;2;1;0}),0)</f>
        <v>0</v>
      </c>
      <c r="Q187" s="44"/>
      <c r="R187" s="41">
        <f>IF(Q187,LOOKUP(Q187,{1;2;3;4;5;6;7;8;9;10;11;12;13;14;15;16;17;18;19;20;21},{30;25;21;18;16;15;14;13;12;11;10;9;8;7;6;5;4;3;2;1;0}),0)</f>
        <v>0</v>
      </c>
      <c r="S187" s="44"/>
      <c r="T187" s="43">
        <f>IF(S187,LOOKUP(S187,{1;2;3;4;5;6;7;8;9;10;11;12;13;14;15;16;17;18;19;20;21},{30;25;21;18;16;15;14;13;12;11;10;9;8;7;6;5;4;3;2;1;0}),0)</f>
        <v>0</v>
      </c>
      <c r="U187" s="44"/>
      <c r="V187" s="45">
        <f>IF(U187,LOOKUP(U187,{1;2;3;4;5;6;7;8;9;10;11;12;13;14;15;16;17;18;19;20;21},{60;50;42;36;32;30;28;26;24;22;20;18;16;14;12;10;8;6;4;2;0}),0)</f>
        <v>0</v>
      </c>
      <c r="W187" s="44"/>
      <c r="X187" s="41">
        <f>IF(W187,LOOKUP(W187,{1;2;3;4;5;6;7;8;9;10;11;12;13;14;15;16;17;18;19;20;21},{60;50;42;36;32;30;28;26;24;22;20;18;16;14;12;10;8;6;4;2;0}),0)</f>
        <v>0</v>
      </c>
      <c r="Y187" s="44"/>
      <c r="Z187" s="45">
        <f>IF(Y187,LOOKUP(Y187,{1;2;3;4;5;6;7;8;9;10;11;12;13;14;15;16;17;18;19;20;21},{60;50;42;36;32;30;28;26;24;22;20;18;16;14;12;10;8;6;4;2;0}),0)</f>
        <v>0</v>
      </c>
      <c r="AA187" s="44"/>
      <c r="AB187" s="41">
        <f>IF(AA187,LOOKUP(AA187,{1;2;3;4;5;6;7;8;9;10;11;12;13;14;15;16;17;18;19;20;21},{60;50;42;36;32;30;28;26;24;22;20;18;16;14;12;10;8;6;4;2;0}),0)</f>
        <v>0</v>
      </c>
      <c r="AC187" s="44"/>
      <c r="AD187" s="106">
        <f>IF(AC187,LOOKUP(AC187,{1;2;3;4;5;6;7;8;9;10;11;12;13;14;15;16;17;18;19;20;21},{30;25;21;18;16;15;14;13;12;11;10;9;8;7;6;5;4;3;2;1;0}),0)</f>
        <v>0</v>
      </c>
      <c r="AE187" s="44"/>
      <c r="AF187" s="488">
        <f>IF(AE187,LOOKUP(AE187,{1;2;3;4;5;6;7;8;9;10;11;12;13;14;15;16;17;18;19;20;21},{30;25;21;18;16;15;14;13;12;11;10;9;8;7;6;5;4;3;2;1;0}),0)</f>
        <v>0</v>
      </c>
      <c r="AG187" s="44"/>
      <c r="AH187" s="106">
        <f>IF(AG187,LOOKUP(AG187,{1;2;3;4;5;6;7;8;9;10;11;12;13;14;15;16;17;18;19;20;21},{30;25;21;18;16;15;14;13;12;11;10;9;8;7;6;5;4;3;2;1;0}),0)</f>
        <v>0</v>
      </c>
      <c r="AI187" s="44"/>
      <c r="AJ187" s="41">
        <f>IF(AI187,LOOKUP(AI187,{1;2;3;4;5;6;7;8;9;10;11;12;13;14;15;16;17;18;19;20;21},{30;25;21;18;16;15;14;13;12;11;10;9;8;7;6;5;4;3;2;1;0}),0)</f>
        <v>0</v>
      </c>
      <c r="AK187" s="44"/>
      <c r="AL187" s="43">
        <f>IF(AK187,LOOKUP(AK187,{1;2;3;4;5;6;7;8;9;10;11;12;13;14;15;16;17;18;19;20;21},{30;25;21;18;16;15;14;13;12;11;10;9;8;7;6;5;4;3;2;1;0}),0)</f>
        <v>0</v>
      </c>
      <c r="AM187" s="44"/>
      <c r="AN187" s="43">
        <f>IF(AM187,LOOKUP(AM187,{1;2;3;4;5;6;7;8;9;10;11;12;13;14;15;16;17;18;19;20;21},{30;25;21;18;16;15;14;13;12;11;10;9;8;7;6;5;4;3;2;1;0}),0)</f>
        <v>0</v>
      </c>
      <c r="AO187" s="44"/>
      <c r="AP187" s="43">
        <f>IF(AO187,LOOKUP(AO187,{1;2;3;4;5;6;7;8;9;10;11;12;13;14;15;16;17;18;19;20;21},{30;25;21;18;16;15;14;13;12;11;10;9;8;7;6;5;4;3;2;1;0}),0)</f>
        <v>0</v>
      </c>
      <c r="AQ187" s="44"/>
      <c r="AR187" s="47">
        <f>IF(AQ187,LOOKUP(AQ187,{1;2;3;4;5;6;7;8;9;10;11;12;13;14;15;16;17;18;19;20;21},{60;50;42;36;32;30;28;26;24;22;20;18;16;14;12;10;8;6;4;2;0}),0)</f>
        <v>0</v>
      </c>
      <c r="AS187" s="44"/>
      <c r="AT187" s="45">
        <f>IF(AS187,LOOKUP(AS187,{1;2;3;4;5;6;7;8;9;10;11;12;13;14;15;16;17;18;19;20;21},{60;50;42;36;32;30;28;26;24;22;20;18;16;14;12;10;8;6;4;2;0}),0)</f>
        <v>0</v>
      </c>
      <c r="AU187" s="44"/>
      <c r="AV187" s="45">
        <f>IF(AU187,LOOKUP(AU187,{1;2;3;4;5;6;7;8;9;10;11;12;13;14;15;16;17;18;19;20;21},{60;50;42;36;32;30;28;26;24;22;20;18;16;14;12;10;8;6;4;2;0}),0)</f>
        <v>0</v>
      </c>
      <c r="AW187" s="225"/>
      <c r="AX187" s="219">
        <f>V187+X187+Z187+AB187+AR187+AT187+AV187</f>
        <v>0</v>
      </c>
      <c r="AY187" s="259"/>
      <c r="AZ187" s="255">
        <f>RANK(BA187,$BA$6:$BA$258)</f>
        <v>57</v>
      </c>
      <c r="BA187" s="256">
        <f>(N187+P187+R187+T187+V187+X187+Z187+AB187+AD187+AF187+AH187+AJ187+AL187+AN187)- SMALL((N187,P187,R187,T187,V187,X187,Z187,AB187,AD187,AF187,AH187,AJ187,AL187,AN187),1)- SMALL((N187,P187,R187,T187,V187,X187,Z187,AB187,AD187,AF187,AH187,AJ187,AL187,AN187),2)- SMALL((N187,P187,R187,T187,V187,X187,Z187,AB187,AD187,AF187,AH187,AJ187,AL187,AN187),3)</f>
        <v>0</v>
      </c>
      <c r="BB187" s="161"/>
    </row>
    <row r="188" spans="1:54" s="54" customFormat="1" ht="16" customHeight="1" x14ac:dyDescent="0.2">
      <c r="A188" s="190">
        <f>RANK(I188,$I$6:$I$988)</f>
        <v>103</v>
      </c>
      <c r="B188" s="187">
        <v>3535701</v>
      </c>
      <c r="C188" s="181" t="s">
        <v>464</v>
      </c>
      <c r="D188" s="181" t="s">
        <v>96</v>
      </c>
      <c r="E188" s="178" t="str">
        <f>C188&amp;D188</f>
        <v>EzraSMITH</v>
      </c>
      <c r="F188" s="172">
        <v>2017</v>
      </c>
      <c r="G188" s="193">
        <v>2000</v>
      </c>
      <c r="H188" s="207" t="str">
        <f>IF(ISBLANK(G188),"",IF(G188&gt;1995.9,"U23","SR"))</f>
        <v>U23</v>
      </c>
      <c r="I188" s="198">
        <f>N188+P188+R188+T188+V188+X188+Z188+AB188+AD188+AF188+AH188+AJ188+AL188+AN188+AP188+AR188+AT188+AV188</f>
        <v>0</v>
      </c>
      <c r="J188" s="201">
        <f>N188+R188+X188+AB188+AF188+AJ188+AR188</f>
        <v>0</v>
      </c>
      <c r="K188" s="202">
        <f>P188+T188+V188+Z188+AD188+AH188+AL188+AN188+AP188+AT188+AV188</f>
        <v>0</v>
      </c>
      <c r="L188" s="161"/>
      <c r="M188" s="44"/>
      <c r="N188" s="41">
        <f>IF(M188,LOOKUP(M188,{1;2;3;4;5;6;7;8;9;10;11;12;13;14;15;16;17;18;19;20;21},{30;25;21;18;16;15;14;13;12;11;10;9;8;7;6;5;4;3;2;1;0}),0)</f>
        <v>0</v>
      </c>
      <c r="O188" s="44"/>
      <c r="P188" s="43">
        <f>IF(O188,LOOKUP(O188,{1;2;3;4;5;6;7;8;9;10;11;12;13;14;15;16;17;18;19;20;21},{30;25;21;18;16;15;14;13;12;11;10;9;8;7;6;5;4;3;2;1;0}),0)</f>
        <v>0</v>
      </c>
      <c r="Q188" s="44"/>
      <c r="R188" s="41">
        <f>IF(Q188,LOOKUP(Q188,{1;2;3;4;5;6;7;8;9;10;11;12;13;14;15;16;17;18;19;20;21},{30;25;21;18;16;15;14;13;12;11;10;9;8;7;6;5;4;3;2;1;0}),0)</f>
        <v>0</v>
      </c>
      <c r="S188" s="44"/>
      <c r="T188" s="43">
        <f>IF(S188,LOOKUP(S188,{1;2;3;4;5;6;7;8;9;10;11;12;13;14;15;16;17;18;19;20;21},{30;25;21;18;16;15;14;13;12;11;10;9;8;7;6;5;4;3;2;1;0}),0)</f>
        <v>0</v>
      </c>
      <c r="U188" s="44"/>
      <c r="V188" s="45">
        <f>IF(U188,LOOKUP(U188,{1;2;3;4;5;6;7;8;9;10;11;12;13;14;15;16;17;18;19;20;21},{60;50;42;36;32;30;28;26;24;22;20;18;16;14;12;10;8;6;4;2;0}),0)</f>
        <v>0</v>
      </c>
      <c r="W188" s="44"/>
      <c r="X188" s="41">
        <f>IF(W188,LOOKUP(W188,{1;2;3;4;5;6;7;8;9;10;11;12;13;14;15;16;17;18;19;20;21},{60;50;42;36;32;30;28;26;24;22;20;18;16;14;12;10;8;6;4;2;0}),0)</f>
        <v>0</v>
      </c>
      <c r="Y188" s="44"/>
      <c r="Z188" s="45">
        <f>IF(Y188,LOOKUP(Y188,{1;2;3;4;5;6;7;8;9;10;11;12;13;14;15;16;17;18;19;20;21},{60;50;42;36;32;30;28;26;24;22;20;18;16;14;12;10;8;6;4;2;0}),0)</f>
        <v>0</v>
      </c>
      <c r="AA188" s="44"/>
      <c r="AB188" s="41">
        <f>IF(AA188,LOOKUP(AA188,{1;2;3;4;5;6;7;8;9;10;11;12;13;14;15;16;17;18;19;20;21},{60;50;42;36;32;30;28;26;24;22;20;18;16;14;12;10;8;6;4;2;0}),0)</f>
        <v>0</v>
      </c>
      <c r="AC188" s="44"/>
      <c r="AD188" s="106">
        <f>IF(AC188,LOOKUP(AC188,{1;2;3;4;5;6;7;8;9;10;11;12;13;14;15;16;17;18;19;20;21},{30;25;21;18;16;15;14;13;12;11;10;9;8;7;6;5;4;3;2;1;0}),0)</f>
        <v>0</v>
      </c>
      <c r="AE188" s="44"/>
      <c r="AF188" s="488">
        <f>IF(AE188,LOOKUP(AE188,{1;2;3;4;5;6;7;8;9;10;11;12;13;14;15;16;17;18;19;20;21},{30;25;21;18;16;15;14;13;12;11;10;9;8;7;6;5;4;3;2;1;0}),0)</f>
        <v>0</v>
      </c>
      <c r="AG188" s="44"/>
      <c r="AH188" s="106">
        <f>IF(AG188,LOOKUP(AG188,{1;2;3;4;5;6;7;8;9;10;11;12;13;14;15;16;17;18;19;20;21},{30;25;21;18;16;15;14;13;12;11;10;9;8;7;6;5;4;3;2;1;0}),0)</f>
        <v>0</v>
      </c>
      <c r="AI188" s="44"/>
      <c r="AJ188" s="41">
        <f>IF(AI188,LOOKUP(AI188,{1;2;3;4;5;6;7;8;9;10;11;12;13;14;15;16;17;18;19;20;21},{30;25;21;18;16;15;14;13;12;11;10;9;8;7;6;5;4;3;2;1;0}),0)</f>
        <v>0</v>
      </c>
      <c r="AK188" s="44"/>
      <c r="AL188" s="43">
        <f>IF(AK188,LOOKUP(AK188,{1;2;3;4;5;6;7;8;9;10;11;12;13;14;15;16;17;18;19;20;21},{30;25;21;18;16;15;14;13;12;11;10;9;8;7;6;5;4;3;2;1;0}),0)</f>
        <v>0</v>
      </c>
      <c r="AM188" s="44"/>
      <c r="AN188" s="43">
        <f>IF(AM188,LOOKUP(AM188,{1;2;3;4;5;6;7;8;9;10;11;12;13;14;15;16;17;18;19;20;21},{30;25;21;18;16;15;14;13;12;11;10;9;8;7;6;5;4;3;2;1;0}),0)</f>
        <v>0</v>
      </c>
      <c r="AO188" s="44"/>
      <c r="AP188" s="43">
        <f>IF(AO188,LOOKUP(AO188,{1;2;3;4;5;6;7;8;9;10;11;12;13;14;15;16;17;18;19;20;21},{30;25;21;18;16;15;14;13;12;11;10;9;8;7;6;5;4;3;2;1;0}),0)</f>
        <v>0</v>
      </c>
      <c r="AQ188" s="44"/>
      <c r="AR188" s="47">
        <f>IF(AQ188,LOOKUP(AQ188,{1;2;3;4;5;6;7;8;9;10;11;12;13;14;15;16;17;18;19;20;21},{60;50;42;36;32;30;28;26;24;22;20;18;16;14;12;10;8;6;4;2;0}),0)</f>
        <v>0</v>
      </c>
      <c r="AS188" s="44"/>
      <c r="AT188" s="45">
        <f>IF(AS188,LOOKUP(AS188,{1;2;3;4;5;6;7;8;9;10;11;12;13;14;15;16;17;18;19;20;21},{60;50;42;36;32;30;28;26;24;22;20;18;16;14;12;10;8;6;4;2;0}),0)</f>
        <v>0</v>
      </c>
      <c r="AU188" s="44"/>
      <c r="AV188" s="45">
        <f>IF(AU188,LOOKUP(AU188,{1;2;3;4;5;6;7;8;9;10;11;12;13;14;15;16;17;18;19;20;21},{60;50;42;36;32;30;28;26;24;22;20;18;16;14;12;10;8;6;4;2;0}),0)</f>
        <v>0</v>
      </c>
      <c r="AW188" s="225"/>
      <c r="AX188" s="219">
        <f>V188+X188+Z188+AB188+AR188+AT188+AV188</f>
        <v>0</v>
      </c>
      <c r="AY188" s="259"/>
      <c r="AZ188" s="255">
        <f>RANK(BA188,$BA$6:$BA$258)</f>
        <v>57</v>
      </c>
      <c r="BA188" s="256">
        <f>(N188+P188+R188+T188+V188+X188+Z188+AB188+AD188+AF188+AH188+AJ188+AL188+AN188)- SMALL((N188,P188,R188,T188,V188,X188,Z188,AB188,AD188,AF188,AH188,AJ188,AL188,AN188),1)- SMALL((N188,P188,R188,T188,V188,X188,Z188,AB188,AD188,AF188,AH188,AJ188,AL188,AN188),2)- SMALL((N188,P188,R188,T188,V188,X188,Z188,AB188,AD188,AF188,AH188,AJ188,AL188,AN188),3)</f>
        <v>0</v>
      </c>
      <c r="BB188" s="161"/>
    </row>
    <row r="189" spans="1:54" s="54" customFormat="1" ht="16" customHeight="1" x14ac:dyDescent="0.2">
      <c r="A189" s="190">
        <f>RANK(I189,$I$6:$I$988)</f>
        <v>103</v>
      </c>
      <c r="B189" s="187">
        <v>3535565</v>
      </c>
      <c r="C189" s="181" t="s">
        <v>465</v>
      </c>
      <c r="D189" s="181" t="s">
        <v>466</v>
      </c>
      <c r="E189" s="178" t="str">
        <f>C189&amp;D189</f>
        <v>AjaSTARKEY</v>
      </c>
      <c r="F189" s="172">
        <v>2017</v>
      </c>
      <c r="G189" s="193">
        <v>1996</v>
      </c>
      <c r="H189" s="207" t="str">
        <f>IF(ISBLANK(G189),"",IF(G189&gt;1995.9,"U23","SR"))</f>
        <v>U23</v>
      </c>
      <c r="I189" s="198">
        <f>N189+P189+R189+T189+V189+X189+Z189+AB189+AD189+AF189+AH189+AJ189+AL189+AN189+AP189+AR189+AT189+AV189</f>
        <v>0</v>
      </c>
      <c r="J189" s="201">
        <f>N189+R189+X189+AB189+AF189+AJ189+AR189</f>
        <v>0</v>
      </c>
      <c r="K189" s="202">
        <f>P189+T189+V189+Z189+AD189+AH189+AL189+AN189+AP189+AT189+AV189</f>
        <v>0</v>
      </c>
      <c r="L189" s="161"/>
      <c r="M189" s="44"/>
      <c r="N189" s="41">
        <f>IF(M189,LOOKUP(M189,{1;2;3;4;5;6;7;8;9;10;11;12;13;14;15;16;17;18;19;20;21},{30;25;21;18;16;15;14;13;12;11;10;9;8;7;6;5;4;3;2;1;0}),0)</f>
        <v>0</v>
      </c>
      <c r="O189" s="44"/>
      <c r="P189" s="43">
        <f>IF(O189,LOOKUP(O189,{1;2;3;4;5;6;7;8;9;10;11;12;13;14;15;16;17;18;19;20;21},{30;25;21;18;16;15;14;13;12;11;10;9;8;7;6;5;4;3;2;1;0}),0)</f>
        <v>0</v>
      </c>
      <c r="Q189" s="44"/>
      <c r="R189" s="41">
        <f>IF(Q189,LOOKUP(Q189,{1;2;3;4;5;6;7;8;9;10;11;12;13;14;15;16;17;18;19;20;21},{30;25;21;18;16;15;14;13;12;11;10;9;8;7;6;5;4;3;2;1;0}),0)</f>
        <v>0</v>
      </c>
      <c r="S189" s="44"/>
      <c r="T189" s="43">
        <f>IF(S189,LOOKUP(S189,{1;2;3;4;5;6;7;8;9;10;11;12;13;14;15;16;17;18;19;20;21},{30;25;21;18;16;15;14;13;12;11;10;9;8;7;6;5;4;3;2;1;0}),0)</f>
        <v>0</v>
      </c>
      <c r="U189" s="44"/>
      <c r="V189" s="45">
        <f>IF(U189,LOOKUP(U189,{1;2;3;4;5;6;7;8;9;10;11;12;13;14;15;16;17;18;19;20;21},{60;50;42;36;32;30;28;26;24;22;20;18;16;14;12;10;8;6;4;2;0}),0)</f>
        <v>0</v>
      </c>
      <c r="W189" s="44"/>
      <c r="X189" s="41">
        <f>IF(W189,LOOKUP(W189,{1;2;3;4;5;6;7;8;9;10;11;12;13;14;15;16;17;18;19;20;21},{60;50;42;36;32;30;28;26;24;22;20;18;16;14;12;10;8;6;4;2;0}),0)</f>
        <v>0</v>
      </c>
      <c r="Y189" s="44"/>
      <c r="Z189" s="45">
        <f>IF(Y189,LOOKUP(Y189,{1;2;3;4;5;6;7;8;9;10;11;12;13;14;15;16;17;18;19;20;21},{60;50;42;36;32;30;28;26;24;22;20;18;16;14;12;10;8;6;4;2;0}),0)</f>
        <v>0</v>
      </c>
      <c r="AA189" s="44"/>
      <c r="AB189" s="41">
        <f>IF(AA189,LOOKUP(AA189,{1;2;3;4;5;6;7;8;9;10;11;12;13;14;15;16;17;18;19;20;21},{60;50;42;36;32;30;28;26;24;22;20;18;16;14;12;10;8;6;4;2;0}),0)</f>
        <v>0</v>
      </c>
      <c r="AC189" s="44"/>
      <c r="AD189" s="106">
        <f>IF(AC189,LOOKUP(AC189,{1;2;3;4;5;6;7;8;9;10;11;12;13;14;15;16;17;18;19;20;21},{30;25;21;18;16;15;14;13;12;11;10;9;8;7;6;5;4;3;2;1;0}),0)</f>
        <v>0</v>
      </c>
      <c r="AE189" s="44"/>
      <c r="AF189" s="488">
        <f>IF(AE189,LOOKUP(AE189,{1;2;3;4;5;6;7;8;9;10;11;12;13;14;15;16;17;18;19;20;21},{30;25;21;18;16;15;14;13;12;11;10;9;8;7;6;5;4;3;2;1;0}),0)</f>
        <v>0</v>
      </c>
      <c r="AG189" s="44"/>
      <c r="AH189" s="106">
        <f>IF(AG189,LOOKUP(AG189,{1;2;3;4;5;6;7;8;9;10;11;12;13;14;15;16;17;18;19;20;21},{30;25;21;18;16;15;14;13;12;11;10;9;8;7;6;5;4;3;2;1;0}),0)</f>
        <v>0</v>
      </c>
      <c r="AI189" s="44"/>
      <c r="AJ189" s="41">
        <f>IF(AI189,LOOKUP(AI189,{1;2;3;4;5;6;7;8;9;10;11;12;13;14;15;16;17;18;19;20;21},{30;25;21;18;16;15;14;13;12;11;10;9;8;7;6;5;4;3;2;1;0}),0)</f>
        <v>0</v>
      </c>
      <c r="AK189" s="44"/>
      <c r="AL189" s="43">
        <f>IF(AK189,LOOKUP(AK189,{1;2;3;4;5;6;7;8;9;10;11;12;13;14;15;16;17;18;19;20;21},{30;25;21;18;16;15;14;13;12;11;10;9;8;7;6;5;4;3;2;1;0}),0)</f>
        <v>0</v>
      </c>
      <c r="AM189" s="44"/>
      <c r="AN189" s="43">
        <f>IF(AM189,LOOKUP(AM189,{1;2;3;4;5;6;7;8;9;10;11;12;13;14;15;16;17;18;19;20;21},{30;25;21;18;16;15;14;13;12;11;10;9;8;7;6;5;4;3;2;1;0}),0)</f>
        <v>0</v>
      </c>
      <c r="AO189" s="44"/>
      <c r="AP189" s="43">
        <f>IF(AO189,LOOKUP(AO189,{1;2;3;4;5;6;7;8;9;10;11;12;13;14;15;16;17;18;19;20;21},{30;25;21;18;16;15;14;13;12;11;10;9;8;7;6;5;4;3;2;1;0}),0)</f>
        <v>0</v>
      </c>
      <c r="AQ189" s="44"/>
      <c r="AR189" s="47">
        <f>IF(AQ189,LOOKUP(AQ189,{1;2;3;4;5;6;7;8;9;10;11;12;13;14;15;16;17;18;19;20;21},{60;50;42;36;32;30;28;26;24;22;20;18;16;14;12;10;8;6;4;2;0}),0)</f>
        <v>0</v>
      </c>
      <c r="AS189" s="44"/>
      <c r="AT189" s="45">
        <f>IF(AS189,LOOKUP(AS189,{1;2;3;4;5;6;7;8;9;10;11;12;13;14;15;16;17;18;19;20;21},{60;50;42;36;32;30;28;26;24;22;20;18;16;14;12;10;8;6;4;2;0}),0)</f>
        <v>0</v>
      </c>
      <c r="AU189" s="44"/>
      <c r="AV189" s="45">
        <f>IF(AU189,LOOKUP(AU189,{1;2;3;4;5;6;7;8;9;10;11;12;13;14;15;16;17;18;19;20;21},{60;50;42;36;32;30;28;26;24;22;20;18;16;14;12;10;8;6;4;2;0}),0)</f>
        <v>0</v>
      </c>
      <c r="AW189" s="225"/>
      <c r="AX189" s="219">
        <f>V189+X189+Z189+AB189+AR189+AT189+AV189</f>
        <v>0</v>
      </c>
      <c r="AY189" s="259"/>
      <c r="AZ189" s="255">
        <f>RANK(BA189,$BA$6:$BA$258)</f>
        <v>57</v>
      </c>
      <c r="BA189" s="256">
        <f>(N189+P189+R189+T189+V189+X189+Z189+AB189+AD189+AF189+AH189+AJ189+AL189+AN189)- SMALL((N189,P189,R189,T189,V189,X189,Z189,AB189,AD189,AF189,AH189,AJ189,AL189,AN189),1)- SMALL((N189,P189,R189,T189,V189,X189,Z189,AB189,AD189,AF189,AH189,AJ189,AL189,AN189),2)- SMALL((N189,P189,R189,T189,V189,X189,Z189,AB189,AD189,AF189,AH189,AJ189,AL189,AN189),3)</f>
        <v>0</v>
      </c>
      <c r="BB189" s="161"/>
    </row>
    <row r="190" spans="1:54" s="54" customFormat="1" ht="16" customHeight="1" x14ac:dyDescent="0.2">
      <c r="A190" s="190">
        <f>RANK(I190,$I$6:$I$988)</f>
        <v>103</v>
      </c>
      <c r="B190" s="187">
        <v>3535261</v>
      </c>
      <c r="C190" s="182" t="s">
        <v>255</v>
      </c>
      <c r="D190" s="181" t="s">
        <v>467</v>
      </c>
      <c r="E190" s="178" t="str">
        <f>C190&amp;D190</f>
        <v>ElizabethSTEPHEN</v>
      </c>
      <c r="F190" s="172">
        <v>2017</v>
      </c>
      <c r="G190" s="193">
        <v>1987</v>
      </c>
      <c r="H190" s="207" t="str">
        <f>IF(ISBLANK(G190),"",IF(G190&gt;1995.9,"U23","SR"))</f>
        <v>SR</v>
      </c>
      <c r="I190" s="198">
        <f>N190+P190+R190+T190+V190+X190+Z190+AB190+AD190+AF190+AH190+AJ190+AL190+AN190+AP190+AR190+AT190+AV190</f>
        <v>0</v>
      </c>
      <c r="J190" s="201">
        <f>N190+R190+X190+AB190+AF190+AJ190+AR190</f>
        <v>0</v>
      </c>
      <c r="K190" s="202">
        <f>P190+T190+V190+Z190+AD190+AH190+AL190+AN190+AP190+AT190+AV190</f>
        <v>0</v>
      </c>
      <c r="L190" s="161"/>
      <c r="M190" s="44"/>
      <c r="N190" s="41">
        <f>IF(M190,LOOKUP(M190,{1;2;3;4;5;6;7;8;9;10;11;12;13;14;15;16;17;18;19;20;21},{30;25;21;18;16;15;14;13;12;11;10;9;8;7;6;5;4;3;2;1;0}),0)</f>
        <v>0</v>
      </c>
      <c r="O190" s="44"/>
      <c r="P190" s="43">
        <f>IF(O190,LOOKUP(O190,{1;2;3;4;5;6;7;8;9;10;11;12;13;14;15;16;17;18;19;20;21},{30;25;21;18;16;15;14;13;12;11;10;9;8;7;6;5;4;3;2;1;0}),0)</f>
        <v>0</v>
      </c>
      <c r="Q190" s="44"/>
      <c r="R190" s="41">
        <f>IF(Q190,LOOKUP(Q190,{1;2;3;4;5;6;7;8;9;10;11;12;13;14;15;16;17;18;19;20;21},{30;25;21;18;16;15;14;13;12;11;10;9;8;7;6;5;4;3;2;1;0}),0)</f>
        <v>0</v>
      </c>
      <c r="S190" s="44"/>
      <c r="T190" s="43">
        <f>IF(S190,LOOKUP(S190,{1;2;3;4;5;6;7;8;9;10;11;12;13;14;15;16;17;18;19;20;21},{30;25;21;18;16;15;14;13;12;11;10;9;8;7;6;5;4;3;2;1;0}),0)</f>
        <v>0</v>
      </c>
      <c r="U190" s="44"/>
      <c r="V190" s="45">
        <f>IF(U190,LOOKUP(U190,{1;2;3;4;5;6;7;8;9;10;11;12;13;14;15;16;17;18;19;20;21},{60;50;42;36;32;30;28;26;24;22;20;18;16;14;12;10;8;6;4;2;0}),0)</f>
        <v>0</v>
      </c>
      <c r="W190" s="44"/>
      <c r="X190" s="41">
        <f>IF(W190,LOOKUP(W190,{1;2;3;4;5;6;7;8;9;10;11;12;13;14;15;16;17;18;19;20;21},{60;50;42;36;32;30;28;26;24;22;20;18;16;14;12;10;8;6;4;2;0}),0)</f>
        <v>0</v>
      </c>
      <c r="Y190" s="44"/>
      <c r="Z190" s="45">
        <f>IF(Y190,LOOKUP(Y190,{1;2;3;4;5;6;7;8;9;10;11;12;13;14;15;16;17;18;19;20;21},{60;50;42;36;32;30;28;26;24;22;20;18;16;14;12;10;8;6;4;2;0}),0)</f>
        <v>0</v>
      </c>
      <c r="AA190" s="44"/>
      <c r="AB190" s="41">
        <f>IF(AA190,LOOKUP(AA190,{1;2;3;4;5;6;7;8;9;10;11;12;13;14;15;16;17;18;19;20;21},{60;50;42;36;32;30;28;26;24;22;20;18;16;14;12;10;8;6;4;2;0}),0)</f>
        <v>0</v>
      </c>
      <c r="AC190" s="44"/>
      <c r="AD190" s="106">
        <f>IF(AC190,LOOKUP(AC190,{1;2;3;4;5;6;7;8;9;10;11;12;13;14;15;16;17;18;19;20;21},{30;25;21;18;16;15;14;13;12;11;10;9;8;7;6;5;4;3;2;1;0}),0)</f>
        <v>0</v>
      </c>
      <c r="AE190" s="44"/>
      <c r="AF190" s="488">
        <f>IF(AE190,LOOKUP(AE190,{1;2;3;4;5;6;7;8;9;10;11;12;13;14;15;16;17;18;19;20;21},{30;25;21;18;16;15;14;13;12;11;10;9;8;7;6;5;4;3;2;1;0}),0)</f>
        <v>0</v>
      </c>
      <c r="AG190" s="44"/>
      <c r="AH190" s="106">
        <f>IF(AG190,LOOKUP(AG190,{1;2;3;4;5;6;7;8;9;10;11;12;13;14;15;16;17;18;19;20;21},{30;25;21;18;16;15;14;13;12;11;10;9;8;7;6;5;4;3;2;1;0}),0)</f>
        <v>0</v>
      </c>
      <c r="AI190" s="44"/>
      <c r="AJ190" s="41">
        <f>IF(AI190,LOOKUP(AI190,{1;2;3;4;5;6;7;8;9;10;11;12;13;14;15;16;17;18;19;20;21},{30;25;21;18;16;15;14;13;12;11;10;9;8;7;6;5;4;3;2;1;0}),0)</f>
        <v>0</v>
      </c>
      <c r="AK190" s="44"/>
      <c r="AL190" s="43">
        <f>IF(AK190,LOOKUP(AK190,{1;2;3;4;5;6;7;8;9;10;11;12;13;14;15;16;17;18;19;20;21},{30;25;21;18;16;15;14;13;12;11;10;9;8;7;6;5;4;3;2;1;0}),0)</f>
        <v>0</v>
      </c>
      <c r="AM190" s="44"/>
      <c r="AN190" s="43">
        <f>IF(AM190,LOOKUP(AM190,{1;2;3;4;5;6;7;8;9;10;11;12;13;14;15;16;17;18;19;20;21},{30;25;21;18;16;15;14;13;12;11;10;9;8;7;6;5;4;3;2;1;0}),0)</f>
        <v>0</v>
      </c>
      <c r="AO190" s="44"/>
      <c r="AP190" s="43">
        <f>IF(AO190,LOOKUP(AO190,{1;2;3;4;5;6;7;8;9;10;11;12;13;14;15;16;17;18;19;20;21},{30;25;21;18;16;15;14;13;12;11;10;9;8;7;6;5;4;3;2;1;0}),0)</f>
        <v>0</v>
      </c>
      <c r="AQ190" s="44"/>
      <c r="AR190" s="47">
        <f>IF(AQ190,LOOKUP(AQ190,{1;2;3;4;5;6;7;8;9;10;11;12;13;14;15;16;17;18;19;20;21},{60;50;42;36;32;30;28;26;24;22;20;18;16;14;12;10;8;6;4;2;0}),0)</f>
        <v>0</v>
      </c>
      <c r="AS190" s="44"/>
      <c r="AT190" s="45">
        <f>IF(AS190,LOOKUP(AS190,{1;2;3;4;5;6;7;8;9;10;11;12;13;14;15;16;17;18;19;20;21},{60;50;42;36;32;30;28;26;24;22;20;18;16;14;12;10;8;6;4;2;0}),0)</f>
        <v>0</v>
      </c>
      <c r="AU190" s="44"/>
      <c r="AV190" s="45">
        <f>IF(AU190,LOOKUP(AU190,{1;2;3;4;5;6;7;8;9;10;11;12;13;14;15;16;17;18;19;20;21},{60;50;42;36;32;30;28;26;24;22;20;18;16;14;12;10;8;6;4;2;0}),0)</f>
        <v>0</v>
      </c>
      <c r="AW190" s="225"/>
      <c r="AX190" s="219">
        <f>V190+X190+Z190+AB190+AR190+AT190+AV190</f>
        <v>0</v>
      </c>
      <c r="AY190" s="259"/>
      <c r="AZ190" s="255">
        <f>RANK(BA190,$BA$6:$BA$258)</f>
        <v>57</v>
      </c>
      <c r="BA190" s="256">
        <f>(N190+P190+R190+T190+V190+X190+Z190+AB190+AD190+AF190+AH190+AJ190+AL190+AN190)- SMALL((N190,P190,R190,T190,V190,X190,Z190,AB190,AD190,AF190,AH190,AJ190,AL190,AN190),1)- SMALL((N190,P190,R190,T190,V190,X190,Z190,AB190,AD190,AF190,AH190,AJ190,AL190,AN190),2)- SMALL((N190,P190,R190,T190,V190,X190,Z190,AB190,AD190,AF190,AH190,AJ190,AL190,AN190),3)</f>
        <v>0</v>
      </c>
      <c r="BB190" s="161"/>
    </row>
    <row r="191" spans="1:54" s="264" customFormat="1" ht="16" customHeight="1" x14ac:dyDescent="0.2">
      <c r="A191" s="190">
        <f>RANK(I191,$I$6:$I$988)</f>
        <v>103</v>
      </c>
      <c r="B191" s="187">
        <v>3105192</v>
      </c>
      <c r="C191" s="181" t="s">
        <v>468</v>
      </c>
      <c r="D191" s="181" t="s">
        <v>469</v>
      </c>
      <c r="E191" s="178" t="str">
        <f>C191&amp;D191</f>
        <v>BrandySTEWART</v>
      </c>
      <c r="F191" s="172">
        <v>2017</v>
      </c>
      <c r="G191" s="193">
        <v>1977</v>
      </c>
      <c r="H191" s="207" t="str">
        <f>IF(ISBLANK(G191),"",IF(G191&gt;1995.9,"U23","SR"))</f>
        <v>SR</v>
      </c>
      <c r="I191" s="198">
        <f>N191+P191+R191+T191+V191+X191+Z191+AB191+AD191+AF191+AH191+AJ191+AL191+AN191+AP191+AR191+AT191+AV191</f>
        <v>0</v>
      </c>
      <c r="J191" s="201">
        <f>N191+R191+X191+AB191+AF191+AJ191+AR191</f>
        <v>0</v>
      </c>
      <c r="K191" s="202">
        <f>P191+T191+V191+Z191+AD191+AH191+AL191+AN191+AP191+AT191+AV191</f>
        <v>0</v>
      </c>
      <c r="L191" s="393"/>
      <c r="M191" s="44"/>
      <c r="N191" s="41">
        <f>IF(M191,LOOKUP(M191,{1;2;3;4;5;6;7;8;9;10;11;12;13;14;15;16;17;18;19;20;21},{30;25;21;18;16;15;14;13;12;11;10;9;8;7;6;5;4;3;2;1;0}),0)</f>
        <v>0</v>
      </c>
      <c r="O191" s="44"/>
      <c r="P191" s="43">
        <f>IF(O191,LOOKUP(O191,{1;2;3;4;5;6;7;8;9;10;11;12;13;14;15;16;17;18;19;20;21},{30;25;21;18;16;15;14;13;12;11;10;9;8;7;6;5;4;3;2;1;0}),0)</f>
        <v>0</v>
      </c>
      <c r="Q191" s="44"/>
      <c r="R191" s="41">
        <f>IF(Q191,LOOKUP(Q191,{1;2;3;4;5;6;7;8;9;10;11;12;13;14;15;16;17;18;19;20;21},{30;25;21;18;16;15;14;13;12;11;10;9;8;7;6;5;4;3;2;1;0}),0)</f>
        <v>0</v>
      </c>
      <c r="S191" s="44"/>
      <c r="T191" s="43">
        <f>IF(S191,LOOKUP(S191,{1;2;3;4;5;6;7;8;9;10;11;12;13;14;15;16;17;18;19;20;21},{30;25;21;18;16;15;14;13;12;11;10;9;8;7;6;5;4;3;2;1;0}),0)</f>
        <v>0</v>
      </c>
      <c r="U191" s="44"/>
      <c r="V191" s="45">
        <f>IF(U191,LOOKUP(U191,{1;2;3;4;5;6;7;8;9;10;11;12;13;14;15;16;17;18;19;20;21},{60;50;42;36;32;30;28;26;24;22;20;18;16;14;12;10;8;6;4;2;0}),0)</f>
        <v>0</v>
      </c>
      <c r="W191" s="44"/>
      <c r="X191" s="41">
        <f>IF(W191,LOOKUP(W191,{1;2;3;4;5;6;7;8;9;10;11;12;13;14;15;16;17;18;19;20;21},{60;50;42;36;32;30;28;26;24;22;20;18;16;14;12;10;8;6;4;2;0}),0)</f>
        <v>0</v>
      </c>
      <c r="Y191" s="44"/>
      <c r="Z191" s="45">
        <f>IF(Y191,LOOKUP(Y191,{1;2;3;4;5;6;7;8;9;10;11;12;13;14;15;16;17;18;19;20;21},{60;50;42;36;32;30;28;26;24;22;20;18;16;14;12;10;8;6;4;2;0}),0)</f>
        <v>0</v>
      </c>
      <c r="AA191" s="44"/>
      <c r="AB191" s="41">
        <f>IF(AA191,LOOKUP(AA191,{1;2;3;4;5;6;7;8;9;10;11;12;13;14;15;16;17;18;19;20;21},{60;50;42;36;32;30;28;26;24;22;20;18;16;14;12;10;8;6;4;2;0}),0)</f>
        <v>0</v>
      </c>
      <c r="AC191" s="44"/>
      <c r="AD191" s="106">
        <f>IF(AC191,LOOKUP(AC191,{1;2;3;4;5;6;7;8;9;10;11;12;13;14;15;16;17;18;19;20;21},{30;25;21;18;16;15;14;13;12;11;10;9;8;7;6;5;4;3;2;1;0}),0)</f>
        <v>0</v>
      </c>
      <c r="AE191" s="44"/>
      <c r="AF191" s="488">
        <f>IF(AE191,LOOKUP(AE191,{1;2;3;4;5;6;7;8;9;10;11;12;13;14;15;16;17;18;19;20;21},{30;25;21;18;16;15;14;13;12;11;10;9;8;7;6;5;4;3;2;1;0}),0)</f>
        <v>0</v>
      </c>
      <c r="AG191" s="44"/>
      <c r="AH191" s="106">
        <f>IF(AG191,LOOKUP(AG191,{1;2;3;4;5;6;7;8;9;10;11;12;13;14;15;16;17;18;19;20;21},{30;25;21;18;16;15;14;13;12;11;10;9;8;7;6;5;4;3;2;1;0}),0)</f>
        <v>0</v>
      </c>
      <c r="AI191" s="44"/>
      <c r="AJ191" s="41">
        <f>IF(AI191,LOOKUP(AI191,{1;2;3;4;5;6;7;8;9;10;11;12;13;14;15;16;17;18;19;20;21},{30;25;21;18;16;15;14;13;12;11;10;9;8;7;6;5;4;3;2;1;0}),0)</f>
        <v>0</v>
      </c>
      <c r="AK191" s="44"/>
      <c r="AL191" s="43">
        <f>IF(AK191,LOOKUP(AK191,{1;2;3;4;5;6;7;8;9;10;11;12;13;14;15;16;17;18;19;20;21},{30;25;21;18;16;15;14;13;12;11;10;9;8;7;6;5;4;3;2;1;0}),0)</f>
        <v>0</v>
      </c>
      <c r="AM191" s="44"/>
      <c r="AN191" s="43">
        <f>IF(AM191,LOOKUP(AM191,{1;2;3;4;5;6;7;8;9;10;11;12;13;14;15;16;17;18;19;20;21},{30;25;21;18;16;15;14;13;12;11;10;9;8;7;6;5;4;3;2;1;0}),0)</f>
        <v>0</v>
      </c>
      <c r="AO191" s="44"/>
      <c r="AP191" s="43">
        <f>IF(AO191,LOOKUP(AO191,{1;2;3;4;5;6;7;8;9;10;11;12;13;14;15;16;17;18;19;20;21},{30;25;21;18;16;15;14;13;12;11;10;9;8;7;6;5;4;3;2;1;0}),0)</f>
        <v>0</v>
      </c>
      <c r="AQ191" s="44"/>
      <c r="AR191" s="47">
        <f>IF(AQ191,LOOKUP(AQ191,{1;2;3;4;5;6;7;8;9;10;11;12;13;14;15;16;17;18;19;20;21},{60;50;42;36;32;30;28;26;24;22;20;18;16;14;12;10;8;6;4;2;0}),0)</f>
        <v>0</v>
      </c>
      <c r="AS191" s="44"/>
      <c r="AT191" s="45">
        <f>IF(AS191,LOOKUP(AS191,{1;2;3;4;5;6;7;8;9;10;11;12;13;14;15;16;17;18;19;20;21},{60;50;42;36;32;30;28;26;24;22;20;18;16;14;12;10;8;6;4;2;0}),0)</f>
        <v>0</v>
      </c>
      <c r="AU191" s="44"/>
      <c r="AV191" s="45">
        <f>IF(AU191,LOOKUP(AU191,{1;2;3;4;5;6;7;8;9;10;11;12;13;14;15;16;17;18;19;20;21},{60;50;42;36;32;30;28;26;24;22;20;18;16;14;12;10;8;6;4;2;0}),0)</f>
        <v>0</v>
      </c>
      <c r="AW191" s="225"/>
      <c r="AX191" s="219">
        <f>V191+X191+Z191+AB191+AR191+AT191+AV191</f>
        <v>0</v>
      </c>
      <c r="AY191" s="437"/>
      <c r="AZ191" s="255">
        <f>RANK(BA191,$BA$6:$BA$258)</f>
        <v>57</v>
      </c>
      <c r="BA191" s="256">
        <f>(N191+P191+R191+T191+V191+X191+Z191+AB191+AD191+AF191+AH191+AJ191+AL191+AN191)- SMALL((N191,P191,R191,T191,V191,X191,Z191,AB191,AD191,AF191,AH191,AJ191,AL191,AN191),1)- SMALL((N191,P191,R191,T191,V191,X191,Z191,AB191,AD191,AF191,AH191,AJ191,AL191,AN191),2)- SMALL((N191,P191,R191,T191,V191,X191,Z191,AB191,AD191,AF191,AH191,AJ191,AL191,AN191),3)</f>
        <v>0</v>
      </c>
      <c r="BB191" s="393"/>
    </row>
    <row r="192" spans="1:54" s="264" customFormat="1" ht="16" customHeight="1" x14ac:dyDescent="0.2">
      <c r="A192" s="190">
        <f>RANK(I192,$I$6:$I$988)</f>
        <v>103</v>
      </c>
      <c r="B192" s="187">
        <v>3535567</v>
      </c>
      <c r="C192" s="181" t="s">
        <v>471</v>
      </c>
      <c r="D192" s="181" t="s">
        <v>472</v>
      </c>
      <c r="E192" s="178" t="str">
        <f>C192&amp;D192</f>
        <v>SloanSTOREY</v>
      </c>
      <c r="F192" s="172">
        <v>2017</v>
      </c>
      <c r="G192" s="193">
        <v>1994</v>
      </c>
      <c r="H192" s="207" t="str">
        <f>IF(ISBLANK(G192),"",IF(G192&gt;1995.9,"U23","SR"))</f>
        <v>SR</v>
      </c>
      <c r="I192" s="198">
        <f>N192+P192+R192+T192+V192+X192+Z192+AB192+AD192+AF192+AH192+AJ192+AL192+AN192+AP192+AR192+AT192+AV192</f>
        <v>0</v>
      </c>
      <c r="J192" s="201">
        <f>N192+R192+X192+AB192+AF192+AJ192+AR192</f>
        <v>0</v>
      </c>
      <c r="K192" s="202">
        <f>P192+T192+V192+Z192+AD192+AH192+AL192+AN192+AP192+AT192+AV192</f>
        <v>0</v>
      </c>
      <c r="L192" s="393"/>
      <c r="M192" s="44"/>
      <c r="N192" s="41">
        <f>IF(M192,LOOKUP(M192,{1;2;3;4;5;6;7;8;9;10;11;12;13;14;15;16;17;18;19;20;21},{30;25;21;18;16;15;14;13;12;11;10;9;8;7;6;5;4;3;2;1;0}),0)</f>
        <v>0</v>
      </c>
      <c r="O192" s="44"/>
      <c r="P192" s="43">
        <f>IF(O192,LOOKUP(O192,{1;2;3;4;5;6;7;8;9;10;11;12;13;14;15;16;17;18;19;20;21},{30;25;21;18;16;15;14;13;12;11;10;9;8;7;6;5;4;3;2;1;0}),0)</f>
        <v>0</v>
      </c>
      <c r="Q192" s="44"/>
      <c r="R192" s="41">
        <f>IF(Q192,LOOKUP(Q192,{1;2;3;4;5;6;7;8;9;10;11;12;13;14;15;16;17;18;19;20;21},{30;25;21;18;16;15;14;13;12;11;10;9;8;7;6;5;4;3;2;1;0}),0)</f>
        <v>0</v>
      </c>
      <c r="S192" s="44"/>
      <c r="T192" s="43">
        <f>IF(S192,LOOKUP(S192,{1;2;3;4;5;6;7;8;9;10;11;12;13;14;15;16;17;18;19;20;21},{30;25;21;18;16;15;14;13;12;11;10;9;8;7;6;5;4;3;2;1;0}),0)</f>
        <v>0</v>
      </c>
      <c r="U192" s="44"/>
      <c r="V192" s="45">
        <f>IF(U192,LOOKUP(U192,{1;2;3;4;5;6;7;8;9;10;11;12;13;14;15;16;17;18;19;20;21},{60;50;42;36;32;30;28;26;24;22;20;18;16;14;12;10;8;6;4;2;0}),0)</f>
        <v>0</v>
      </c>
      <c r="W192" s="44"/>
      <c r="X192" s="41">
        <f>IF(W192,LOOKUP(W192,{1;2;3;4;5;6;7;8;9;10;11;12;13;14;15;16;17;18;19;20;21},{60;50;42;36;32;30;28;26;24;22;20;18;16;14;12;10;8;6;4;2;0}),0)</f>
        <v>0</v>
      </c>
      <c r="Y192" s="44"/>
      <c r="Z192" s="45">
        <f>IF(Y192,LOOKUP(Y192,{1;2;3;4;5;6;7;8;9;10;11;12;13;14;15;16;17;18;19;20;21},{60;50;42;36;32;30;28;26;24;22;20;18;16;14;12;10;8;6;4;2;0}),0)</f>
        <v>0</v>
      </c>
      <c r="AA192" s="44"/>
      <c r="AB192" s="41">
        <f>IF(AA192,LOOKUP(AA192,{1;2;3;4;5;6;7;8;9;10;11;12;13;14;15;16;17;18;19;20;21},{60;50;42;36;32;30;28;26;24;22;20;18;16;14;12;10;8;6;4;2;0}),0)</f>
        <v>0</v>
      </c>
      <c r="AC192" s="44"/>
      <c r="AD192" s="106">
        <f>IF(AC192,LOOKUP(AC192,{1;2;3;4;5;6;7;8;9;10;11;12;13;14;15;16;17;18;19;20;21},{30;25;21;18;16;15;14;13;12;11;10;9;8;7;6;5;4;3;2;1;0}),0)</f>
        <v>0</v>
      </c>
      <c r="AE192" s="44"/>
      <c r="AF192" s="488">
        <f>IF(AE192,LOOKUP(AE192,{1;2;3;4;5;6;7;8;9;10;11;12;13;14;15;16;17;18;19;20;21},{30;25;21;18;16;15;14;13;12;11;10;9;8;7;6;5;4;3;2;1;0}),0)</f>
        <v>0</v>
      </c>
      <c r="AG192" s="44"/>
      <c r="AH192" s="106">
        <f>IF(AG192,LOOKUP(AG192,{1;2;3;4;5;6;7;8;9;10;11;12;13;14;15;16;17;18;19;20;21},{30;25;21;18;16;15;14;13;12;11;10;9;8;7;6;5;4;3;2;1;0}),0)</f>
        <v>0</v>
      </c>
      <c r="AI192" s="44"/>
      <c r="AJ192" s="41">
        <f>IF(AI192,LOOKUP(AI192,{1;2;3;4;5;6;7;8;9;10;11;12;13;14;15;16;17;18;19;20;21},{30;25;21;18;16;15;14;13;12;11;10;9;8;7;6;5;4;3;2;1;0}),0)</f>
        <v>0</v>
      </c>
      <c r="AK192" s="44"/>
      <c r="AL192" s="43">
        <f>IF(AK192,LOOKUP(AK192,{1;2;3;4;5;6;7;8;9;10;11;12;13;14;15;16;17;18;19;20;21},{30;25;21;18;16;15;14;13;12;11;10;9;8;7;6;5;4;3;2;1;0}),0)</f>
        <v>0</v>
      </c>
      <c r="AM192" s="44"/>
      <c r="AN192" s="43">
        <f>IF(AM192,LOOKUP(AM192,{1;2;3;4;5;6;7;8;9;10;11;12;13;14;15;16;17;18;19;20;21},{30;25;21;18;16;15;14;13;12;11;10;9;8;7;6;5;4;3;2;1;0}),0)</f>
        <v>0</v>
      </c>
      <c r="AO192" s="44"/>
      <c r="AP192" s="43">
        <f>IF(AO192,LOOKUP(AO192,{1;2;3;4;5;6;7;8;9;10;11;12;13;14;15;16;17;18;19;20;21},{30;25;21;18;16;15;14;13;12;11;10;9;8;7;6;5;4;3;2;1;0}),0)</f>
        <v>0</v>
      </c>
      <c r="AQ192" s="44"/>
      <c r="AR192" s="47">
        <f>IF(AQ192,LOOKUP(AQ192,{1;2;3;4;5;6;7;8;9;10;11;12;13;14;15;16;17;18;19;20;21},{60;50;42;36;32;30;28;26;24;22;20;18;16;14;12;10;8;6;4;2;0}),0)</f>
        <v>0</v>
      </c>
      <c r="AS192" s="44"/>
      <c r="AT192" s="45">
        <f>IF(AS192,LOOKUP(AS192,{1;2;3;4;5;6;7;8;9;10;11;12;13;14;15;16;17;18;19;20;21},{60;50;42;36;32;30;28;26;24;22;20;18;16;14;12;10;8;6;4;2;0}),0)</f>
        <v>0</v>
      </c>
      <c r="AU192" s="44"/>
      <c r="AV192" s="45">
        <f>IF(AU192,LOOKUP(AU192,{1;2;3;4;5;6;7;8;9;10;11;12;13;14;15;16;17;18;19;20;21},{60;50;42;36;32;30;28;26;24;22;20;18;16;14;12;10;8;6;4;2;0}),0)</f>
        <v>0</v>
      </c>
      <c r="AW192" s="225"/>
      <c r="AX192" s="219">
        <f>V192+X192+Z192+AB192+AR192+AT192+AV192</f>
        <v>0</v>
      </c>
      <c r="AY192" s="437"/>
      <c r="AZ192" s="255">
        <f>RANK(BA192,$BA$6:$BA$258)</f>
        <v>57</v>
      </c>
      <c r="BA192" s="256">
        <f>(N192+P192+R192+T192+V192+X192+Z192+AB192+AD192+AF192+AH192+AJ192+AL192+AN192)- SMALL((N192,P192,R192,T192,V192,X192,Z192,AB192,AD192,AF192,AH192,AJ192,AL192,AN192),1)- SMALL((N192,P192,R192,T192,V192,X192,Z192,AB192,AD192,AF192,AH192,AJ192,AL192,AN192),2)- SMALL((N192,P192,R192,T192,V192,X192,Z192,AB192,AD192,AF192,AH192,AJ192,AL192,AN192),3)</f>
        <v>0</v>
      </c>
      <c r="BB192" s="393"/>
    </row>
    <row r="193" spans="1:54" s="54" customFormat="1" ht="16" customHeight="1" x14ac:dyDescent="0.2">
      <c r="A193" s="190">
        <f>RANK(I193,$I$6:$I$988)</f>
        <v>103</v>
      </c>
      <c r="B193" s="187">
        <v>3535825</v>
      </c>
      <c r="C193" s="181" t="s">
        <v>354</v>
      </c>
      <c r="D193" s="182" t="s">
        <v>545</v>
      </c>
      <c r="E193" s="178" t="str">
        <f>C193&amp;D193</f>
        <v>PhoebeSWEET</v>
      </c>
      <c r="F193" s="174"/>
      <c r="G193" s="193">
        <v>2000</v>
      </c>
      <c r="H193" s="207" t="str">
        <f>IF(ISBLANK(G193),"",IF(G193&gt;1995.9,"U23","SR"))</f>
        <v>U23</v>
      </c>
      <c r="I193" s="198">
        <f>N193+P193+R193+T193+V193+X193+Z193+AB193+AD193+AF193+AH193+AJ193+AL193+AN193+AP193+AR193+AT193+AV193</f>
        <v>0</v>
      </c>
      <c r="J193" s="201">
        <f>N193+R193+X193+AB193+AF193+AJ193+AR193</f>
        <v>0</v>
      </c>
      <c r="K193" s="202">
        <f>P193+T193+V193+Z193+AD193+AH193+AL193+AN193+AP193+AT193+AV193</f>
        <v>0</v>
      </c>
      <c r="L193" s="161"/>
      <c r="M193" s="44"/>
      <c r="N193" s="41">
        <f>IF(M193,LOOKUP(M193,{1;2;3;4;5;6;7;8;9;10;11;12;13;14;15;16;17;18;19;20;21},{30;25;21;18;16;15;14;13;12;11;10;9;8;7;6;5;4;3;2;1;0}),0)</f>
        <v>0</v>
      </c>
      <c r="O193" s="44"/>
      <c r="P193" s="43">
        <f>IF(O193,LOOKUP(O193,{1;2;3;4;5;6;7;8;9;10;11;12;13;14;15;16;17;18;19;20;21},{30;25;21;18;16;15;14;13;12;11;10;9;8;7;6;5;4;3;2;1;0}),0)</f>
        <v>0</v>
      </c>
      <c r="Q193" s="44"/>
      <c r="R193" s="41">
        <f>IF(Q193,LOOKUP(Q193,{1;2;3;4;5;6;7;8;9;10;11;12;13;14;15;16;17;18;19;20;21},{30;25;21;18;16;15;14;13;12;11;10;9;8;7;6;5;4;3;2;1;0}),0)</f>
        <v>0</v>
      </c>
      <c r="S193" s="44"/>
      <c r="T193" s="43">
        <f>IF(S193,LOOKUP(S193,{1;2;3;4;5;6;7;8;9;10;11;12;13;14;15;16;17;18;19;20;21},{30;25;21;18;16;15;14;13;12;11;10;9;8;7;6;5;4;3;2;1;0}),0)</f>
        <v>0</v>
      </c>
      <c r="U193" s="44"/>
      <c r="V193" s="45">
        <f>IF(U193,LOOKUP(U193,{1;2;3;4;5;6;7;8;9;10;11;12;13;14;15;16;17;18;19;20;21},{60;50;42;36;32;30;28;26;24;22;20;18;16;14;12;10;8;6;4;2;0}),0)</f>
        <v>0</v>
      </c>
      <c r="W193" s="44"/>
      <c r="X193" s="41">
        <f>IF(W193,LOOKUP(W193,{1;2;3;4;5;6;7;8;9;10;11;12;13;14;15;16;17;18;19;20;21},{60;50;42;36;32;30;28;26;24;22;20;18;16;14;12;10;8;6;4;2;0}),0)</f>
        <v>0</v>
      </c>
      <c r="Y193" s="44"/>
      <c r="Z193" s="45">
        <f>IF(Y193,LOOKUP(Y193,{1;2;3;4;5;6;7;8;9;10;11;12;13;14;15;16;17;18;19;20;21},{60;50;42;36;32;30;28;26;24;22;20;18;16;14;12;10;8;6;4;2;0}),0)</f>
        <v>0</v>
      </c>
      <c r="AA193" s="44"/>
      <c r="AB193" s="41">
        <f>IF(AA193,LOOKUP(AA193,{1;2;3;4;5;6;7;8;9;10;11;12;13;14;15;16;17;18;19;20;21},{60;50;42;36;32;30;28;26;24;22;20;18;16;14;12;10;8;6;4;2;0}),0)</f>
        <v>0</v>
      </c>
      <c r="AC193" s="44"/>
      <c r="AD193" s="106">
        <f>IF(AC193,LOOKUP(AC193,{1;2;3;4;5;6;7;8;9;10;11;12;13;14;15;16;17;18;19;20;21},{30;25;21;18;16;15;14;13;12;11;10;9;8;7;6;5;4;3;2;1;0}),0)</f>
        <v>0</v>
      </c>
      <c r="AE193" s="44"/>
      <c r="AF193" s="488">
        <f>IF(AE193,LOOKUP(AE193,{1;2;3;4;5;6;7;8;9;10;11;12;13;14;15;16;17;18;19;20;21},{30;25;21;18;16;15;14;13;12;11;10;9;8;7;6;5;4;3;2;1;0}),0)</f>
        <v>0</v>
      </c>
      <c r="AG193" s="44"/>
      <c r="AH193" s="106">
        <f>IF(AG193,LOOKUP(AG193,{1;2;3;4;5;6;7;8;9;10;11;12;13;14;15;16;17;18;19;20;21},{30;25;21;18;16;15;14;13;12;11;10;9;8;7;6;5;4;3;2;1;0}),0)</f>
        <v>0</v>
      </c>
      <c r="AI193" s="44"/>
      <c r="AJ193" s="41">
        <f>IF(AI193,LOOKUP(AI193,{1;2;3;4;5;6;7;8;9;10;11;12;13;14;15;16;17;18;19;20;21},{30;25;21;18;16;15;14;13;12;11;10;9;8;7;6;5;4;3;2;1;0}),0)</f>
        <v>0</v>
      </c>
      <c r="AK193" s="44"/>
      <c r="AL193" s="43">
        <f>IF(AK193,LOOKUP(AK193,{1;2;3;4;5;6;7;8;9;10;11;12;13;14;15;16;17;18;19;20;21},{30;25;21;18;16;15;14;13;12;11;10;9;8;7;6;5;4;3;2;1;0}),0)</f>
        <v>0</v>
      </c>
      <c r="AM193" s="44"/>
      <c r="AN193" s="43">
        <f>IF(AM193,LOOKUP(AM193,{1;2;3;4;5;6;7;8;9;10;11;12;13;14;15;16;17;18;19;20;21},{30;25;21;18;16;15;14;13;12;11;10;9;8;7;6;5;4;3;2;1;0}),0)</f>
        <v>0</v>
      </c>
      <c r="AO193" s="44"/>
      <c r="AP193" s="43">
        <f>IF(AO193,LOOKUP(AO193,{1;2;3;4;5;6;7;8;9;10;11;12;13;14;15;16;17;18;19;20;21},{30;25;21;18;16;15;14;13;12;11;10;9;8;7;6;5;4;3;2;1;0}),0)</f>
        <v>0</v>
      </c>
      <c r="AQ193" s="44"/>
      <c r="AR193" s="47">
        <f>IF(AQ193,LOOKUP(AQ193,{1;2;3;4;5;6;7;8;9;10;11;12;13;14;15;16;17;18;19;20;21},{60;50;42;36;32;30;28;26;24;22;20;18;16;14;12;10;8;6;4;2;0}),0)</f>
        <v>0</v>
      </c>
      <c r="AS193" s="44"/>
      <c r="AT193" s="45">
        <f>IF(AS193,LOOKUP(AS193,{1;2;3;4;5;6;7;8;9;10;11;12;13;14;15;16;17;18;19;20;21},{60;50;42;36;32;30;28;26;24;22;20;18;16;14;12;10;8;6;4;2;0}),0)</f>
        <v>0</v>
      </c>
      <c r="AU193" s="44"/>
      <c r="AV193" s="45">
        <f>IF(AU193,LOOKUP(AU193,{1;2;3;4;5;6;7;8;9;10;11;12;13;14;15;16;17;18;19;20;21},{60;50;42;36;32;30;28;26;24;22;20;18;16;14;12;10;8;6;4;2;0}),0)</f>
        <v>0</v>
      </c>
      <c r="AW193" s="225"/>
      <c r="AX193" s="219">
        <f>V193+X193+Z193+AB193+AR193+AT193+AV193</f>
        <v>0</v>
      </c>
      <c r="AY193" s="259"/>
      <c r="AZ193" s="255">
        <f>RANK(BA193,$BA$6:$BA$258)</f>
        <v>57</v>
      </c>
      <c r="BA193" s="256">
        <f>(N193+P193+R193+T193+V193+X193+Z193+AB193+AD193+AF193+AH193+AJ193+AL193+AN193)- SMALL((N193,P193,R193,T193,V193,X193,Z193,AB193,AD193,AF193,AH193,AJ193,AL193,AN193),1)- SMALL((N193,P193,R193,T193,V193,X193,Z193,AB193,AD193,AF193,AH193,AJ193,AL193,AN193),2)- SMALL((N193,P193,R193,T193,V193,X193,Z193,AB193,AD193,AF193,AH193,AJ193,AL193,AN193),3)</f>
        <v>0</v>
      </c>
      <c r="BB193" s="161"/>
    </row>
    <row r="194" spans="1:54" s="54" customFormat="1" ht="16" customHeight="1" x14ac:dyDescent="0.2">
      <c r="A194" s="190">
        <f>RANK(I194,$I$6:$I$988)</f>
        <v>103</v>
      </c>
      <c r="B194" s="187">
        <v>3195171</v>
      </c>
      <c r="C194" s="181" t="s">
        <v>349</v>
      </c>
      <c r="D194" s="182" t="s">
        <v>548</v>
      </c>
      <c r="E194" s="178" t="str">
        <f>C194&amp;D194</f>
        <v>ConstanceVULLIET</v>
      </c>
      <c r="F194" s="174"/>
      <c r="G194" s="193">
        <v>1994</v>
      </c>
      <c r="H194" s="207" t="str">
        <f>IF(ISBLANK(G194),"",IF(G194&gt;1995.9,"U23","SR"))</f>
        <v>SR</v>
      </c>
      <c r="I194" s="198">
        <f>N194+P194+R194+T194+V194+X194+Z194+AB194+AD194+AF194+AH194+AJ194+AL194+AN194+AP194+AR194+AT194+AV194</f>
        <v>0</v>
      </c>
      <c r="J194" s="201">
        <f>N194+R194+X194+AB194+AF194+AJ194+AR194</f>
        <v>0</v>
      </c>
      <c r="K194" s="202">
        <f>P194+T194+V194+Z194+AD194+AH194+AL194+AN194+AP194+AT194+AV194</f>
        <v>0</v>
      </c>
      <c r="L194" s="161"/>
      <c r="M194" s="44"/>
      <c r="N194" s="41">
        <f>IF(M194,LOOKUP(M194,{1;2;3;4;5;6;7;8;9;10;11;12;13;14;15;16;17;18;19;20;21},{30;25;21;18;16;15;14;13;12;11;10;9;8;7;6;5;4;3;2;1;0}),0)</f>
        <v>0</v>
      </c>
      <c r="O194" s="44"/>
      <c r="P194" s="43">
        <f>IF(O194,LOOKUP(O194,{1;2;3;4;5;6;7;8;9;10;11;12;13;14;15;16;17;18;19;20;21},{30;25;21;18;16;15;14;13;12;11;10;9;8;7;6;5;4;3;2;1;0}),0)</f>
        <v>0</v>
      </c>
      <c r="Q194" s="44"/>
      <c r="R194" s="41">
        <f>IF(Q194,LOOKUP(Q194,{1;2;3;4;5;6;7;8;9;10;11;12;13;14;15;16;17;18;19;20;21},{30;25;21;18;16;15;14;13;12;11;10;9;8;7;6;5;4;3;2;1;0}),0)</f>
        <v>0</v>
      </c>
      <c r="S194" s="44"/>
      <c r="T194" s="43">
        <f>IF(S194,LOOKUP(S194,{1;2;3;4;5;6;7;8;9;10;11;12;13;14;15;16;17;18;19;20;21},{30;25;21;18;16;15;14;13;12;11;10;9;8;7;6;5;4;3;2;1;0}),0)</f>
        <v>0</v>
      </c>
      <c r="U194" s="44"/>
      <c r="V194" s="45">
        <f>IF(U194,LOOKUP(U194,{1;2;3;4;5;6;7;8;9;10;11;12;13;14;15;16;17;18;19;20;21},{60;50;42;36;32;30;28;26;24;22;20;18;16;14;12;10;8;6;4;2;0}),0)</f>
        <v>0</v>
      </c>
      <c r="W194" s="44"/>
      <c r="X194" s="41">
        <f>IF(W194,LOOKUP(W194,{1;2;3;4;5;6;7;8;9;10;11;12;13;14;15;16;17;18;19;20;21},{60;50;42;36;32;30;28;26;24;22;20;18;16;14;12;10;8;6;4;2;0}),0)</f>
        <v>0</v>
      </c>
      <c r="Y194" s="44"/>
      <c r="Z194" s="45">
        <f>IF(Y194,LOOKUP(Y194,{1;2;3;4;5;6;7;8;9;10;11;12;13;14;15;16;17;18;19;20;21},{60;50;42;36;32;30;28;26;24;22;20;18;16;14;12;10;8;6;4;2;0}),0)</f>
        <v>0</v>
      </c>
      <c r="AA194" s="44"/>
      <c r="AB194" s="41">
        <f>IF(AA194,LOOKUP(AA194,{1;2;3;4;5;6;7;8;9;10;11;12;13;14;15;16;17;18;19;20;21},{60;50;42;36;32;30;28;26;24;22;20;18;16;14;12;10;8;6;4;2;0}),0)</f>
        <v>0</v>
      </c>
      <c r="AC194" s="44"/>
      <c r="AD194" s="106">
        <f>IF(AC194,LOOKUP(AC194,{1;2;3;4;5;6;7;8;9;10;11;12;13;14;15;16;17;18;19;20;21},{30;25;21;18;16;15;14;13;12;11;10;9;8;7;6;5;4;3;2;1;0}),0)</f>
        <v>0</v>
      </c>
      <c r="AE194" s="44"/>
      <c r="AF194" s="488">
        <f>IF(AE194,LOOKUP(AE194,{1;2;3;4;5;6;7;8;9;10;11;12;13;14;15;16;17;18;19;20;21},{30;25;21;18;16;15;14;13;12;11;10;9;8;7;6;5;4;3;2;1;0}),0)</f>
        <v>0</v>
      </c>
      <c r="AG194" s="44"/>
      <c r="AH194" s="106">
        <f>IF(AG194,LOOKUP(AG194,{1;2;3;4;5;6;7;8;9;10;11;12;13;14;15;16;17;18;19;20;21},{30;25;21;18;16;15;14;13;12;11;10;9;8;7;6;5;4;3;2;1;0}),0)</f>
        <v>0</v>
      </c>
      <c r="AI194" s="44"/>
      <c r="AJ194" s="41">
        <f>IF(AI194,LOOKUP(AI194,{1;2;3;4;5;6;7;8;9;10;11;12;13;14;15;16;17;18;19;20;21},{30;25;21;18;16;15;14;13;12;11;10;9;8;7;6;5;4;3;2;1;0}),0)</f>
        <v>0</v>
      </c>
      <c r="AK194" s="44"/>
      <c r="AL194" s="43">
        <f>IF(AK194,LOOKUP(AK194,{1;2;3;4;5;6;7;8;9;10;11;12;13;14;15;16;17;18;19;20;21},{30;25;21;18;16;15;14;13;12;11;10;9;8;7;6;5;4;3;2;1;0}),0)</f>
        <v>0</v>
      </c>
      <c r="AM194" s="44"/>
      <c r="AN194" s="43">
        <f>IF(AM194,LOOKUP(AM194,{1;2;3;4;5;6;7;8;9;10;11;12;13;14;15;16;17;18;19;20;21},{30;25;21;18;16;15;14;13;12;11;10;9;8;7;6;5;4;3;2;1;0}),0)</f>
        <v>0</v>
      </c>
      <c r="AO194" s="44"/>
      <c r="AP194" s="43">
        <f>IF(AO194,LOOKUP(AO194,{1;2;3;4;5;6;7;8;9;10;11;12;13;14;15;16;17;18;19;20;21},{30;25;21;18;16;15;14;13;12;11;10;9;8;7;6;5;4;3;2;1;0}),0)</f>
        <v>0</v>
      </c>
      <c r="AQ194" s="44"/>
      <c r="AR194" s="47">
        <f>IF(AQ194,LOOKUP(AQ194,{1;2;3;4;5;6;7;8;9;10;11;12;13;14;15;16;17;18;19;20;21},{60;50;42;36;32;30;28;26;24;22;20;18;16;14;12;10;8;6;4;2;0}),0)</f>
        <v>0</v>
      </c>
      <c r="AS194" s="44"/>
      <c r="AT194" s="45">
        <f>IF(AS194,LOOKUP(AS194,{1;2;3;4;5;6;7;8;9;10;11;12;13;14;15;16;17;18;19;20;21},{60;50;42;36;32;30;28;26;24;22;20;18;16;14;12;10;8;6;4;2;0}),0)</f>
        <v>0</v>
      </c>
      <c r="AU194" s="44"/>
      <c r="AV194" s="45">
        <f>IF(AU194,LOOKUP(AU194,{1;2;3;4;5;6;7;8;9;10;11;12;13;14;15;16;17;18;19;20;21},{60;50;42;36;32;30;28;26;24;22;20;18;16;14;12;10;8;6;4;2;0}),0)</f>
        <v>0</v>
      </c>
      <c r="AW194" s="225"/>
      <c r="AX194" s="219">
        <f>V194+X194+Z194+AB194+AR194+AT194+AV194</f>
        <v>0</v>
      </c>
      <c r="AY194" s="259"/>
      <c r="AZ194" s="255">
        <f>RANK(BA194,$BA$6:$BA$258)</f>
        <v>57</v>
      </c>
      <c r="BA194" s="256">
        <f>(N194+P194+R194+T194+V194+X194+Z194+AB194+AD194+AF194+AH194+AJ194+AL194+AN194)- SMALL((N194,P194,R194,T194,V194,X194,Z194,AB194,AD194,AF194,AH194,AJ194,AL194,AN194),1)- SMALL((N194,P194,R194,T194,V194,X194,Z194,AB194,AD194,AF194,AH194,AJ194,AL194,AN194),2)- SMALL((N194,P194,R194,T194,V194,X194,Z194,AB194,AD194,AF194,AH194,AJ194,AL194,AN194),3)</f>
        <v>0</v>
      </c>
      <c r="BB194" s="161"/>
    </row>
    <row r="195" spans="1:54" s="54" customFormat="1" ht="16" customHeight="1" x14ac:dyDescent="0.2">
      <c r="A195" s="190">
        <f>RANK(I195,$I$6:$I$988)</f>
        <v>103</v>
      </c>
      <c r="B195" s="187">
        <v>3105097</v>
      </c>
      <c r="C195" s="181" t="s">
        <v>343</v>
      </c>
      <c r="D195" s="181" t="s">
        <v>344</v>
      </c>
      <c r="E195" s="178" t="str">
        <f>C195&amp;D195</f>
        <v>BritannyWEBSTER</v>
      </c>
      <c r="F195" s="172">
        <v>2017</v>
      </c>
      <c r="G195" s="193">
        <v>1987</v>
      </c>
      <c r="H195" s="207" t="str">
        <f>IF(ISBLANK(G195),"",IF(G195&gt;1995.9,"U23","SR"))</f>
        <v>SR</v>
      </c>
      <c r="I195" s="198">
        <f>N195+P195+R195+T195+V195+X195+Z195+AB195+AD195+AF195+AH195+AJ195+AL195+AN195+AP195+AR195+AT195+AV195</f>
        <v>0</v>
      </c>
      <c r="J195" s="201">
        <f>N195+R195+X195+AB195+AF195+AJ195+AR195</f>
        <v>0</v>
      </c>
      <c r="K195" s="202">
        <f>P195+T195+V195+Z195+AD195+AH195+AL195+AN195+AP195+AT195+AV195</f>
        <v>0</v>
      </c>
      <c r="L195" s="161"/>
      <c r="M195" s="44"/>
      <c r="N195" s="41">
        <f>IF(M195,LOOKUP(M195,{1;2;3;4;5;6;7;8;9;10;11;12;13;14;15;16;17;18;19;20;21},{30;25;21;18;16;15;14;13;12;11;10;9;8;7;6;5;4;3;2;1;0}),0)</f>
        <v>0</v>
      </c>
      <c r="O195" s="44"/>
      <c r="P195" s="43">
        <f>IF(O195,LOOKUP(O195,{1;2;3;4;5;6;7;8;9;10;11;12;13;14;15;16;17;18;19;20;21},{30;25;21;18;16;15;14;13;12;11;10;9;8;7;6;5;4;3;2;1;0}),0)</f>
        <v>0</v>
      </c>
      <c r="Q195" s="44"/>
      <c r="R195" s="41">
        <f>IF(Q195,LOOKUP(Q195,{1;2;3;4;5;6;7;8;9;10;11;12;13;14;15;16;17;18;19;20;21},{30;25;21;18;16;15;14;13;12;11;10;9;8;7;6;5;4;3;2;1;0}),0)</f>
        <v>0</v>
      </c>
      <c r="S195" s="44"/>
      <c r="T195" s="43">
        <f>IF(S195,LOOKUP(S195,{1;2;3;4;5;6;7;8;9;10;11;12;13;14;15;16;17;18;19;20;21},{30;25;21;18;16;15;14;13;12;11;10;9;8;7;6;5;4;3;2;1;0}),0)</f>
        <v>0</v>
      </c>
      <c r="U195" s="44"/>
      <c r="V195" s="45">
        <f>IF(U195,LOOKUP(U195,{1;2;3;4;5;6;7;8;9;10;11;12;13;14;15;16;17;18;19;20;21},{60;50;42;36;32;30;28;26;24;22;20;18;16;14;12;10;8;6;4;2;0}),0)</f>
        <v>0</v>
      </c>
      <c r="W195" s="44"/>
      <c r="X195" s="41">
        <f>IF(W195,LOOKUP(W195,{1;2;3;4;5;6;7;8;9;10;11;12;13;14;15;16;17;18;19;20;21},{60;50;42;36;32;30;28;26;24;22;20;18;16;14;12;10;8;6;4;2;0}),0)</f>
        <v>0</v>
      </c>
      <c r="Y195" s="44"/>
      <c r="Z195" s="45">
        <f>IF(Y195,LOOKUP(Y195,{1;2;3;4;5;6;7;8;9;10;11;12;13;14;15;16;17;18;19;20;21},{60;50;42;36;32;30;28;26;24;22;20;18;16;14;12;10;8;6;4;2;0}),0)</f>
        <v>0</v>
      </c>
      <c r="AA195" s="44"/>
      <c r="AB195" s="41">
        <f>IF(AA195,LOOKUP(AA195,{1;2;3;4;5;6;7;8;9;10;11;12;13;14;15;16;17;18;19;20;21},{60;50;42;36;32;30;28;26;24;22;20;18;16;14;12;10;8;6;4;2;0}),0)</f>
        <v>0</v>
      </c>
      <c r="AC195" s="44"/>
      <c r="AD195" s="106">
        <f>IF(AC195,LOOKUP(AC195,{1;2;3;4;5;6;7;8;9;10;11;12;13;14;15;16;17;18;19;20;21},{30;25;21;18;16;15;14;13;12;11;10;9;8;7;6;5;4;3;2;1;0}),0)</f>
        <v>0</v>
      </c>
      <c r="AE195" s="44"/>
      <c r="AF195" s="488">
        <f>IF(AE195,LOOKUP(AE195,{1;2;3;4;5;6;7;8;9;10;11;12;13;14;15;16;17;18;19;20;21},{30;25;21;18;16;15;14;13;12;11;10;9;8;7;6;5;4;3;2;1;0}),0)</f>
        <v>0</v>
      </c>
      <c r="AG195" s="44"/>
      <c r="AH195" s="106">
        <f>IF(AG195,LOOKUP(AG195,{1;2;3;4;5;6;7;8;9;10;11;12;13;14;15;16;17;18;19;20;21},{30;25;21;18;16;15;14;13;12;11;10;9;8;7;6;5;4;3;2;1;0}),0)</f>
        <v>0</v>
      </c>
      <c r="AI195" s="44"/>
      <c r="AJ195" s="41">
        <f>IF(AI195,LOOKUP(AI195,{1;2;3;4;5;6;7;8;9;10;11;12;13;14;15;16;17;18;19;20;21},{30;25;21;18;16;15;14;13;12;11;10;9;8;7;6;5;4;3;2;1;0}),0)</f>
        <v>0</v>
      </c>
      <c r="AK195" s="44"/>
      <c r="AL195" s="43">
        <f>IF(AK195,LOOKUP(AK195,{1;2;3;4;5;6;7;8;9;10;11;12;13;14;15;16;17;18;19;20;21},{30;25;21;18;16;15;14;13;12;11;10;9;8;7;6;5;4;3;2;1;0}),0)</f>
        <v>0</v>
      </c>
      <c r="AM195" s="44"/>
      <c r="AN195" s="43">
        <f>IF(AM195,LOOKUP(AM195,{1;2;3;4;5;6;7;8;9;10;11;12;13;14;15;16;17;18;19;20;21},{30;25;21;18;16;15;14;13;12;11;10;9;8;7;6;5;4;3;2;1;0}),0)</f>
        <v>0</v>
      </c>
      <c r="AO195" s="44"/>
      <c r="AP195" s="43">
        <f>IF(AO195,LOOKUP(AO195,{1;2;3;4;5;6;7;8;9;10;11;12;13;14;15;16;17;18;19;20;21},{30;25;21;18;16;15;14;13;12;11;10;9;8;7;6;5;4;3;2;1;0}),0)</f>
        <v>0</v>
      </c>
      <c r="AQ195" s="44"/>
      <c r="AR195" s="47">
        <f>IF(AQ195,LOOKUP(AQ195,{1;2;3;4;5;6;7;8;9;10;11;12;13;14;15;16;17;18;19;20;21},{60;50;42;36;32;30;28;26;24;22;20;18;16;14;12;10;8;6;4;2;0}),0)</f>
        <v>0</v>
      </c>
      <c r="AS195" s="44"/>
      <c r="AT195" s="45">
        <f>IF(AS195,LOOKUP(AS195,{1;2;3;4;5;6;7;8;9;10;11;12;13;14;15;16;17;18;19;20;21},{60;50;42;36;32;30;28;26;24;22;20;18;16;14;12;10;8;6;4;2;0}),0)</f>
        <v>0</v>
      </c>
      <c r="AU195" s="44"/>
      <c r="AV195" s="45">
        <f>IF(AU195,LOOKUP(AU195,{1;2;3;4;5;6;7;8;9;10;11;12;13;14;15;16;17;18;19;20;21},{60;50;42;36;32;30;28;26;24;22;20;18;16;14;12;10;8;6;4;2;0}),0)</f>
        <v>0</v>
      </c>
      <c r="AW195" s="225"/>
      <c r="AX195" s="219">
        <f>V195+X195+Z195+AB195+AR195+AT195+AV195</f>
        <v>0</v>
      </c>
      <c r="AY195" s="259"/>
      <c r="AZ195" s="255">
        <f>RANK(BA195,$BA$6:$BA$258)</f>
        <v>57</v>
      </c>
      <c r="BA195" s="256">
        <f>(N195+P195+R195+T195+V195+X195+Z195+AB195+AD195+AF195+AH195+AJ195+AL195+AN195)- SMALL((N195,P195,R195,T195,V195,X195,Z195,AB195,AD195,AF195,AH195,AJ195,AL195,AN195),1)- SMALL((N195,P195,R195,T195,V195,X195,Z195,AB195,AD195,AF195,AH195,AJ195,AL195,AN195),2)- SMALL((N195,P195,R195,T195,V195,X195,Z195,AB195,AD195,AF195,AH195,AJ195,AL195,AN195),3)</f>
        <v>0</v>
      </c>
      <c r="BB195" s="161"/>
    </row>
    <row r="196" spans="1:54" s="54" customFormat="1" ht="17" customHeight="1" x14ac:dyDescent="0.2">
      <c r="A196" s="190">
        <f>RANK(I196,$I$6:$I$988)</f>
        <v>103</v>
      </c>
      <c r="B196" s="187">
        <v>3105331</v>
      </c>
      <c r="C196" s="181" t="s">
        <v>368</v>
      </c>
      <c r="D196" s="182" t="s">
        <v>547</v>
      </c>
      <c r="E196" s="178" t="str">
        <f>C196&amp;D196</f>
        <v>BronwynWILLIAMS</v>
      </c>
      <c r="F196" s="174"/>
      <c r="G196" s="193">
        <v>1999</v>
      </c>
      <c r="H196" s="207" t="str">
        <f>IF(ISBLANK(G196),"",IF(G196&gt;1995.9,"U23","SR"))</f>
        <v>U23</v>
      </c>
      <c r="I196" s="198">
        <f>N196+P196+R196+T196+V196+X196+Z196+AB196+AD196+AF196+AH196+AJ196+AL196+AN196+AP196+AR196+AT196+AV196</f>
        <v>0</v>
      </c>
      <c r="J196" s="201">
        <f>N196+R196+X196+AB196+AF196+AJ196+AR196</f>
        <v>0</v>
      </c>
      <c r="K196" s="202">
        <f>P196+T196+V196+Z196+AD196+AH196+AL196+AN196+AP196+AT196+AV196</f>
        <v>0</v>
      </c>
      <c r="L196" s="166"/>
      <c r="M196" s="87"/>
      <c r="N196" s="85">
        <f>IF(M196,LOOKUP(M196,{1;2;3;4;5;6;7;8;9;10;11;12;13;14;15;16;17;18;19;20;21},{30;25;21;18;16;15;14;13;12;11;10;9;8;7;6;5;4;3;2;1;0}),0)</f>
        <v>0</v>
      </c>
      <c r="O196" s="87"/>
      <c r="P196" s="86">
        <f>IF(O196,LOOKUP(O196,{1;2;3;4;5;6;7;8;9;10;11;12;13;14;15;16;17;18;19;20;21},{30;25;21;18;16;15;14;13;12;11;10;9;8;7;6;5;4;3;2;1;0}),0)</f>
        <v>0</v>
      </c>
      <c r="Q196" s="87"/>
      <c r="R196" s="85">
        <f>IF(Q196,LOOKUP(Q196,{1;2;3;4;5;6;7;8;9;10;11;12;13;14;15;16;17;18;19;20;21},{30;25;21;18;16;15;14;13;12;11;10;9;8;7;6;5;4;3;2;1;0}),0)</f>
        <v>0</v>
      </c>
      <c r="S196" s="87"/>
      <c r="T196" s="86">
        <f>IF(S196,LOOKUP(S196,{1;2;3;4;5;6;7;8;9;10;11;12;13;14;15;16;17;18;19;20;21},{30;25;21;18;16;15;14;13;12;11;10;9;8;7;6;5;4;3;2;1;0}),0)</f>
        <v>0</v>
      </c>
      <c r="U196" s="87"/>
      <c r="V196" s="88">
        <f>IF(U196,LOOKUP(U196,{1;2;3;4;5;6;7;8;9;10;11;12;13;14;15;16;17;18;19;20;21},{60;50;42;36;32;30;28;26;24;22;20;18;16;14;12;10;8;6;4;2;0}),0)</f>
        <v>0</v>
      </c>
      <c r="W196" s="87"/>
      <c r="X196" s="85">
        <f>IF(W196,LOOKUP(W196,{1;2;3;4;5;6;7;8;9;10;11;12;13;14;15;16;17;18;19;20;21},{60;50;42;36;32;30;28;26;24;22;20;18;16;14;12;10;8;6;4;2;0}),0)</f>
        <v>0</v>
      </c>
      <c r="Y196" s="87"/>
      <c r="Z196" s="88">
        <f>IF(Y196,LOOKUP(Y196,{1;2;3;4;5;6;7;8;9;10;11;12;13;14;15;16;17;18;19;20;21},{60;50;42;36;32;30;28;26;24;22;20;18;16;14;12;10;8;6;4;2;0}),0)</f>
        <v>0</v>
      </c>
      <c r="AA196" s="87"/>
      <c r="AB196" s="85">
        <f>IF(AA196,LOOKUP(AA196,{1;2;3;4;5;6;7;8;9;10;11;12;13;14;15;16;17;18;19;20;21},{60;50;42;36;32;30;28;26;24;22;20;18;16;14;12;10;8;6;4;2;0}),0)</f>
        <v>0</v>
      </c>
      <c r="AC196" s="87"/>
      <c r="AD196" s="107">
        <f>IF(AC196,LOOKUP(AC196,{1;2;3;4;5;6;7;8;9;10;11;12;13;14;15;16;17;18;19;20;21},{30;25;21;18;16;15;14;13;12;11;10;9;8;7;6;5;4;3;2;1;0}),0)</f>
        <v>0</v>
      </c>
      <c r="AE196" s="87"/>
      <c r="AF196" s="489">
        <f>IF(AE196,LOOKUP(AE196,{1;2;3;4;5;6;7;8;9;10;11;12;13;14;15;16;17;18;19;20;21},{30;25;21;18;16;15;14;13;12;11;10;9;8;7;6;5;4;3;2;1;0}),0)</f>
        <v>0</v>
      </c>
      <c r="AG196" s="87"/>
      <c r="AH196" s="107">
        <f>IF(AG196,LOOKUP(AG196,{1;2;3;4;5;6;7;8;9;10;11;12;13;14;15;16;17;18;19;20;21},{30;25;21;18;16;15;14;13;12;11;10;9;8;7;6;5;4;3;2;1;0}),0)</f>
        <v>0</v>
      </c>
      <c r="AI196" s="87"/>
      <c r="AJ196" s="85">
        <f>IF(AI196,LOOKUP(AI196,{1;2;3;4;5;6;7;8;9;10;11;12;13;14;15;16;17;18;19;20;21},{30;25;21;18;16;15;14;13;12;11;10;9;8;7;6;5;4;3;2;1;0}),0)</f>
        <v>0</v>
      </c>
      <c r="AK196" s="87"/>
      <c r="AL196" s="86">
        <f>IF(AK196,LOOKUP(AK196,{1;2;3;4;5;6;7;8;9;10;11;12;13;14;15;16;17;18;19;20;21},{30;25;21;18;16;15;14;13;12;11;10;9;8;7;6;5;4;3;2;1;0}),0)</f>
        <v>0</v>
      </c>
      <c r="AM196" s="87"/>
      <c r="AN196" s="86">
        <f>IF(AM196,LOOKUP(AM196,{1;2;3;4;5;6;7;8;9;10;11;12;13;14;15;16;17;18;19;20;21},{30;25;21;18;16;15;14;13;12;11;10;9;8;7;6;5;4;3;2;1;0}),0)</f>
        <v>0</v>
      </c>
      <c r="AO196" s="87"/>
      <c r="AP196" s="86">
        <f>IF(AO196,LOOKUP(AO196,{1;2;3;4;5;6;7;8;9;10;11;12;13;14;15;16;17;18;19;20;21},{30;25;21;18;16;15;14;13;12;11;10;9;8;7;6;5;4;3;2;1;0}),0)</f>
        <v>0</v>
      </c>
      <c r="AQ196" s="87"/>
      <c r="AR196" s="89">
        <f>IF(AQ196,LOOKUP(AQ196,{1;2;3;4;5;6;7;8;9;10;11;12;13;14;15;16;17;18;19;20;21},{60;50;42;36;32;30;28;26;24;22;20;18;16;14;12;10;8;6;4;2;0}),0)</f>
        <v>0</v>
      </c>
      <c r="AS196" s="87"/>
      <c r="AT196" s="88">
        <f>IF(AS196,LOOKUP(AS196,{1;2;3;4;5;6;7;8;9;10;11;12;13;14;15;16;17;18;19;20;21},{60;50;42;36;32;30;28;26;24;22;20;18;16;14;12;10;8;6;4;2;0}),0)</f>
        <v>0</v>
      </c>
      <c r="AU196" s="87"/>
      <c r="AV196" s="88">
        <f>IF(AU196,LOOKUP(AU196,{1;2;3;4;5;6;7;8;9;10;11;12;13;14;15;16;17;18;19;20;21},{60;50;42;36;32;30;28;26;24;22;20;18;16;14;12;10;8;6;4;2;0}),0)</f>
        <v>0</v>
      </c>
      <c r="AW196" s="225"/>
      <c r="AX196" s="219">
        <f>V196+X196+Z196+AB196+AR196+AT196+AV196</f>
        <v>0</v>
      </c>
      <c r="AY196" s="259"/>
      <c r="AZ196" s="255">
        <f>RANK(BA196,$BA$6:$BA$258)</f>
        <v>57</v>
      </c>
      <c r="BA196" s="256">
        <f>(N196+P196+R196+T196+V196+X196+Z196+AB196+AD196+AF196+AH196+AJ196+AL196+AN196)- SMALL((N196,P196,R196,T196,V196,X196,Z196,AB196,AD196,AF196,AH196,AJ196,AL196,AN196),1)- SMALL((N196,P196,R196,T196,V196,X196,Z196,AB196,AD196,AF196,AH196,AJ196,AL196,AN196),2)- SMALL((N196,P196,R196,T196,V196,X196,Z196,AB196,AD196,AF196,AH196,AJ196,AL196,AN196),3)</f>
        <v>0</v>
      </c>
      <c r="BB196" s="161"/>
    </row>
    <row r="197" spans="1:54" s="264" customFormat="1" ht="17" customHeight="1" x14ac:dyDescent="0.2">
      <c r="A197" s="190">
        <f>RANK(I197,$I$6:$I$988)</f>
        <v>103</v>
      </c>
      <c r="B197" s="187">
        <v>3045070</v>
      </c>
      <c r="C197" s="181" t="s">
        <v>473</v>
      </c>
      <c r="D197" s="181" t="s">
        <v>474</v>
      </c>
      <c r="E197" s="178" t="str">
        <f>C197&amp;D197</f>
        <v>CaseyWRIGHT</v>
      </c>
      <c r="F197" s="172">
        <v>2017</v>
      </c>
      <c r="G197" s="193">
        <v>1994</v>
      </c>
      <c r="H197" s="207" t="str">
        <f>IF(ISBLANK(G197),"",IF(G197&gt;1995.9,"U23","SR"))</f>
        <v>SR</v>
      </c>
      <c r="I197" s="198">
        <f>N197+P197+R197+T197+V197+X197+Z197+AB197+AD197+AF197+AH197+AJ197+AL197+AN197+AP197+AR197+AT197+AV197</f>
        <v>0</v>
      </c>
      <c r="J197" s="201">
        <f>N197+R197+X197+AB197+AF197+AJ197+AR197</f>
        <v>0</v>
      </c>
      <c r="K197" s="202">
        <f>P197+T197+V197+Z197+AD197+AH197+AL197+AN197+AP197+AT197+AV197</f>
        <v>0</v>
      </c>
      <c r="L197" s="496"/>
      <c r="M197" s="87"/>
      <c r="N197" s="85">
        <f>IF(M197,LOOKUP(M197,{1;2;3;4;5;6;7;8;9;10;11;12;13;14;15;16;17;18;19;20;21},{30;25;21;18;16;15;14;13;12;11;10;9;8;7;6;5;4;3;2;1;0}),0)</f>
        <v>0</v>
      </c>
      <c r="O197" s="87"/>
      <c r="P197" s="86">
        <f>IF(O197,LOOKUP(O197,{1;2;3;4;5;6;7;8;9;10;11;12;13;14;15;16;17;18;19;20;21},{30;25;21;18;16;15;14;13;12;11;10;9;8;7;6;5;4;3;2;1;0}),0)</f>
        <v>0</v>
      </c>
      <c r="Q197" s="87"/>
      <c r="R197" s="85">
        <f>IF(Q197,LOOKUP(Q197,{1;2;3;4;5;6;7;8;9;10;11;12;13;14;15;16;17;18;19;20;21},{30;25;21;18;16;15;14;13;12;11;10;9;8;7;6;5;4;3;2;1;0}),0)</f>
        <v>0</v>
      </c>
      <c r="S197" s="87"/>
      <c r="T197" s="86">
        <f>IF(S197,LOOKUP(S197,{1;2;3;4;5;6;7;8;9;10;11;12;13;14;15;16;17;18;19;20;21},{30;25;21;18;16;15;14;13;12;11;10;9;8;7;6;5;4;3;2;1;0}),0)</f>
        <v>0</v>
      </c>
      <c r="U197" s="87"/>
      <c r="V197" s="88">
        <f>IF(U197,LOOKUP(U197,{1;2;3;4;5;6;7;8;9;10;11;12;13;14;15;16;17;18;19;20;21},{60;50;42;36;32;30;28;26;24;22;20;18;16;14;12;10;8;6;4;2;0}),0)</f>
        <v>0</v>
      </c>
      <c r="W197" s="87"/>
      <c r="X197" s="85">
        <f>IF(W197,LOOKUP(W197,{1;2;3;4;5;6;7;8;9;10;11;12;13;14;15;16;17;18;19;20;21},{60;50;42;36;32;30;28;26;24;22;20;18;16;14;12;10;8;6;4;2;0}),0)</f>
        <v>0</v>
      </c>
      <c r="Y197" s="87"/>
      <c r="Z197" s="88">
        <f>IF(Y197,LOOKUP(Y197,{1;2;3;4;5;6;7;8;9;10;11;12;13;14;15;16;17;18;19;20;21},{60;50;42;36;32;30;28;26;24;22;20;18;16;14;12;10;8;6;4;2;0}),0)</f>
        <v>0</v>
      </c>
      <c r="AA197" s="87"/>
      <c r="AB197" s="85">
        <f>IF(AA197,LOOKUP(AA197,{1;2;3;4;5;6;7;8;9;10;11;12;13;14;15;16;17;18;19;20;21},{60;50;42;36;32;30;28;26;24;22;20;18;16;14;12;10;8;6;4;2;0}),0)</f>
        <v>0</v>
      </c>
      <c r="AC197" s="87"/>
      <c r="AD197" s="107">
        <f>IF(AC197,LOOKUP(AC197,{1;2;3;4;5;6;7;8;9;10;11;12;13;14;15;16;17;18;19;20;21},{30;25;21;18;16;15;14;13;12;11;10;9;8;7;6;5;4;3;2;1;0}),0)</f>
        <v>0</v>
      </c>
      <c r="AE197" s="87"/>
      <c r="AF197" s="489">
        <f>IF(AE197,LOOKUP(AE197,{1;2;3;4;5;6;7;8;9;10;11;12;13;14;15;16;17;18;19;20;21},{30;25;21;18;16;15;14;13;12;11;10;9;8;7;6;5;4;3;2;1;0}),0)</f>
        <v>0</v>
      </c>
      <c r="AG197" s="87"/>
      <c r="AH197" s="107">
        <f>IF(AG197,LOOKUP(AG197,{1;2;3;4;5;6;7;8;9;10;11;12;13;14;15;16;17;18;19;20;21},{30;25;21;18;16;15;14;13;12;11;10;9;8;7;6;5;4;3;2;1;0}),0)</f>
        <v>0</v>
      </c>
      <c r="AI197" s="87"/>
      <c r="AJ197" s="85">
        <f>IF(AI197,LOOKUP(AI197,{1;2;3;4;5;6;7;8;9;10;11;12;13;14;15;16;17;18;19;20;21},{30;25;21;18;16;15;14;13;12;11;10;9;8;7;6;5;4;3;2;1;0}),0)</f>
        <v>0</v>
      </c>
      <c r="AK197" s="87"/>
      <c r="AL197" s="86">
        <f>IF(AK197,LOOKUP(AK197,{1;2;3;4;5;6;7;8;9;10;11;12;13;14;15;16;17;18;19;20;21},{30;25;21;18;16;15;14;13;12;11;10;9;8;7;6;5;4;3;2;1;0}),0)</f>
        <v>0</v>
      </c>
      <c r="AM197" s="87"/>
      <c r="AN197" s="86">
        <f>IF(AM197,LOOKUP(AM197,{1;2;3;4;5;6;7;8;9;10;11;12;13;14;15;16;17;18;19;20;21},{30;25;21;18;16;15;14;13;12;11;10;9;8;7;6;5;4;3;2;1;0}),0)</f>
        <v>0</v>
      </c>
      <c r="AO197" s="87"/>
      <c r="AP197" s="86">
        <f>IF(AO197,LOOKUP(AO197,{1;2;3;4;5;6;7;8;9;10;11;12;13;14;15;16;17;18;19;20;21},{30;25;21;18;16;15;14;13;12;11;10;9;8;7;6;5;4;3;2;1;0}),0)</f>
        <v>0</v>
      </c>
      <c r="AQ197" s="87"/>
      <c r="AR197" s="89">
        <f>IF(AQ197,LOOKUP(AQ197,{1;2;3;4;5;6;7;8;9;10;11;12;13;14;15;16;17;18;19;20;21},{60;50;42;36;32;30;28;26;24;22;20;18;16;14;12;10;8;6;4;2;0}),0)</f>
        <v>0</v>
      </c>
      <c r="AS197" s="87"/>
      <c r="AT197" s="88">
        <f>IF(AS197,LOOKUP(AS197,{1;2;3;4;5;6;7;8;9;10;11;12;13;14;15;16;17;18;19;20;21},{60;50;42;36;32;30;28;26;24;22;20;18;16;14;12;10;8;6;4;2;0}),0)</f>
        <v>0</v>
      </c>
      <c r="AU197" s="87"/>
      <c r="AV197" s="88">
        <f>IF(AU197,LOOKUP(AU197,{1;2;3;4;5;6;7;8;9;10;11;12;13;14;15;16;17;18;19;20;21},{60;50;42;36;32;30;28;26;24;22;20;18;16;14;12;10;8;6;4;2;0}),0)</f>
        <v>0</v>
      </c>
      <c r="AW197" s="225"/>
      <c r="AX197" s="219">
        <f>V197+X197+Z197+AB197+AR197+AT197+AV197</f>
        <v>0</v>
      </c>
      <c r="AY197" s="437"/>
      <c r="AZ197" s="255">
        <f>RANK(BA197,$BA$6:$BA$258)</f>
        <v>57</v>
      </c>
      <c r="BA197" s="256">
        <f>(N197+P197+R197+T197+V197+X197+Z197+AB197+AD197+AF197+AH197+AJ197+AL197+AN197)- SMALL((N197,P197,R197,T197,V197,X197,Z197,AB197,AD197,AF197,AH197,AJ197,AL197,AN197),1)- SMALL((N197,P197,R197,T197,V197,X197,Z197,AB197,AD197,AF197,AH197,AJ197,AL197,AN197),2)- SMALL((N197,P197,R197,T197,V197,X197,Z197,AB197,AD197,AF197,AH197,AJ197,AL197,AN197),3)</f>
        <v>0</v>
      </c>
      <c r="BB197" s="393"/>
    </row>
    <row r="198" spans="1:54" s="54" customFormat="1" ht="17" customHeight="1" x14ac:dyDescent="0.2">
      <c r="A198" s="190">
        <f>RANK(I198,$I$6:$I$988)</f>
        <v>103</v>
      </c>
      <c r="B198" s="187">
        <v>3535756</v>
      </c>
      <c r="C198" s="181" t="s">
        <v>294</v>
      </c>
      <c r="D198" s="181" t="s">
        <v>295</v>
      </c>
      <c r="E198" s="178" t="str">
        <f>C198&amp;D198</f>
        <v>CarlyWYNN</v>
      </c>
      <c r="F198" s="172">
        <v>2017</v>
      </c>
      <c r="G198" s="193">
        <v>1992</v>
      </c>
      <c r="H198" s="207" t="str">
        <f>IF(ISBLANK(G198),"",IF(G198&gt;1995.9,"U23","SR"))</f>
        <v>SR</v>
      </c>
      <c r="I198" s="198">
        <f>N198+P198+R198+T198+V198+X198+Z198+AB198+AD198+AF198+AH198+AJ198+AL198+AN198+AP198+AR198+AT198+AV198</f>
        <v>0</v>
      </c>
      <c r="J198" s="201">
        <f>N198+R198+X198+AB198+AF198+AJ198+AR198</f>
        <v>0</v>
      </c>
      <c r="K198" s="202">
        <f>P198+T198+V198+Z198+AD198+AH198+AL198+AN198+AP198+AT198+AV198</f>
        <v>0</v>
      </c>
      <c r="L198" s="167"/>
      <c r="M198" s="101"/>
      <c r="N198" s="99">
        <f>IF(M198,LOOKUP(M198,{1;2;3;4;5;6;7;8;9;10;11;12;13;14;15;16;17;18;19;20;21},{30;25;21;18;16;15;14;13;12;11;10;9;8;7;6;5;4;3;2;1;0}),0)</f>
        <v>0</v>
      </c>
      <c r="O198" s="101"/>
      <c r="P198" s="100">
        <f>IF(O198,LOOKUP(O198,{1;2;3;4;5;6;7;8;9;10;11;12;13;14;15;16;17;18;19;20;21},{30;25;21;18;16;15;14;13;12;11;10;9;8;7;6;5;4;3;2;1;0}),0)</f>
        <v>0</v>
      </c>
      <c r="Q198" s="101"/>
      <c r="R198" s="99">
        <f>IF(Q198,LOOKUP(Q198,{1;2;3;4;5;6;7;8;9;10;11;12;13;14;15;16;17;18;19;20;21},{30;25;21;18;16;15;14;13;12;11;10;9;8;7;6;5;4;3;2;1;0}),0)</f>
        <v>0</v>
      </c>
      <c r="S198" s="101"/>
      <c r="T198" s="100">
        <f>IF(S198,LOOKUP(S198,{1;2;3;4;5;6;7;8;9;10;11;12;13;14;15;16;17;18;19;20;21},{30;25;21;18;16;15;14;13;12;11;10;9;8;7;6;5;4;3;2;1;0}),0)</f>
        <v>0</v>
      </c>
      <c r="U198" s="101"/>
      <c r="V198" s="102">
        <f>IF(U198,LOOKUP(U198,{1;2;3;4;5;6;7;8;9;10;11;12;13;14;15;16;17;18;19;20;21},{60;50;42;36;32;30;28;26;24;22;20;18;16;14;12;10;8;6;4;2;0}),0)</f>
        <v>0</v>
      </c>
      <c r="W198" s="101"/>
      <c r="X198" s="99">
        <f>IF(W198,LOOKUP(W198,{1;2;3;4;5;6;7;8;9;10;11;12;13;14;15;16;17;18;19;20;21},{60;50;42;36;32;30;28;26;24;22;20;18;16;14;12;10;8;6;4;2;0}),0)</f>
        <v>0</v>
      </c>
      <c r="Y198" s="101"/>
      <c r="Z198" s="102">
        <f>IF(Y198,LOOKUP(Y198,{1;2;3;4;5;6;7;8;9;10;11;12;13;14;15;16;17;18;19;20;21},{60;50;42;36;32;30;28;26;24;22;20;18;16;14;12;10;8;6;4;2;0}),0)</f>
        <v>0</v>
      </c>
      <c r="AA198" s="101"/>
      <c r="AB198" s="99">
        <f>IF(AA198,LOOKUP(AA198,{1;2;3;4;5;6;7;8;9;10;11;12;13;14;15;16;17;18;19;20;21},{60;50;42;36;32;30;28;26;24;22;20;18;16;14;12;10;8;6;4;2;0}),0)</f>
        <v>0</v>
      </c>
      <c r="AC198" s="101"/>
      <c r="AD198" s="109">
        <f>IF(AC198,LOOKUP(AC198,{1;2;3;4;5;6;7;8;9;10;11;12;13;14;15;16;17;18;19;20;21},{30;25;21;18;16;15;14;13;12;11;10;9;8;7;6;5;4;3;2;1;0}),0)</f>
        <v>0</v>
      </c>
      <c r="AE198" s="101"/>
      <c r="AF198" s="491">
        <f>IF(AE198,LOOKUP(AE198,{1;2;3;4;5;6;7;8;9;10;11;12;13;14;15;16;17;18;19;20;21},{30;25;21;18;16;15;14;13;12;11;10;9;8;7;6;5;4;3;2;1;0}),0)</f>
        <v>0</v>
      </c>
      <c r="AG198" s="101"/>
      <c r="AH198" s="109">
        <f>IF(AG198,LOOKUP(AG198,{1;2;3;4;5;6;7;8;9;10;11;12;13;14;15;16;17;18;19;20;21},{30;25;21;18;16;15;14;13;12;11;10;9;8;7;6;5;4;3;2;1;0}),0)</f>
        <v>0</v>
      </c>
      <c r="AI198" s="101"/>
      <c r="AJ198" s="99">
        <f>IF(AI198,LOOKUP(AI198,{1;2;3;4;5;6;7;8;9;10;11;12;13;14;15;16;17;18;19;20;21},{30;25;21;18;16;15;14;13;12;11;10;9;8;7;6;5;4;3;2;1;0}),0)</f>
        <v>0</v>
      </c>
      <c r="AK198" s="101"/>
      <c r="AL198" s="100">
        <f>IF(AK198,LOOKUP(AK198,{1;2;3;4;5;6;7;8;9;10;11;12;13;14;15;16;17;18;19;20;21},{30;25;21;18;16;15;14;13;12;11;10;9;8;7;6;5;4;3;2;1;0}),0)</f>
        <v>0</v>
      </c>
      <c r="AM198" s="101"/>
      <c r="AN198" s="100">
        <f>IF(AM198,LOOKUP(AM198,{1;2;3;4;5;6;7;8;9;10;11;12;13;14;15;16;17;18;19;20;21},{30;25;21;18;16;15;14;13;12;11;10;9;8;7;6;5;4;3;2;1;0}),0)</f>
        <v>0</v>
      </c>
      <c r="AO198" s="101"/>
      <c r="AP198" s="100">
        <f>IF(AO198,LOOKUP(AO198,{1;2;3;4;5;6;7;8;9;10;11;12;13;14;15;16;17;18;19;20;21},{30;25;21;18;16;15;14;13;12;11;10;9;8;7;6;5;4;3;2;1;0}),0)</f>
        <v>0</v>
      </c>
      <c r="AQ198" s="101"/>
      <c r="AR198" s="103">
        <f>IF(AQ198,LOOKUP(AQ198,{1;2;3;4;5;6;7;8;9;10;11;12;13;14;15;16;17;18;19;20;21},{60;50;42;36;32;30;28;26;24;22;20;18;16;14;12;10;8;6;4;2;0}),0)</f>
        <v>0</v>
      </c>
      <c r="AS198" s="101"/>
      <c r="AT198" s="102">
        <f>IF(AS198,LOOKUP(AS198,{1;2;3;4;5;6;7;8;9;10;11;12;13;14;15;16;17;18;19;20;21},{60;50;42;36;32;30;28;26;24;22;20;18;16;14;12;10;8;6;4;2;0}),0)</f>
        <v>0</v>
      </c>
      <c r="AU198" s="101"/>
      <c r="AV198" s="102">
        <f>IF(AU198,LOOKUP(AU198,{1;2;3;4;5;6;7;8;9;10;11;12;13;14;15;16;17;18;19;20;21},{60;50;42;36;32;30;28;26;24;22;20;18;16;14;12;10;8;6;4;2;0}),0)</f>
        <v>0</v>
      </c>
      <c r="AW198" s="225"/>
      <c r="AX198" s="219">
        <f>V198+X198+Z198+AB198+AR198+AT198+AV198</f>
        <v>0</v>
      </c>
      <c r="AY198" s="259"/>
      <c r="AZ198" s="255">
        <f>RANK(BA198,$BA$6:$BA$258)</f>
        <v>57</v>
      </c>
      <c r="BA198" s="256">
        <f>(N198+P198+R198+T198+V198+X198+Z198+AB198+AD198+AF198+AH198+AJ198+AL198+AN198)- SMALL((N198,P198,R198,T198,V198,X198,Z198,AB198,AD198,AF198,AH198,AJ198,AL198,AN198),1)- SMALL((N198,P198,R198,T198,V198,X198,Z198,AB198,AD198,AF198,AH198,AJ198,AL198,AN198),2)- SMALL((N198,P198,R198,T198,V198,X198,Z198,AB198,AD198,AF198,AH198,AJ198,AL198,AN198),3)</f>
        <v>0</v>
      </c>
      <c r="BB198" s="161"/>
    </row>
    <row r="199" spans="1:54" s="54" customFormat="1" ht="17" customHeight="1" thickBot="1" x14ac:dyDescent="0.25">
      <c r="A199" s="191">
        <f>RANK(I199,$I$6:$I$988)</f>
        <v>103</v>
      </c>
      <c r="B199" s="188">
        <v>3535682</v>
      </c>
      <c r="C199" s="183" t="s">
        <v>283</v>
      </c>
      <c r="D199" s="183" t="s">
        <v>475</v>
      </c>
      <c r="E199" s="179" t="str">
        <f>C199&amp;D199</f>
        <v>LydiaYOUKEY</v>
      </c>
      <c r="F199" s="176">
        <v>2017</v>
      </c>
      <c r="G199" s="197">
        <v>1999</v>
      </c>
      <c r="H199" s="208" t="str">
        <f>IF(ISBLANK(G199),"",IF(G199&gt;1995.9,"U23","SR"))</f>
        <v>U23</v>
      </c>
      <c r="I199" s="199">
        <f>N199+P199+R199+T199+V199+X199+Z199+AB199+AD199+AF199+AH199+AJ199+AL199+AN199+AP199+AR199+AT199+AV199</f>
        <v>0</v>
      </c>
      <c r="J199" s="201">
        <f>N199+R199+X199+AB199+AF199+AJ199+AR199</f>
        <v>0</v>
      </c>
      <c r="K199" s="202">
        <f>P199+T199+V199+Z199+AD199+AH199+AL199+AN199+AP199+AT199+AV199</f>
        <v>0</v>
      </c>
      <c r="L199" s="168"/>
      <c r="M199" s="80"/>
      <c r="N199" s="78">
        <f>IF(M199,LOOKUP(M199,{1;2;3;4;5;6;7;8;9;10;11;12;13;14;15;16;17;18;19;20;21},{30;25;21;18;16;15;14;13;12;11;10;9;8;7;6;5;4;3;2;1;0}),0)</f>
        <v>0</v>
      </c>
      <c r="O199" s="80"/>
      <c r="P199" s="79">
        <f>IF(O199,LOOKUP(O199,{1;2;3;4;5;6;7;8;9;10;11;12;13;14;15;16;17;18;19;20;21},{30;25;21;18;16;15;14;13;12;11;10;9;8;7;6;5;4;3;2;1;0}),0)</f>
        <v>0</v>
      </c>
      <c r="Q199" s="80"/>
      <c r="R199" s="78">
        <f>IF(Q199,LOOKUP(Q199,{1;2;3;4;5;6;7;8;9;10;11;12;13;14;15;16;17;18;19;20;21},{30;25;21;18;16;15;14;13;12;11;10;9;8;7;6;5;4;3;2;1;0}),0)</f>
        <v>0</v>
      </c>
      <c r="S199" s="80"/>
      <c r="T199" s="79">
        <f>IF(S199,LOOKUP(S199,{1;2;3;4;5;6;7;8;9;10;11;12;13;14;15;16;17;18;19;20;21},{30;25;21;18;16;15;14;13;12;11;10;9;8;7;6;5;4;3;2;1;0}),0)</f>
        <v>0</v>
      </c>
      <c r="U199" s="80"/>
      <c r="V199" s="81">
        <f>IF(U199,LOOKUP(U199,{1;2;3;4;5;6;7;8;9;10;11;12;13;14;15;16;17;18;19;20;21},{60;50;42;36;32;30;28;26;24;22;20;18;16;14;12;10;8;6;4;2;0}),0)</f>
        <v>0</v>
      </c>
      <c r="W199" s="80"/>
      <c r="X199" s="78">
        <f>IF(W199,LOOKUP(W199,{1;2;3;4;5;6;7;8;9;10;11;12;13;14;15;16;17;18;19;20;21},{60;50;42;36;32;30;28;26;24;22;20;18;16;14;12;10;8;6;4;2;0}),0)</f>
        <v>0</v>
      </c>
      <c r="Y199" s="80"/>
      <c r="Z199" s="102">
        <f>IF(Y199,LOOKUP(Y199,{1;2;3;4;5;6;7;8;9;10;11;12;13;14;15;16;17;18;19;20;21},{60;50;42;36;32;30;28;26;24;22;20;18;16;14;12;10;8;6;4;2;0}),0)</f>
        <v>0</v>
      </c>
      <c r="AA199" s="101"/>
      <c r="AB199" s="99">
        <f>IF(AA199,LOOKUP(AA199,{1;2;3;4;5;6;7;8;9;10;11;12;13;14;15;16;17;18;19;20;21},{60;50;42;36;32;30;28;26;24;22;20;18;16;14;12;10;8;6;4;2;0}),0)</f>
        <v>0</v>
      </c>
      <c r="AC199" s="101"/>
      <c r="AD199" s="109">
        <f>IF(AC199,LOOKUP(AC199,{1;2;3;4;5;6;7;8;9;10;11;12;13;14;15;16;17;18;19;20;21},{30;25;21;18;16;15;14;13;12;11;10;9;8;7;6;5;4;3;2;1;0}),0)</f>
        <v>0</v>
      </c>
      <c r="AE199" s="101"/>
      <c r="AF199" s="491">
        <f>IF(AE199,LOOKUP(AE199,{1;2;3;4;5;6;7;8;9;10;11;12;13;14;15;16;17;18;19;20;21},{30;25;21;18;16;15;14;13;12;11;10;9;8;7;6;5;4;3;2;1;0}),0)</f>
        <v>0</v>
      </c>
      <c r="AG199" s="80"/>
      <c r="AH199" s="492">
        <f>IF(AG199,LOOKUP(AG199,{1;2;3;4;5;6;7;8;9;10;11;12;13;14;15;16;17;18;19;20;21},{30;25;21;18;16;15;14;13;12;11;10;9;8;7;6;5;4;3;2;1;0}),0)</f>
        <v>0</v>
      </c>
      <c r="AI199" s="80"/>
      <c r="AJ199" s="78">
        <f>IF(AI199,LOOKUP(AI199,{1;2;3;4;5;6;7;8;9;10;11;12;13;14;15;16;17;18;19;20;21},{30;25;21;18;16;15;14;13;12;11;10;9;8;7;6;5;4;3;2;1;0}),0)</f>
        <v>0</v>
      </c>
      <c r="AK199" s="80"/>
      <c r="AL199" s="79">
        <f>IF(AK199,LOOKUP(AK199,{1;2;3;4;5;6;7;8;9;10;11;12;13;14;15;16;17;18;19;20;21},{30;25;21;18;16;15;14;13;12;11;10;9;8;7;6;5;4;3;2;1;0}),0)</f>
        <v>0</v>
      </c>
      <c r="AM199" s="80"/>
      <c r="AN199" s="79">
        <f>IF(AM199,LOOKUP(AM199,{1;2;3;4;5;6;7;8;9;10;11;12;13;14;15;16;17;18;19;20;21},{30;25;21;18;16;15;14;13;12;11;10;9;8;7;6;5;4;3;2;1;0}),0)</f>
        <v>0</v>
      </c>
      <c r="AO199" s="80"/>
      <c r="AP199" s="79">
        <f>IF(AO199,LOOKUP(AO199,{1;2;3;4;5;6;7;8;9;10;11;12;13;14;15;16;17;18;19;20;21},{30;25;21;18;16;15;14;13;12;11;10;9;8;7;6;5;4;3;2;1;0}),0)</f>
        <v>0</v>
      </c>
      <c r="AQ199" s="80"/>
      <c r="AR199" s="82">
        <f>IF(AQ199,LOOKUP(AQ199,{1;2;3;4;5;6;7;8;9;10;11;12;13;14;15;16;17;18;19;20;21},{60;50;42;36;32;30;28;26;24;22;20;18;16;14;12;10;8;6;4;2;0}),0)</f>
        <v>0</v>
      </c>
      <c r="AS199" s="80"/>
      <c r="AT199" s="81">
        <f>IF(AS199,LOOKUP(AS199,{1;2;3;4;5;6;7;8;9;10;11;12;13;14;15;16;17;18;19;20;21},{60;50;42;36;32;30;28;26;24;22;20;18;16;14;12;10;8;6;4;2;0}),0)</f>
        <v>0</v>
      </c>
      <c r="AU199" s="80"/>
      <c r="AV199" s="81">
        <f>IF(AU199,LOOKUP(AU199,{1;2;3;4;5;6;7;8;9;10;11;12;13;14;15;16;17;18;19;20;21},{60;50;42;36;32;30;28;26;24;22;20;18;16;14;12;10;8;6;4;2;0}),0)</f>
        <v>0</v>
      </c>
      <c r="AW199" s="225"/>
      <c r="AX199" s="219">
        <f>V199+X199+Z199+AB199+AR199+AT199+AV199</f>
        <v>0</v>
      </c>
      <c r="AY199" s="259"/>
      <c r="AZ199" s="257">
        <f>RANK(BA199,$BA$6:$BA$258)</f>
        <v>57</v>
      </c>
      <c r="BA199" s="258">
        <f>(N199+P199+R199+T199+V199+X199+Z199+AB199+AD199+AF199+AH199+AJ199+AL199+AN199)- SMALL((N199,P199,R199,T199,V199,X199,Z199,AB199,AD199,AF199,AH199,AJ199,AL199,AN199),1)- SMALL((N199,P199,R199,T199,V199,X199,Z199,AB199,AD199,AF199,AH199,AJ199,AL199,AN199),2)- SMALL((N199,P199,R199,T199,V199,X199,Z199,AB199,AD199,AF199,AH199,AJ199,AL199,AN199),3)</f>
        <v>0</v>
      </c>
      <c r="BB199" s="161"/>
    </row>
    <row r="200" spans="1:54" s="54" customFormat="1" ht="15.5" customHeight="1" x14ac:dyDescent="0.2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M200" s="67">
        <f>COUNTA(M6:M199)</f>
        <v>20</v>
      </c>
      <c r="O200" s="67">
        <f>COUNTA(O6:O199)</f>
        <v>20</v>
      </c>
      <c r="Q200" s="67">
        <f>COUNTA(Q6:Q199)</f>
        <v>20</v>
      </c>
      <c r="S200" s="67">
        <f>COUNTA(S6:S199)</f>
        <v>20</v>
      </c>
      <c r="U200" s="67">
        <f>COUNTA(U6:U199)</f>
        <v>20</v>
      </c>
      <c r="W200" s="67">
        <f>COUNTA(W6:W193)</f>
        <v>20</v>
      </c>
      <c r="Y200" s="67">
        <f>COUNTA(Y6:Y199)</f>
        <v>20</v>
      </c>
      <c r="AA200" s="67">
        <f>COUNTA(AA6:AA199)</f>
        <v>20</v>
      </c>
      <c r="AC200" s="67">
        <f>COUNTA(AC6:AC199)</f>
        <v>20</v>
      </c>
      <c r="AE200" s="67">
        <f>COUNTA(AE6:AE199)</f>
        <v>20</v>
      </c>
      <c r="AG200" s="67">
        <f>COUNTA(AG6:AG199)</f>
        <v>20</v>
      </c>
      <c r="AI200" s="67">
        <f>COUNTA(AI6:AI196)</f>
        <v>17</v>
      </c>
      <c r="AK200" s="67">
        <f>COUNTA(AK6:AK196)</f>
        <v>20</v>
      </c>
      <c r="AM200" s="67">
        <f>COUNTA(AM6:AM196)</f>
        <v>20</v>
      </c>
      <c r="AO200" s="68">
        <f>COUNTA(AO6:AO196)</f>
        <v>20</v>
      </c>
      <c r="AQ200" s="68">
        <f>COUNTA(AQ6:AQ199)</f>
        <v>20</v>
      </c>
      <c r="AS200" s="68">
        <f>COUNTA(AS6:AS198)</f>
        <v>20</v>
      </c>
      <c r="AU200" s="68">
        <f>COUNTA(AU6:AU199)</f>
        <v>20</v>
      </c>
      <c r="AW200" s="222"/>
      <c r="AX200" s="55"/>
      <c r="AZ200"/>
      <c r="BA200"/>
    </row>
    <row r="201" spans="1:54" s="54" customFormat="1" ht="15" customHeight="1" x14ac:dyDescent="0.2">
      <c r="M201" s="54">
        <f>SUM(M6:M199)</f>
        <v>210</v>
      </c>
      <c r="O201" s="54">
        <f>SUM(O6:O199)</f>
        <v>210</v>
      </c>
      <c r="Q201" s="54">
        <f>SUM(Q6:Q196)</f>
        <v>210</v>
      </c>
      <c r="S201" s="54">
        <f>SUM(S6:S196)</f>
        <v>210</v>
      </c>
      <c r="U201" s="54">
        <f>SUM(U6:U199)</f>
        <v>210</v>
      </c>
      <c r="W201" s="54">
        <f>SUM(W6:W196)</f>
        <v>210</v>
      </c>
      <c r="Y201" s="54">
        <f>SUM(Y6:Y199)</f>
        <v>210</v>
      </c>
      <c r="AA201" s="54">
        <f>SUM(AA6:AA199)</f>
        <v>210</v>
      </c>
      <c r="AC201" s="54">
        <f>SUM(AC6:AC199)</f>
        <v>210</v>
      </c>
      <c r="AE201" s="54">
        <f>SUM(AE6:AE199)</f>
        <v>210</v>
      </c>
      <c r="AG201" s="54">
        <f>SUM(AG6:AG196)</f>
        <v>210</v>
      </c>
      <c r="AI201" s="69">
        <f>SUM(AI6:AI196)</f>
        <v>153</v>
      </c>
      <c r="AK201" s="69">
        <f>SUM(AK6:AK196)</f>
        <v>210</v>
      </c>
      <c r="AM201" s="69">
        <f>SUM(AM6:AM196)</f>
        <v>210</v>
      </c>
      <c r="AO201" s="69">
        <f>SUM(AO6:AO196)</f>
        <v>210</v>
      </c>
      <c r="AQ201" s="69">
        <f>SUM(AQ6:AQ199)</f>
        <v>210</v>
      </c>
      <c r="AS201" s="69">
        <f>SUM(AS6:AS196)</f>
        <v>210</v>
      </c>
      <c r="AU201" s="69">
        <f>SUM(AU6:AU199)</f>
        <v>210</v>
      </c>
      <c r="AW201" s="222"/>
      <c r="AX201" s="55"/>
      <c r="AZ201"/>
      <c r="BA201"/>
    </row>
    <row r="218" spans="11:53" s="54" customFormat="1" ht="15" customHeight="1" x14ac:dyDescent="0.2">
      <c r="K218" s="70"/>
      <c r="AW218" s="222"/>
      <c r="AX218" s="55"/>
      <c r="AZ218"/>
      <c r="BA218"/>
    </row>
    <row r="219" spans="11:53" s="54" customFormat="1" ht="15" customHeight="1" x14ac:dyDescent="0.2">
      <c r="K219" s="70"/>
      <c r="AW219" s="222"/>
      <c r="AX219" s="55"/>
      <c r="AZ219"/>
      <c r="BA219"/>
    </row>
    <row r="220" spans="11:53" s="54" customFormat="1" ht="15" customHeight="1" x14ac:dyDescent="0.2">
      <c r="K220" s="70"/>
      <c r="AW220" s="222"/>
      <c r="AX220" s="55"/>
      <c r="AZ220"/>
      <c r="BA220"/>
    </row>
  </sheetData>
  <sortState ref="A6:BB199">
    <sortCondition descending="1" ref="I6:I199"/>
  </sortState>
  <mergeCells count="38">
    <mergeCell ref="AS3:AT3"/>
    <mergeCell ref="AQ4:AR4"/>
    <mergeCell ref="AQ3:AR3"/>
    <mergeCell ref="AI4:AJ4"/>
    <mergeCell ref="AO4:AP4"/>
    <mergeCell ref="AS4:AT4"/>
    <mergeCell ref="O4:P4"/>
    <mergeCell ref="AA3:AB3"/>
    <mergeCell ref="M3:N3"/>
    <mergeCell ref="O3:P3"/>
    <mergeCell ref="Y4:Z4"/>
    <mergeCell ref="S4:T4"/>
    <mergeCell ref="Y3:Z3"/>
    <mergeCell ref="M4:N4"/>
    <mergeCell ref="U4:V4"/>
    <mergeCell ref="W4:X4"/>
    <mergeCell ref="Q3:R3"/>
    <mergeCell ref="AA4:AB4"/>
    <mergeCell ref="Q4:R4"/>
    <mergeCell ref="S3:T3"/>
    <mergeCell ref="U3:V3"/>
    <mergeCell ref="W3:X3"/>
    <mergeCell ref="AC4:AD4"/>
    <mergeCell ref="AZ3:BA3"/>
    <mergeCell ref="AZ4:BA4"/>
    <mergeCell ref="AG3:AH3"/>
    <mergeCell ref="AG4:AH4"/>
    <mergeCell ref="AC3:AD3"/>
    <mergeCell ref="AO3:AP3"/>
    <mergeCell ref="AK4:AL4"/>
    <mergeCell ref="AM4:AN4"/>
    <mergeCell ref="AK3:AL3"/>
    <mergeCell ref="AE3:AF3"/>
    <mergeCell ref="AI3:AJ3"/>
    <mergeCell ref="AU3:AV3"/>
    <mergeCell ref="AE4:AF4"/>
    <mergeCell ref="AM3:AN3"/>
    <mergeCell ref="AU4:AV4"/>
  </mergeCells>
  <conditionalFormatting sqref="H6:H199">
    <cfRule type="expression" dxfId="74" priority="5">
      <formula>IF(AND($H6="U23",$I6=$L$5),TRUE)</formula>
    </cfRule>
  </conditionalFormatting>
  <conditionalFormatting sqref="B112">
    <cfRule type="duplicateValues" dxfId="73" priority="1"/>
  </conditionalFormatting>
  <conditionalFormatting sqref="B7">
    <cfRule type="duplicateValues" dxfId="72" priority="366"/>
  </conditionalFormatting>
  <conditionalFormatting sqref="B113:B253 B6:B9 B13:B111">
    <cfRule type="duplicateValues" dxfId="71" priority="468"/>
  </conditionalFormatting>
  <conditionalFormatting sqref="I6:I199">
    <cfRule type="top10" dxfId="70" priority="472" rank="1"/>
  </conditionalFormatting>
  <conditionalFormatting sqref="J6:J199">
    <cfRule type="top10" dxfId="69" priority="474" rank="1"/>
  </conditionalFormatting>
  <conditionalFormatting sqref="K6:K199">
    <cfRule type="top10" dxfId="68" priority="476" rank="1"/>
  </conditionalFormatting>
  <conditionalFormatting sqref="AX6:AX199">
    <cfRule type="top10" dxfId="67" priority="478" rank="1"/>
  </conditionalFormatting>
  <hyperlinks>
    <hyperlink ref="B109" r:id="rId1" display="https://data.fis-ski.com/dynamic/athlete-biography.html?sector=CC&amp;listid=&amp;competitorid=202743"/>
    <hyperlink ref="B55" r:id="rId2" display="https://data.fis-ski.com/dynamic/athlete-biography.html?sector=CC&amp;listid=&amp;competitorid=177783"/>
    <hyperlink ref="B110" r:id="rId3" display="https://data.fis-ski.com/dynamic/athlete-biography.html?sector=CC&amp;listid=&amp;competitorid=160019"/>
    <hyperlink ref="B25" r:id="rId4" display="https://data.fis-ski.com/dynamic/athlete-biography.html?sector=CC&amp;listid=&amp;competitorid=158312"/>
    <hyperlink ref="B111" r:id="rId5" display="https://data.fis-ski.com/dynamic/athlete-biography.html?sector=CC&amp;listid=&amp;competitorid=131890"/>
    <hyperlink ref="B68" r:id="rId6" display="https://data.fis-ski.com/dynamic/athlete-biography.html?sector=CC&amp;listid=&amp;competitorid=232078"/>
    <hyperlink ref="B71" r:id="rId7" display="https://data.fis-ski.com/dynamic/athlete-biography.html?sector=CC&amp;listid=&amp;competitorid=205305"/>
    <hyperlink ref="B16" r:id="rId8" display="https://data.fis-ski.com/dynamic/athlete-biography.html?sector=CC&amp;listid=&amp;competitorid=122821"/>
    <hyperlink ref="B43" r:id="rId9" display="https://data.fis-ski.com/dynamic/athlete-biography.html?sector=CC&amp;listid=&amp;competitorid=185283"/>
    <hyperlink ref="B72" r:id="rId10" display="https://data.fis-ski.com/dynamic/athlete-biography.html?sector=CC&amp;listid=&amp;competitorid=198977"/>
    <hyperlink ref="B22" r:id="rId11" display="https://data.fis-ski.com/dynamic/athlete-biography.html?sector=CC&amp;listid=&amp;competitorid=113062"/>
    <hyperlink ref="B117" r:id="rId12" display="https://data.fis-ski.com/dynamic/athlete-biography.html?sector=CC&amp;listid=&amp;competitorid=215825"/>
    <hyperlink ref="B121" r:id="rId13" display="https://data.fis-ski.com/dynamic/athlete-biography.html?sector=CC&amp;listid=&amp;competitorid=146768"/>
    <hyperlink ref="B122" r:id="rId14" display="https://data.fis-ski.com/dynamic/athlete-biography.html?sector=CC&amp;listid=&amp;competitorid=202832"/>
    <hyperlink ref="B57" r:id="rId15" display="https://data.fis-ski.com/dynamic/athlete-biography.html?sector=CC&amp;listid=&amp;competitorid=201025"/>
    <hyperlink ref="B126" r:id="rId16" display="https://data.fis-ski.com/dynamic/athlete-biography.html?sector=CC&amp;listid=&amp;competitorid=205775"/>
    <hyperlink ref="B23" r:id="rId17" display="https://data.fis-ski.com/dynamic/athlete-biography.html?sector=CC&amp;listid=&amp;competitorid=211132"/>
    <hyperlink ref="B21" r:id="rId18" display="https://data.fis-ski.com/dynamic/athlete-biography.html?sector=CC&amp;listid=&amp;competitorid=101267"/>
    <hyperlink ref="B11" r:id="rId19" display="https://data.fis-ski.com/dynamic/athlete-biography.html?sector=CC&amp;listid=&amp;competitorid=158379"/>
    <hyperlink ref="B63" r:id="rId20" display="https://data.fis-ski.com/dynamic/athlete-biography.html?sector=CC&amp;listid=&amp;competitorid=210906"/>
    <hyperlink ref="B135" r:id="rId21" display="https://data.fis-ski.com/dynamic/athlete-biography.html?sector=CC&amp;listid=&amp;competitorid=10947"/>
    <hyperlink ref="B17" r:id="rId22" display="https://data.fis-ski.com/dynamic/athlete-biography.html?sector=CC&amp;listid=&amp;competitorid=141910"/>
    <hyperlink ref="B12" r:id="rId23" display="https://data.fis-ski.com/dynamic/athlete-biography.html?sector=CC&amp;listid=&amp;competitorid=187708"/>
    <hyperlink ref="B145" r:id="rId24" display="https://data.fis-ski.com/dynamic/athlete-biography.html?sector=CC&amp;listid=&amp;competitorid=185285"/>
    <hyperlink ref="B39" r:id="rId25" display="https://data.fis-ski.com/dynamic/athlete-biography.html?sector=CC&amp;listid=&amp;competitorid=207743"/>
    <hyperlink ref="B26" r:id="rId26" display="https://data.fis-ski.com/dynamic/athlete-biography.html?sector=CC&amp;listid=&amp;competitorid=194574"/>
    <hyperlink ref="B6" r:id="rId27" display="https://data.fis-ski.com/dynamic/athlete-biography.html?sector=CC&amp;listid=&amp;competitorid=181770"/>
    <hyperlink ref="B158" r:id="rId28" display="https://data.fis-ski.com/dynamic/athlete-biography.html?sector=CC&amp;listid=&amp;competitorid=219805"/>
    <hyperlink ref="B48" r:id="rId29" display="https://data.fis-ski.com/dynamic/athlete-biography.html?sector=CC&amp;listid=&amp;competitorid=208825"/>
    <hyperlink ref="B161" r:id="rId30" display="https://data.fis-ski.com/dynamic/athlete-biography.html?sector=CC&amp;listid=&amp;competitorid=183931"/>
    <hyperlink ref="B163" r:id="rId31" display="https://data.fis-ski.com/dynamic/athlete-biography.html?sector=CC&amp;listid=&amp;competitorid=203668"/>
    <hyperlink ref="B164" r:id="rId32" display="https://data.fis-ski.com/dynamic/athlete-biography.html?sector=CC&amp;listid=&amp;competitorid=224476"/>
    <hyperlink ref="B37" r:id="rId33" display="https://data.fis-ski.com/dynamic/athlete-biography.html?sector=CC&amp;listid=&amp;competitorid=200343"/>
    <hyperlink ref="B20" r:id="rId34" display="https://data.fis-ski.com/dynamic/athlete-biography.html?sector=CC&amp;listid=&amp;competitorid=185791"/>
    <hyperlink ref="B9" r:id="rId35" display="https://data.fis-ski.com/dynamic/athlete-biography.html?sector=CC&amp;listid=&amp;competitorid=132660"/>
    <hyperlink ref="B19" r:id="rId36" display="https://data.fis-ski.com/dynamic/athlete-biography.html?sector=CC&amp;listid=&amp;competitorid=183856"/>
    <hyperlink ref="B13" r:id="rId37" display="https://data.fis-ski.com/dynamic/athlete-biography.html?sector=CC&amp;listid=&amp;competitorid=141746"/>
    <hyperlink ref="B181" r:id="rId38" display="https://data.fis-ski.com/dynamic/athlete-biography.html?sector=CC&amp;listid=&amp;competitorid=207371"/>
    <hyperlink ref="B15" r:id="rId39" display="https://data.fis-ski.com/dynamic/athlete-biography.html?sector=CC&amp;listid=&amp;competitorid=91002"/>
    <hyperlink ref="B10" r:id="rId40" display="https://data.fis-ski.com/dynamic/athlete-biography.html?sector=CC&amp;listid=&amp;competitorid=201180"/>
    <hyperlink ref="B193" r:id="rId41" display="https://data.fis-ski.com/dynamic/athlete-biography.html?sector=CC&amp;listid=&amp;competitorid=232249"/>
    <hyperlink ref="B30" r:id="rId42" display="https://data.fis-ski.com/dynamic/athlete-biography.html?sector=CC&amp;listid=&amp;competitorid=183162"/>
    <hyperlink ref="B35" r:id="rId43" display="https://data.fis-ski.com/dynamic/athlete-biography.html?sector=CC&amp;listid=&amp;competitorid=159285"/>
    <hyperlink ref="B14" r:id="rId44" display="https://data.fis-ski.com/dynamic/athlete-biography.html?sector=CC&amp;listid=&amp;competitorid=185792"/>
    <hyperlink ref="B199" r:id="rId45" display="https://data.fis-ski.com/dynamic/athlete-biography.html?sector=CC&amp;listid=&amp;competitorid=205734"/>
    <hyperlink ref="B8" r:id="rId46" display="https://data.fis-ski.com/dynamic/athlete-biography.html?sector=CC&amp;listid=&amp;competitorid=195128"/>
    <hyperlink ref="B198" r:id="rId47" display="https://data.fis-ski.com/dynamic/athlete-biography.html?sector=CC&amp;listid=&amp;competitorid=216956"/>
    <hyperlink ref="B197" r:id="rId48" display="https://data.fis-ski.com/dynamic/athlete-biography.html?sector=CC&amp;listid=&amp;competitorid=181925"/>
    <hyperlink ref="B196" r:id="rId49" display="https://data.fis-ski.com/dynamic/athlete-biography.html?sector=CC&amp;listid=&amp;competitorid=226851"/>
    <hyperlink ref="B38" r:id="rId50" display="https://data.fis-ski.com/dynamic/athlete-biography.html?sector=CC&amp;listid=&amp;competitorid=208576"/>
    <hyperlink ref="B195" r:id="rId51" display="https://data.fis-ski.com/dynamic/athlete-biography.html?sector=CC&amp;listid=&amp;competitorid=122679"/>
    <hyperlink ref="B62" r:id="rId52" display="https://data.fis-ski.com/dynamic/athlete-biography.html?sector=CC&amp;listid=&amp;competitorid=192505"/>
    <hyperlink ref="B194" r:id="rId53" display="https://data.fis-ski.com/dynamic/athlete-biography.html?sector=CC&amp;listid=&amp;competitorid=168685"/>
    <hyperlink ref="B66" r:id="rId54" display="https://data.fis-ski.com/dynamic/athlete-biography.html?sector=CC&amp;listid=&amp;competitorid=162190"/>
    <hyperlink ref="B78" r:id="rId55" display="https://data.fis-ski.com/dynamic/athlete-biography.html?sector=CC&amp;listid=&amp;competitorid=198915"/>
    <hyperlink ref="B96" r:id="rId56" display="https://data.fis-ski.com/dynamic/athlete-biography.html?sector=CC&amp;listid=&amp;competitorid=183059"/>
    <hyperlink ref="B192" r:id="rId57" display="https://data.fis-ski.com/dynamic/athlete-biography.html?sector=CC&amp;listid=&amp;competitorid=182130"/>
    <hyperlink ref="B18" r:id="rId58" display="https://data.fis-ski.com/dynamic/athlete-biography.html?sector=CC&amp;listid=&amp;competitorid=185607"/>
    <hyperlink ref="B191" r:id="rId59" display="https://data.fis-ski.com/dynamic/athlete-biography.html?sector=CC&amp;listid=&amp;competitorid=177674"/>
    <hyperlink ref="B190" r:id="rId60" display="https://data.fis-ski.com/dynamic/athlete-biography.html?sector=CC&amp;listid=&amp;competitorid=109486"/>
    <hyperlink ref="B189" r:id="rId61" display="https://data.fis-ski.com/dynamic/athlete-biography.html?sector=CC&amp;listid=&amp;competitorid=181773"/>
    <hyperlink ref="B65" r:id="rId62" display="https://data.fis-ski.com/dynamic/athlete-biography.html?sector=CC&amp;listid=&amp;competitorid=205427"/>
    <hyperlink ref="B188" r:id="rId63" display="https://data.fis-ski.com/dynamic/athlete-biography.html?sector=CC&amp;listid=&amp;competitorid=208580"/>
    <hyperlink ref="B187" r:id="rId64" display="https://data.fis-ski.com/dynamic/athlete-biography.html?sector=CC&amp;listid=&amp;competitorid=189145"/>
    <hyperlink ref="B186" r:id="rId65" display="https://data.fis-ski.com/dynamic/athlete-biography.html?sector=CC&amp;listid=&amp;competitorid=231834"/>
    <hyperlink ref="B185" r:id="rId66" display="https://data.fis-ski.com/dynamic/athlete-biography.html?sector=CC&amp;listid=&amp;competitorid=134005"/>
    <hyperlink ref="B49" r:id="rId67" display="https://data.fis-ski.com/dynamic/athlete-biography.html?sector=CC&amp;listid=&amp;competitorid=168462"/>
    <hyperlink ref="B184" r:id="rId68" display="https://data.fis-ski.com/dynamic/athlete-biography.html?sector=CC&amp;listid=&amp;competitorid=216775"/>
    <hyperlink ref="B32" r:id="rId69" display="https://data.fis-ski.com/dynamic/athlete-biography.html?sector=CC&amp;listid=&amp;competitorid=201027"/>
    <hyperlink ref="B183" r:id="rId70" display="https://data.fis-ski.com/dynamic/athlete-biography.html?sector=CC&amp;listid=&amp;competitorid=153637"/>
    <hyperlink ref="B182" r:id="rId71" display="https://data.fis-ski.com/dynamic/athlete-biography.html?sector=CC&amp;listid=&amp;competitorid=201129"/>
    <hyperlink ref="B180" r:id="rId72" display="https://data.fis-ski.com/dynamic/athlete-biography.html?sector=CC&amp;listid=&amp;competitorid=177897"/>
    <hyperlink ref="B179" r:id="rId73" display="https://data.fis-ski.com/dynamic/athlete-biography.html?sector=CC&amp;listid=&amp;competitorid=34135"/>
    <hyperlink ref="B51" r:id="rId74" display="https://data.fis-ski.com/dynamic/athlete-biography.html?sector=CC&amp;listid=&amp;competitorid=177197"/>
    <hyperlink ref="B178" r:id="rId75" display="https://data.fis-ski.com/dynamic/athlete-biography.html?sector=CC&amp;listid=&amp;competitorid=177654"/>
    <hyperlink ref="B45" r:id="rId76" display="https://data.fis-ski.com/dynamic/athlete-biography.html?sector=CC&amp;listid=&amp;competitorid=198830"/>
    <hyperlink ref="B81" r:id="rId77" display="https://data.fis-ski.com/dynamic/athlete-biography.html?sector=CC&amp;listid=&amp;competitorid=49824"/>
    <hyperlink ref="B177" r:id="rId78" display="https://data.fis-ski.com/dynamic/athlete-biography.html?sector=CC&amp;listid=&amp;competitorid=192086"/>
    <hyperlink ref="B176" r:id="rId79" display="https://data.fis-ski.com/dynamic/athlete-biography.html?sector=CC&amp;listid=&amp;competitorid=178843"/>
    <hyperlink ref="B175" r:id="rId80" display="https://data.fis-ski.com/dynamic/athlete-biography.html?sector=CC&amp;listid=&amp;competitorid=206868"/>
    <hyperlink ref="B174" r:id="rId81" display="https://data.fis-ski.com/dynamic/athlete-biography.html?sector=CC&amp;listid=&amp;competitorid=188058"/>
    <hyperlink ref="B60" r:id="rId82" display="https://data.fis-ski.com/dynamic/athlete-biography.html?sector=CC&amp;listid=&amp;competitorid=225977"/>
    <hyperlink ref="B173" r:id="rId83" display="https://data.fis-ski.com/dynamic/athlete-biography.html?sector=CC&amp;listid=&amp;competitorid=176030"/>
    <hyperlink ref="B172" r:id="rId84" display="https://data.fis-ski.com/dynamic/athlete-biography.html?sector=CC&amp;listid=&amp;competitorid=201087"/>
    <hyperlink ref="B171" r:id="rId85" display="https://data.fis-ski.com/dynamic/athlete-biography.html?sector=CC&amp;listid=&amp;competitorid=119753"/>
    <hyperlink ref="B170" r:id="rId86" display="https://data.fis-ski.com/dynamic/athlete-biography.html?sector=CC&amp;listid=&amp;competitorid=159758"/>
    <hyperlink ref="B169" r:id="rId87" display="https://data.fis-ski.com/dynamic/athlete-biography.html?sector=CC&amp;listid=&amp;competitorid=178052"/>
    <hyperlink ref="B168" r:id="rId88" display="https://data.fis-ski.com/dynamic/athlete-biography.html?sector=CC&amp;listid=&amp;competitorid=212816"/>
    <hyperlink ref="B167" r:id="rId89" display="https://data.fis-ski.com/dynamic/athlete-biography.html?sector=CC&amp;listid=&amp;competitorid=147441"/>
    <hyperlink ref="B166" r:id="rId90" display="https://data.fis-ski.com/dynamic/athlete-biography.html?sector=CC&amp;listid=&amp;competitorid=149302"/>
    <hyperlink ref="B165" r:id="rId91" display="https://data.fis-ski.com/dynamic/athlete-biography.html?sector=CC&amp;listid=&amp;competitorid=114428"/>
    <hyperlink ref="B44" r:id="rId92" display="https://data.fis-ski.com/dynamic/athlete-biography.html?sector=CC&amp;listid=&amp;competitorid=164643"/>
    <hyperlink ref="B33" r:id="rId93" display="https://data.fis-ski.com/dynamic/athlete-biography.html?sector=CC&amp;listid=&amp;competitorid=190466"/>
    <hyperlink ref="B162" r:id="rId94" display="https://data.fis-ski.com/dynamic/athlete-biography.html?sector=CC&amp;listid=&amp;competitorid=179455"/>
    <hyperlink ref="B69" r:id="rId95" display="https://data.fis-ski.com/dynamic/athlete-biography.html?sector=CC&amp;listid=&amp;competitorid=207557"/>
    <hyperlink ref="B160" r:id="rId96" display="https://data.fis-ski.com/dynamic/athlete-biography.html?sector=CC&amp;listid=&amp;competitorid=167364"/>
    <hyperlink ref="B64" r:id="rId97" display="https://data.fis-ski.com/dynamic/athlete-biography.html?sector=CC&amp;listid=&amp;competitorid=192545"/>
    <hyperlink ref="B159" r:id="rId98" display="https://data.fis-ski.com/dynamic/athlete-biography.html?sector=CC&amp;listid=&amp;competitorid=168445"/>
    <hyperlink ref="B29" r:id="rId99" display="https://data.fis-ski.com/dynamic/athlete-biography.html?sector=CC&amp;listid=&amp;competitorid=170374"/>
    <hyperlink ref="B53" r:id="rId100" display="https://data.fis-ski.com/dynamic/athlete-biography.html?sector=CC&amp;listid=&amp;competitorid=183369"/>
    <hyperlink ref="B157" r:id="rId101" display="https://data.fis-ski.com/dynamic/athlete-biography.html?sector=CC&amp;listid=&amp;competitorid=152530"/>
    <hyperlink ref="B156" r:id="rId102" display="https://data.fis-ski.com/dynamic/athlete-biography.html?sector=CC&amp;listid=&amp;competitorid=76726"/>
    <hyperlink ref="B155" r:id="rId103" display="https://data.fis-ski.com/dynamic/athlete-biography.html?sector=CC&amp;listid=&amp;competitorid=181971"/>
    <hyperlink ref="B154" r:id="rId104" display="https://data.fis-ski.com/dynamic/athlete-biography.html?sector=CC&amp;listid=&amp;competitorid=171633"/>
    <hyperlink ref="B153" r:id="rId105" display="https://data.fis-ski.com/dynamic/athlete-biography.html?sector=CC&amp;listid=&amp;competitorid=166213"/>
    <hyperlink ref="B58" r:id="rId106" display="https://data.fis-ski.com/dynamic/athlete-biography.html?sector=CC&amp;listid=&amp;competitorid=205653"/>
    <hyperlink ref="B152" r:id="rId107" display="https://data.fis-ski.com/dynamic/athlete-biography.html?sector=CC&amp;listid=&amp;competitorid=191180"/>
    <hyperlink ref="B151" r:id="rId108" display="https://data.fis-ski.com/dynamic/athlete-biography.html?sector=CC&amp;listid=&amp;competitorid=167727"/>
    <hyperlink ref="B47" r:id="rId109" display="https://data.fis-ski.com/dynamic/athlete-biography.html?sector=CC&amp;listid=&amp;competitorid=185727"/>
    <hyperlink ref="B150" r:id="rId110" display="https://data.fis-ski.com/dynamic/athlete-biography.html?sector=CC&amp;listid=&amp;competitorid=177291"/>
    <hyperlink ref="B149" r:id="rId111" display="https://data.fis-ski.com/dynamic/athlete-biography.html?sector=CC&amp;listid=&amp;competitorid=184356"/>
    <hyperlink ref="B148" r:id="rId112" display="https://data.fis-ski.com/dynamic/athlete-biography.html?sector=CC&amp;listid=&amp;competitorid=206817"/>
    <hyperlink ref="B147" r:id="rId113" display="https://data.fis-ski.com/dynamic/athlete-biography.html?sector=CC&amp;listid=&amp;competitorid=190346"/>
    <hyperlink ref="B146" r:id="rId114" display="https://data.fis-ski.com/dynamic/athlete-biography.html?sector=CC&amp;listid=&amp;competitorid=189147"/>
    <hyperlink ref="B97" r:id="rId115" display="https://data.fis-ski.com/dynamic/athlete-biography.html?sector=CC&amp;listid=&amp;competitorid=163255"/>
    <hyperlink ref="B52" r:id="rId116" display="https://data.fis-ski.com/dynamic/athlete-biography.html?sector=CC&amp;listid=&amp;competitorid=209021"/>
    <hyperlink ref="B144" r:id="rId117" display="https://data.fis-ski.com/dynamic/athlete-biography.html?sector=CC&amp;listid=&amp;competitorid=191826"/>
    <hyperlink ref="B143" r:id="rId118" display="https://data.fis-ski.com/dynamic/athlete-biography.html?sector=CC&amp;listid=&amp;competitorid=124691"/>
    <hyperlink ref="B142" r:id="rId119" display="https://data.fis-ski.com/dynamic/athlete-biography.html?sector=CC&amp;listid=&amp;competitorid=150574"/>
    <hyperlink ref="B141" r:id="rId120" display="https://data.fis-ski.com/dynamic/athlete-biography.html?sector=CC&amp;listid=&amp;competitorid=193431"/>
    <hyperlink ref="B140" r:id="rId121" display="https://data.fis-ski.com/dynamic/athlete-biography.html?sector=CC&amp;listid=&amp;competitorid=185572"/>
    <hyperlink ref="B139" r:id="rId122" display="https://data.fis-ski.com/dynamic/athlete-biography.html?sector=CC&amp;listid=&amp;competitorid=169049"/>
    <hyperlink ref="B138" r:id="rId123" display="https://data.fis-ski.com/dynamic/athlete-biography.html?sector=CC&amp;listid=&amp;competitorid=214413"/>
    <hyperlink ref="B137" r:id="rId124" display="https://data.fis-ski.com/dynamic/athlete-biography.html?sector=CC&amp;listid=&amp;competitorid=108373"/>
    <hyperlink ref="B46" r:id="rId125" display="https://data.fis-ski.com/dynamic/athlete-biography.html?sector=CC&amp;listid=&amp;competitorid=133593"/>
    <hyperlink ref="B136" r:id="rId126" display="https://data.fis-ski.com/dynamic/athlete-biography.html?sector=CC&amp;listid=&amp;competitorid=187707"/>
    <hyperlink ref="B134" r:id="rId127" display="https://data.fis-ski.com/dynamic/athlete-biography.html?sector=CC&amp;listid=&amp;competitorid=90625"/>
    <hyperlink ref="B27" r:id="rId128" display="https://data.fis-ski.com/dynamic/athlete-biography.html?sector=CC&amp;listid=&amp;competitorid=176736"/>
    <hyperlink ref="B133" r:id="rId129" display="https://data.fis-ski.com/dynamic/athlete-biography.html?sector=CC&amp;listid=&amp;competitorid=209176"/>
    <hyperlink ref="B132" r:id="rId130" display="https://data.fis-ski.com/dynamic/athlete-biography.html?sector=CC&amp;listid=&amp;competitorid=100650"/>
    <hyperlink ref="B131" r:id="rId131" display="https://data.fis-ski.com/dynamic/athlete-biography.html?sector=CC&amp;listid=&amp;competitorid=193731"/>
    <hyperlink ref="B130" r:id="rId132" display="https://data.fis-ski.com/dynamic/athlete-biography.html?sector=CC&amp;listid=&amp;competitorid=207856"/>
    <hyperlink ref="B129" r:id="rId133" display="https://data.fis-ski.com/dynamic/athlete-biography.html?sector=CC&amp;listid=&amp;competitorid=175648"/>
    <hyperlink ref="B128" r:id="rId134" display="https://data.fis-ski.com/dynamic/athlete-biography.html?sector=CC&amp;listid=&amp;competitorid=173762"/>
    <hyperlink ref="B127" r:id="rId135" display="https://data.fis-ski.com/dynamic/athlete-biography.html?sector=CC&amp;listid=&amp;competitorid=169637"/>
    <hyperlink ref="B94" r:id="rId136" display="https://data.fis-ski.com/dynamic/athlete-biography.html?sector=CC&amp;listid=&amp;competitorid=183306"/>
    <hyperlink ref="B125" r:id="rId137" display="https://data.fis-ski.com/dynamic/athlete-biography.html?sector=CC&amp;listid=&amp;competitorid=131590"/>
    <hyperlink ref="B124" r:id="rId138" display="https://data.fis-ski.com/dynamic/athlete-biography.html?sector=CC&amp;listid=&amp;competitorid=91029"/>
    <hyperlink ref="B123" r:id="rId139" display="https://data.fis-ski.com/dynamic/athlete-biography.html?sector=CC&amp;listid=&amp;competitorid=185347"/>
    <hyperlink ref="B86" r:id="rId140" display="https://data.fis-ski.com/dynamic/athlete-biography.html?sector=CC&amp;listid=&amp;competitorid=206514"/>
    <hyperlink ref="B120" r:id="rId141" display="https://data.fis-ski.com/dynamic/athlete-biography.html?sector=CC&amp;listid=&amp;competitorid=198999"/>
    <hyperlink ref="B119" r:id="rId142" display="https://data.fis-ski.com/dynamic/athlete-biography.html?sector=CC&amp;listid=&amp;competitorid=206880"/>
    <hyperlink ref="B118" r:id="rId143" display="https://data.fis-ski.com/dynamic/athlete-biography.html?sector=CC&amp;listid=&amp;competitorid=176496"/>
    <hyperlink ref="B41" r:id="rId144" display="https://data.fis-ski.com/dynamic/athlete-biography.html?sector=CC&amp;listid=&amp;competitorid=224098"/>
    <hyperlink ref="B116" r:id="rId145" display="https://data.fis-ski.com/dynamic/athlete-biography.html?sector=CC&amp;listid=&amp;competitorid=141166"/>
    <hyperlink ref="B115" r:id="rId146" display="https://data.fis-ski.com/dynamic/athlete-biography.html?sector=CC&amp;listid=&amp;competitorid=179188"/>
    <hyperlink ref="B36" r:id="rId147" display="https://data.fis-ski.com/dynamic/athlete-biography.html?sector=CC&amp;listid=&amp;competitorid=177622"/>
    <hyperlink ref="B56" r:id="rId148" display="https://data.fis-ski.com/dynamic/athlete-biography.html?sector=CC&amp;listid=&amp;competitorid=197710"/>
    <hyperlink ref="B24" r:id="rId149" display="https://data.fis-ski.com/dynamic/athlete-biography.html?sector=CC&amp;listid=&amp;competitorid=120806"/>
    <hyperlink ref="B93" r:id="rId150" display="https://data.fis-ski.com/dynamic/athlete-biography.html?sector=CC&amp;listid=&amp;competitorid=201086"/>
    <hyperlink ref="B114" r:id="rId151" display="https://data.fis-ski.com/dynamic/athlete-biography.html?sector=CC&amp;listid=&amp;competitorid=183454"/>
    <hyperlink ref="B113" r:id="rId152" display="https://data.fis-ski.com/dynamic/athlete-biography.html?sector=CC&amp;listid=&amp;competitorid=169966"/>
    <hyperlink ref="B34" r:id="rId153" display="https://data.fis-ski.com/dynamic/athlete-biography.html?sector=CC&amp;listid=&amp;competitorid=191258"/>
    <hyperlink ref="B112" r:id="rId154" display="https://data.fis-ski.com/dynamic/athlete-biography.html?sector=CC&amp;listid=&amp;competitorid=198903"/>
    <hyperlink ref="B7" r:id="rId155" display="https://data.fis-ski.com/dynamic/athlete-biography.html?sector=CC&amp;listid=&amp;competitorid=197152"/>
    <hyperlink ref="B108" r:id="rId156" display="https://data.fis-ski.com/dynamic/athlete-biography.html?sector=CC&amp;listid=&amp;competitorid=166641"/>
    <hyperlink ref="B54" r:id="rId157" display="https://www.fis-ski.com/DB/general/athlete-biography.html?sectorcode=CC&amp;competitorid=177876"/>
    <hyperlink ref="B42" r:id="rId158"/>
    <hyperlink ref="B77" r:id="rId159"/>
    <hyperlink ref="B80" r:id="rId160" display="https://www.fis-ski.com/DB/general/athlete-biography.html?sectorcode=cc&amp;competitorid=230258"/>
    <hyperlink ref="B89" r:id="rId161" display="https://www.fis-ski.com/DB/general/athlete-biography.html?sectorcode=cc&amp;competitorid=199711"/>
    <hyperlink ref="B100" r:id="rId162" display="https://www.fis-ski.com/DB/general/athlete-biography.html?sectorcode=cc&amp;competitorid=213768"/>
    <hyperlink ref="B101" r:id="rId163" display="https://data.fis-ski.com/dynamic/athlete-biography.html?sector=CC&amp;listid=&amp;competitorid=177783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5"/>
  <sheetViews>
    <sheetView showGridLines="0" zoomScaleNormal="75" zoomScalePageLayoutView="75" workbookViewId="0">
      <pane xSplit="1" ySplit="6" topLeftCell="B7" activePane="bottomRight" state="frozen"/>
      <selection activeCell="N8" sqref="N8"/>
      <selection pane="topRight" activeCell="N8" sqref="N8"/>
      <selection pane="bottomLeft" activeCell="N8" sqref="N8"/>
      <selection pane="bottomRight" activeCell="A139" sqref="A139"/>
    </sheetView>
  </sheetViews>
  <sheetFormatPr baseColWidth="10" defaultColWidth="8.83203125" defaultRowHeight="15" customHeight="1" x14ac:dyDescent="0.2"/>
  <cols>
    <col min="1" max="1" width="8.83203125" style="72" customWidth="1"/>
    <col min="2" max="2" width="13" style="72" bestFit="1" customWidth="1"/>
    <col min="3" max="3" width="18.33203125" style="72" bestFit="1" customWidth="1"/>
    <col min="4" max="4" width="19.1640625" style="72" hidden="1" customWidth="1"/>
    <col min="5" max="5" width="8.83203125" style="72" hidden="1" customWidth="1"/>
    <col min="6" max="6" width="10.6640625" style="378" bestFit="1" customWidth="1"/>
    <col min="7" max="7" width="10.33203125" style="378" bestFit="1" customWidth="1"/>
    <col min="8" max="8" width="8.83203125" style="72" customWidth="1"/>
    <col min="9" max="11" width="8.6640625" style="72" customWidth="1"/>
    <col min="12" max="12" width="8.6640625" style="236" customWidth="1"/>
    <col min="13" max="13" width="3.33203125" style="72" customWidth="1"/>
    <col min="14" max="14" width="11" style="72" customWidth="1"/>
    <col min="15" max="30" width="11.1640625" style="72" customWidth="1"/>
    <col min="31" max="31" width="11.1640625" style="236" customWidth="1"/>
    <col min="32" max="32" width="14.5" style="72" customWidth="1"/>
    <col min="33" max="33" width="8.83203125" customWidth="1"/>
    <col min="34" max="35" width="11.33203125" customWidth="1"/>
    <col min="36" max="233" width="8.83203125" customWidth="1"/>
  </cols>
  <sheetData>
    <row r="1" spans="1:32" ht="19" customHeight="1" x14ac:dyDescent="0.25">
      <c r="A1" s="2" t="s">
        <v>568</v>
      </c>
      <c r="B1" s="3"/>
      <c r="C1" s="4"/>
      <c r="D1" s="4"/>
      <c r="E1" s="4"/>
      <c r="F1" s="6"/>
      <c r="G1" s="303"/>
      <c r="H1" s="3"/>
      <c r="I1" s="5"/>
      <c r="J1" s="299"/>
      <c r="K1" s="3"/>
      <c r="L1" s="304"/>
      <c r="M1" s="3"/>
      <c r="N1" s="3"/>
      <c r="O1" s="3"/>
      <c r="P1" s="3"/>
      <c r="Q1" s="3"/>
      <c r="R1" s="3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227"/>
      <c r="AF1"/>
    </row>
    <row r="2" spans="1:32" ht="17" customHeight="1" thickBot="1" x14ac:dyDescent="0.25">
      <c r="A2" s="300"/>
      <c r="B2" s="315"/>
      <c r="C2" s="316" t="s">
        <v>0</v>
      </c>
      <c r="D2" s="317"/>
      <c r="E2" s="317"/>
      <c r="F2" s="267"/>
      <c r="G2" s="267"/>
      <c r="H2" s="300"/>
      <c r="I2" s="300"/>
      <c r="J2" s="300"/>
      <c r="K2" s="300"/>
      <c r="L2" s="318"/>
      <c r="M2" s="300"/>
      <c r="N2" s="3"/>
      <c r="O2" s="8"/>
      <c r="P2" s="8"/>
      <c r="Q2" s="8"/>
      <c r="R2" s="8"/>
      <c r="S2" s="9"/>
      <c r="T2" s="10"/>
      <c r="U2" s="10"/>
      <c r="V2" s="10"/>
      <c r="W2" s="267"/>
      <c r="X2" s="267"/>
      <c r="Y2" s="267"/>
      <c r="Z2" s="267"/>
      <c r="AA2" s="267"/>
      <c r="AB2" s="267"/>
      <c r="AC2" s="267"/>
      <c r="AD2" s="267"/>
      <c r="AE2" s="228"/>
      <c r="AF2"/>
    </row>
    <row r="3" spans="1:32" ht="16" customHeight="1" thickBot="1" x14ac:dyDescent="0.25">
      <c r="A3" s="265"/>
      <c r="B3" s="322"/>
      <c r="C3" s="322"/>
      <c r="D3" s="322"/>
      <c r="E3" s="322"/>
      <c r="F3" s="301"/>
      <c r="G3" s="301"/>
      <c r="H3" s="301"/>
      <c r="I3" s="265"/>
      <c r="J3" s="265"/>
      <c r="K3" s="323"/>
      <c r="L3" s="265"/>
      <c r="M3" s="266"/>
      <c r="N3" s="570" t="s">
        <v>500</v>
      </c>
      <c r="O3" s="571"/>
      <c r="P3" s="572" t="s">
        <v>501</v>
      </c>
      <c r="Q3" s="573"/>
      <c r="R3" s="570" t="s">
        <v>502</v>
      </c>
      <c r="S3" s="571"/>
      <c r="T3" s="574" t="s">
        <v>503</v>
      </c>
      <c r="U3" s="575"/>
      <c r="V3" s="576" t="s">
        <v>504</v>
      </c>
      <c r="W3" s="577"/>
      <c r="X3" s="568" t="s">
        <v>505</v>
      </c>
      <c r="Y3" s="569"/>
      <c r="Z3" s="566" t="s">
        <v>506</v>
      </c>
      <c r="AA3" s="567"/>
      <c r="AB3" s="568" t="s">
        <v>507</v>
      </c>
      <c r="AC3" s="569"/>
      <c r="AD3" s="229"/>
      <c r="AE3"/>
      <c r="AF3"/>
    </row>
    <row r="4" spans="1:32" ht="13" customHeight="1" x14ac:dyDescent="0.2">
      <c r="A4" s="265"/>
      <c r="B4" s="324"/>
      <c r="C4" s="324"/>
      <c r="D4" s="324"/>
      <c r="E4" s="324"/>
      <c r="F4" s="263"/>
      <c r="G4" s="263"/>
      <c r="H4" s="263"/>
      <c r="I4" s="582" t="s">
        <v>2</v>
      </c>
      <c r="J4" s="583"/>
      <c r="K4" s="578" t="s">
        <v>3</v>
      </c>
      <c r="L4" s="579"/>
      <c r="M4" s="266"/>
      <c r="N4" s="586" t="s">
        <v>476</v>
      </c>
      <c r="O4" s="587"/>
      <c r="P4" s="593" t="s">
        <v>576</v>
      </c>
      <c r="Q4" s="594"/>
      <c r="R4" s="586" t="s">
        <v>476</v>
      </c>
      <c r="S4" s="587"/>
      <c r="T4" s="593" t="s">
        <v>585</v>
      </c>
      <c r="U4" s="597"/>
      <c r="V4" s="599" t="s">
        <v>572</v>
      </c>
      <c r="W4" s="600"/>
      <c r="X4" s="411" t="s">
        <v>479</v>
      </c>
      <c r="Y4" s="412" t="s">
        <v>478</v>
      </c>
      <c r="Z4" s="601" t="s">
        <v>573</v>
      </c>
      <c r="AA4" s="600"/>
      <c r="AB4" s="411" t="s">
        <v>477</v>
      </c>
      <c r="AC4" s="412" t="s">
        <v>478</v>
      </c>
      <c r="AD4" s="223"/>
      <c r="AE4"/>
      <c r="AF4"/>
    </row>
    <row r="5" spans="1:32" ht="13" customHeight="1" thickBot="1" x14ac:dyDescent="0.25">
      <c r="A5" s="265"/>
      <c r="B5" s="324"/>
      <c r="C5" s="324"/>
      <c r="D5" s="324"/>
      <c r="E5" s="324"/>
      <c r="F5" s="263"/>
      <c r="G5" s="263"/>
      <c r="H5" s="263"/>
      <c r="I5" s="584"/>
      <c r="J5" s="585"/>
      <c r="K5" s="580"/>
      <c r="L5" s="581"/>
      <c r="M5" s="266"/>
      <c r="N5" s="588"/>
      <c r="O5" s="589"/>
      <c r="P5" s="595"/>
      <c r="Q5" s="596"/>
      <c r="R5" s="588"/>
      <c r="S5" s="589"/>
      <c r="T5" s="595"/>
      <c r="U5" s="598"/>
      <c r="V5" s="590" t="s">
        <v>480</v>
      </c>
      <c r="W5" s="591"/>
      <c r="X5" s="591"/>
      <c r="Y5" s="591"/>
      <c r="Z5" s="591"/>
      <c r="AA5" s="591"/>
      <c r="AB5" s="591"/>
      <c r="AC5" s="592"/>
      <c r="AD5" s="223"/>
      <c r="AE5"/>
      <c r="AF5"/>
    </row>
    <row r="6" spans="1:32" ht="13" customHeight="1" thickBot="1" x14ac:dyDescent="0.25">
      <c r="A6" s="352" t="s">
        <v>10</v>
      </c>
      <c r="B6" s="353" t="s">
        <v>11</v>
      </c>
      <c r="C6" s="354" t="s">
        <v>12</v>
      </c>
      <c r="D6" s="355"/>
      <c r="E6" s="356"/>
      <c r="F6" s="363" t="s">
        <v>481</v>
      </c>
      <c r="G6" s="333" t="s">
        <v>13</v>
      </c>
      <c r="H6" s="334" t="s">
        <v>14</v>
      </c>
      <c r="I6" s="308" t="s">
        <v>9</v>
      </c>
      <c r="J6" s="205" t="s">
        <v>15</v>
      </c>
      <c r="K6" s="387" t="s">
        <v>9</v>
      </c>
      <c r="L6" s="205" t="s">
        <v>15</v>
      </c>
      <c r="M6" s="133"/>
      <c r="N6" s="27" t="s">
        <v>16</v>
      </c>
      <c r="O6" s="28" t="s">
        <v>17</v>
      </c>
      <c r="P6" s="27" t="s">
        <v>16</v>
      </c>
      <c r="Q6" s="28" t="s">
        <v>17</v>
      </c>
      <c r="R6" s="27" t="s">
        <v>16</v>
      </c>
      <c r="S6" s="28" t="s">
        <v>17</v>
      </c>
      <c r="T6" s="27" t="s">
        <v>16</v>
      </c>
      <c r="U6" s="28" t="s">
        <v>17</v>
      </c>
      <c r="V6" s="251" t="s">
        <v>16</v>
      </c>
      <c r="W6" s="252" t="s">
        <v>17</v>
      </c>
      <c r="X6" s="251" t="s">
        <v>16</v>
      </c>
      <c r="Y6" s="252" t="s">
        <v>17</v>
      </c>
      <c r="Z6" s="251" t="s">
        <v>16</v>
      </c>
      <c r="AA6" s="252" t="s">
        <v>17</v>
      </c>
      <c r="AB6" s="251" t="s">
        <v>16</v>
      </c>
      <c r="AC6" s="252" t="s">
        <v>17</v>
      </c>
      <c r="AD6" s="224"/>
      <c r="AE6"/>
      <c r="AF6"/>
    </row>
    <row r="7" spans="1:32" ht="16" customHeight="1" x14ac:dyDescent="0.2">
      <c r="A7" s="328">
        <v>3530583</v>
      </c>
      <c r="B7" s="464" t="s">
        <v>47</v>
      </c>
      <c r="C7" s="465" t="s">
        <v>38</v>
      </c>
      <c r="D7" s="329" t="str">
        <f t="shared" ref="D7:D38" si="0">B7&amp;C7</f>
        <v>LoganHANNEMAN</v>
      </c>
      <c r="E7" s="357">
        <v>2017</v>
      </c>
      <c r="F7" s="364" t="s">
        <v>482</v>
      </c>
      <c r="G7" s="365">
        <v>1993</v>
      </c>
      <c r="H7" s="309" t="str">
        <f t="shared" ref="H7:H38" si="1">IF(ISBLANK(G7),"",IF(G7&gt;1995.9,"U23","SR"))</f>
        <v>SR</v>
      </c>
      <c r="I7" s="309">
        <f t="shared" ref="I7:I38" si="2">RANK(J7,$J$7:$J$236)</f>
        <v>1</v>
      </c>
      <c r="J7" s="346">
        <f>LARGE((O7,S7,Y7,AC7),1)+LARGE((O7,S7,Y7,AC7),2)</f>
        <v>70</v>
      </c>
      <c r="K7" s="347">
        <f t="shared" ref="K7:K38" si="3">RANK(L7,$L$7:$L$216)</f>
        <v>25</v>
      </c>
      <c r="L7" s="342">
        <f>LARGE((Q7,U7,W7,AA7),1)+LARGE((Q7,U7,W7,AA7),2)</f>
        <v>11</v>
      </c>
      <c r="M7" s="122"/>
      <c r="N7" s="454">
        <v>2</v>
      </c>
      <c r="O7" s="33">
        <f>IF(N7,LOOKUP(N7,{1;2;3;4;5;6;7;8;9;10;11;12;13;14;15;16;17;18;19;20;21},{30;25;21;18;16;15;14;13;12;11;10;9;8;7;6;5;4;3;2;1;0}),0)</f>
        <v>25</v>
      </c>
      <c r="P7" s="454">
        <v>16</v>
      </c>
      <c r="Q7" s="34">
        <f>IF(P7,LOOKUP(P7,{1;2;3;4;5;6;7;8;9;10;11;12;13;14;15;16;17;18;19;20;21},{30;25;21;18;16;15;14;13;12;11;10;9;8;7;6;5;4;3;2;1;0}),0)</f>
        <v>5</v>
      </c>
      <c r="R7" s="454">
        <v>2</v>
      </c>
      <c r="S7" s="33">
        <f>IF(R7,LOOKUP(R7,{1;2;3;4;5;6;7;8;9;10;11;12;13;14;15;16;17;18;19;20;21},{30;25;21;18;16;15;14;13;12;11;10;9;8;7;6;5;4;3;2;1;0}),0)</f>
        <v>25</v>
      </c>
      <c r="T7" s="454">
        <v>15</v>
      </c>
      <c r="U7" s="279">
        <f>IF(T7,LOOKUP(T7,{1;2;3;4;5;6;7;8;9;10;11;12;13;14;15;16;17;18;19;20;21},{30;25;21;18;16;15;14;13;12;11;10;9;8;7;6;5;4;3;2;1;0}),0)</f>
        <v>6</v>
      </c>
      <c r="V7" s="470"/>
      <c r="W7" s="286">
        <f>IF(V7,LOOKUP(V7,{1;2;3;4;5;6;7;8;9;10;11;12;13;14;15;16;17;18;19;20;21},{45;35;26;18;16;15;14;13;12;11;10;9;8;7;6;5;4;3;2;1;0}),0)</f>
        <v>0</v>
      </c>
      <c r="X7" s="471">
        <v>4</v>
      </c>
      <c r="Y7" s="287">
        <f>IF(X7,LOOKUP(X7,{1;2;3;4;5;6;7;8;9;10;11;12;13;14;15;16;17;18;19;20;21},{45;35;26;18;16;15;14;13;12;11;10;9;8;7;6;5;4;3;2;1;0}),0)</f>
        <v>18</v>
      </c>
      <c r="Z7" s="471"/>
      <c r="AA7" s="286">
        <f>IF(Z7,LOOKUP(Z7,{1;2;3;4;5;6;7;8;9;10;11;12;13;14;15;16;17;18;19;20;21},{45;35;26;18;16;15;14;13;12;11;10;9;8;7;6;5;4;3;2;1;0}),0)</f>
        <v>0</v>
      </c>
      <c r="AB7" s="471">
        <v>1</v>
      </c>
      <c r="AC7" s="288">
        <f>IF(AB7,LOOKUP(AB7,{1;2;3;4;5;6;7;8;9;10;11;12;13;14;15;16;17;18;19;20;21},{45;35;26;18;16;15;14;13;12;11;10;9;8;7;6;5;4;3;2;1;0}),0)</f>
        <v>45</v>
      </c>
      <c r="AD7" s="225"/>
      <c r="AE7"/>
      <c r="AF7"/>
    </row>
    <row r="8" spans="1:32" ht="16" customHeight="1" x14ac:dyDescent="0.2">
      <c r="A8" s="154">
        <v>3530672</v>
      </c>
      <c r="B8" s="145" t="s">
        <v>26</v>
      </c>
      <c r="C8" s="37" t="s">
        <v>34</v>
      </c>
      <c r="D8" s="38" t="str">
        <f t="shared" si="0"/>
        <v>BenjaminSAXTON</v>
      </c>
      <c r="E8" s="358">
        <v>2017</v>
      </c>
      <c r="F8" s="366" t="s">
        <v>482</v>
      </c>
      <c r="G8" s="369">
        <v>1993</v>
      </c>
      <c r="H8" s="311" t="str">
        <f t="shared" si="1"/>
        <v>SR</v>
      </c>
      <c r="I8" s="311">
        <f t="shared" si="2"/>
        <v>2</v>
      </c>
      <c r="J8" s="340">
        <f>LARGE((O8,S8,Y8,AC8),1)+LARGE((O8,S8,Y8,AC8),2)</f>
        <v>66</v>
      </c>
      <c r="K8" s="344">
        <f t="shared" si="3"/>
        <v>38</v>
      </c>
      <c r="L8" s="342">
        <f>LARGE((Q8,U8,W8,AA8),1)+LARGE((Q8,U8,W8,AA8),2)</f>
        <v>2</v>
      </c>
      <c r="M8" s="122"/>
      <c r="N8" s="40">
        <v>3</v>
      </c>
      <c r="O8" s="41">
        <f>IF(N8,LOOKUP(N8,{1;2;3;4;5;6;7;8;9;10;11;12;13;14;15;16;17;18;19;20;21},{30;25;21;18;16;15;14;13;12;11;10;9;8;7;6;5;4;3;2;1;0}),0)</f>
        <v>21</v>
      </c>
      <c r="P8" s="40"/>
      <c r="Q8" s="43">
        <f>IF(P8,LOOKUP(P8,{1;2;3;4;5;6;7;8;9;10;11;12;13;14;15;16;17;18;19;20;21},{30;25;21;18;16;15;14;13;12;11;10;9;8;7;6;5;4;3;2;1;0}),0)</f>
        <v>0</v>
      </c>
      <c r="R8" s="40">
        <v>12</v>
      </c>
      <c r="S8" s="41">
        <f>IF(R8,LOOKUP(R8,{1;2;3;4;5;6;7;8;9;10;11;12;13;14;15;16;17;18;19;20;21},{30;25;21;18;16;15;14;13;12;11;10;9;8;7;6;5;4;3;2;1;0}),0)</f>
        <v>9</v>
      </c>
      <c r="T8" s="40">
        <v>19</v>
      </c>
      <c r="U8" s="274">
        <f>IF(T8,LOOKUP(T8,{1;2;3;4;5;6;7;8;9;10;11;12;13;14;15;16;17;18;19;20;21},{30;25;21;18;16;15;14;13;12;11;10;9;8;7;6;5;4;3;2;1;0}),0)</f>
        <v>2</v>
      </c>
      <c r="V8" s="291"/>
      <c r="W8" s="273">
        <f>IF(V8,LOOKUP(V8,{1;2;3;4;5;6;7;8;9;10;11;12;13;14;15;16;17;18;19;20;21},{45;35;26;18;16;15;14;13;12;11;10;9;8;7;6;5;4;3;2;1;0}),0)</f>
        <v>0</v>
      </c>
      <c r="X8" s="285">
        <v>1</v>
      </c>
      <c r="Y8" s="284">
        <f>IF(X8,LOOKUP(X8,{1;2;3;4;5;6;7;8;9;10;11;12;13;14;15;16;17;18;19;20;21},{45;35;26;18;16;15;14;13;12;11;10;9;8;7;6;5;4;3;2;1;0}),0)</f>
        <v>45</v>
      </c>
      <c r="Z8" s="285"/>
      <c r="AA8" s="273">
        <f>IF(Z8,LOOKUP(Z8,{1;2;3;4;5;6;7;8;9;10;11;12;13;14;15;16;17;18;19;20;21},{45;35;26;18;16;15;14;13;12;11;10;9;8;7;6;5;4;3;2;1;0}),0)</f>
        <v>0</v>
      </c>
      <c r="AB8" s="285">
        <v>4</v>
      </c>
      <c r="AC8" s="289">
        <f>IF(AB8,LOOKUP(AB8,{1;2;3;4;5;6;7;8;9;10;11;12;13;14;15;16;17;18;19;20;21},{45;35;26;18;16;15;14;13;12;11;10;9;8;7;6;5;4;3;2;1;0}),0)</f>
        <v>18</v>
      </c>
      <c r="AD8" s="225"/>
      <c r="AE8"/>
      <c r="AF8"/>
    </row>
    <row r="9" spans="1:32" ht="16" customHeight="1" x14ac:dyDescent="0.2">
      <c r="A9" s="154">
        <v>3530005</v>
      </c>
      <c r="B9" s="146" t="s">
        <v>78</v>
      </c>
      <c r="C9" s="49" t="s">
        <v>495</v>
      </c>
      <c r="D9" s="38" t="str">
        <f t="shared" si="0"/>
        <v>AndrewNEWELL</v>
      </c>
      <c r="E9" s="358">
        <v>2017</v>
      </c>
      <c r="F9" s="366" t="s">
        <v>482</v>
      </c>
      <c r="G9" s="369">
        <v>1983</v>
      </c>
      <c r="H9" s="311" t="str">
        <f t="shared" si="1"/>
        <v>SR</v>
      </c>
      <c r="I9" s="311">
        <f t="shared" si="2"/>
        <v>3</v>
      </c>
      <c r="J9" s="340">
        <f>LARGE((O9,S9,Y9,AC9),1)+LARGE((O9,S9,Y9,AC9),2)</f>
        <v>60</v>
      </c>
      <c r="K9" s="344">
        <f t="shared" si="3"/>
        <v>7</v>
      </c>
      <c r="L9" s="342">
        <f>LARGE((Q9,U9,W9,AA9),1)+LARGE((Q9,U9,W9,AA9),2)</f>
        <v>34</v>
      </c>
      <c r="M9" s="122"/>
      <c r="N9" s="40">
        <v>1</v>
      </c>
      <c r="O9" s="41">
        <f>IF(N9,LOOKUP(N9,{1;2;3;4;5;6;7;8;9;10;11;12;13;14;15;16;17;18;19;20;21},{30;25;21;18;16;15;14;13;12;11;10;9;8;7;6;5;4;3;2;1;0}),0)</f>
        <v>30</v>
      </c>
      <c r="P9" s="40">
        <v>8</v>
      </c>
      <c r="Q9" s="43">
        <f>IF(P9,LOOKUP(P9,{1;2;3;4;5;6;7;8;9;10;11;12;13;14;15;16;17;18;19;20;21},{30;25;21;18;16;15;14;13;12;11;10;9;8;7;6;5;4;3;2;1;0}),0)</f>
        <v>13</v>
      </c>
      <c r="R9" s="40">
        <v>1</v>
      </c>
      <c r="S9" s="41">
        <f>IF(R9,LOOKUP(R9,{1;2;3;4;5;6;7;8;9;10;11;12;13;14;15;16;17;18;19;20;21},{30;25;21;18;16;15;14;13;12;11;10;9;8;7;6;5;4;3;2;1;0}),0)</f>
        <v>30</v>
      </c>
      <c r="T9" s="40">
        <v>3</v>
      </c>
      <c r="U9" s="274">
        <f>IF(T9,LOOKUP(T9,{1;2;3;4;5;6;7;8;9;10;11;12;13;14;15;16;17;18;19;20;21},{30;25;21;18;16;15;14;13;12;11;10;9;8;7;6;5;4;3;2;1;0}),0)</f>
        <v>21</v>
      </c>
      <c r="V9" s="291">
        <v>8</v>
      </c>
      <c r="W9" s="273">
        <f>IF(V9,LOOKUP(V9,{1;2;3;4;5;6;7;8;9;10;11;12;13;14;15;16;17;18;19;20;21},{45;35;26;18;16;15;14;13;12;11;10;9;8;7;6;5;4;3;2;1;0}),0)</f>
        <v>13</v>
      </c>
      <c r="X9" s="285">
        <v>3</v>
      </c>
      <c r="Y9" s="284">
        <f>IF(X9,LOOKUP(X9,{1;2;3;4;5;6;7;8;9;10;11;12;13;14;15;16;17;18;19;20;21},{45;35;26;18;16;15;14;13;12;11;10;9;8;7;6;5;4;3;2;1;0}),0)</f>
        <v>26</v>
      </c>
      <c r="Z9" s="285"/>
      <c r="AA9" s="273">
        <f>IF(Z9,LOOKUP(Z9,{1;2;3;4;5;6;7;8;9;10;11;12;13;14;15;16;17;18;19;20;21},{45;35;26;18;16;15;14;13;12;11;10;9;8;7;6;5;4;3;2;1;0}),0)</f>
        <v>0</v>
      </c>
      <c r="AB9" s="285"/>
      <c r="AC9" s="289">
        <f>IF(AB9,LOOKUP(AB9,{1;2;3;4;5;6;7;8;9;10;11;12;13;14;15;16;17;18;19;20;21},{45;35;26;18;16;15;14;13;12;11;10;9;8;7;6;5;4;3;2;1;0}),0)</f>
        <v>0</v>
      </c>
      <c r="AD9" s="230"/>
      <c r="AE9"/>
      <c r="AF9"/>
    </row>
    <row r="10" spans="1:32" ht="16" customHeight="1" x14ac:dyDescent="0.2">
      <c r="A10" s="154">
        <v>3530760</v>
      </c>
      <c r="B10" s="145" t="s">
        <v>107</v>
      </c>
      <c r="C10" s="37" t="s">
        <v>108</v>
      </c>
      <c r="D10" s="38" t="str">
        <f t="shared" si="0"/>
        <v>NoelKEEFFE</v>
      </c>
      <c r="E10" s="359"/>
      <c r="F10" s="368" t="s">
        <v>482</v>
      </c>
      <c r="G10" s="367">
        <v>1999</v>
      </c>
      <c r="H10" s="311" t="str">
        <f t="shared" si="1"/>
        <v>U23</v>
      </c>
      <c r="I10" s="311">
        <f t="shared" si="2"/>
        <v>4</v>
      </c>
      <c r="J10" s="340">
        <f>LARGE((O10,S10,Y10,AC10),1)+LARGE((O10,S10,Y10,AC10),2)</f>
        <v>51</v>
      </c>
      <c r="K10" s="344">
        <f t="shared" si="3"/>
        <v>41</v>
      </c>
      <c r="L10" s="342">
        <f>LARGE((Q10,U10,W10,AA10),1)+LARGE((Q10,U10,W10,AA10),2)</f>
        <v>0</v>
      </c>
      <c r="M10" s="122"/>
      <c r="N10" s="40">
        <v>5</v>
      </c>
      <c r="O10" s="41">
        <f>IF(N10,LOOKUP(N10,{1;2;3;4;5;6;7;8;9;10;11;12;13;14;15;16;17;18;19;20;21},{30;25;21;18;16;15;14;13;12;11;10;9;8;7;6;5;4;3;2;1;0}),0)</f>
        <v>16</v>
      </c>
      <c r="P10" s="40"/>
      <c r="Q10" s="43">
        <f>IF(P10,LOOKUP(P10,{1;2;3;4;5;6;7;8;9;10;11;12;13;14;15;16;17;18;19;20;21},{30;25;21;18;16;15;14;13;12;11;10;9;8;7;6;5;4;3;2;1;0}),0)</f>
        <v>0</v>
      </c>
      <c r="R10" s="40"/>
      <c r="S10" s="41">
        <f>IF(R10,LOOKUP(R10,{1;2;3;4;5;6;7;8;9;10;11;12;13;14;15;16;17;18;19;20;21},{30;25;21;18;16;15;14;13;12;11;10;9;8;7;6;5;4;3;2;1;0}),0)</f>
        <v>0</v>
      </c>
      <c r="T10" s="40"/>
      <c r="U10" s="274">
        <f>IF(T10,LOOKUP(T10,{1;2;3;4;5;6;7;8;9;10;11;12;13;14;15;16;17;18;19;20;21},{30;25;21;18;16;15;14;13;12;11;10;9;8;7;6;5;4;3;2;1;0}),0)</f>
        <v>0</v>
      </c>
      <c r="V10" s="291"/>
      <c r="W10" s="273">
        <f>IF(V10,LOOKUP(V10,{1;2;3;4;5;6;7;8;9;10;11;12;13;14;15;16;17;18;19;20;21},{45;35;26;18;16;15;14;13;12;11;10;9;8;7;6;5;4;3;2;1;0}),0)</f>
        <v>0</v>
      </c>
      <c r="X10" s="285">
        <v>7</v>
      </c>
      <c r="Y10" s="284">
        <f>IF(X10,LOOKUP(X10,{1;2;3;4;5;6;7;8;9;10;11;12;13;14;15;16;17;18;19;20;21},{45;35;26;18;16;15;14;13;12;11;10;9;8;7;6;5;4;3;2;1;0}),0)</f>
        <v>14</v>
      </c>
      <c r="Z10" s="285"/>
      <c r="AA10" s="273">
        <f>IF(Z10,LOOKUP(Z10,{1;2;3;4;5;6;7;8;9;10;11;12;13;14;15;16;17;18;19;20;21},{45;35;26;18;16;15;14;13;12;11;10;9;8;7;6;5;4;3;2;1;0}),0)</f>
        <v>0</v>
      </c>
      <c r="AB10" s="285">
        <v>2</v>
      </c>
      <c r="AC10" s="289">
        <f>IF(AB10,LOOKUP(AB10,{1;2;3;4;5;6;7;8;9;10;11;12;13;14;15;16;17;18;19;20;21},{45;35;26;18;16;15;14;13;12;11;10;9;8;7;6;5;4;3;2;1;0}),0)</f>
        <v>35</v>
      </c>
      <c r="AD10" s="225"/>
      <c r="AE10"/>
      <c r="AF10"/>
    </row>
    <row r="11" spans="1:32" ht="16" customHeight="1" x14ac:dyDescent="0.2">
      <c r="A11" s="154">
        <v>3530855</v>
      </c>
      <c r="B11" s="146" t="s">
        <v>122</v>
      </c>
      <c r="C11" s="49" t="s">
        <v>123</v>
      </c>
      <c r="D11" s="38" t="str">
        <f t="shared" si="0"/>
        <v>DanielSTREINZ</v>
      </c>
      <c r="E11" s="358">
        <v>2017</v>
      </c>
      <c r="F11" s="366" t="s">
        <v>482</v>
      </c>
      <c r="G11" s="369">
        <v>1998</v>
      </c>
      <c r="H11" s="311" t="str">
        <f t="shared" si="1"/>
        <v>U23</v>
      </c>
      <c r="I11" s="311">
        <f t="shared" si="2"/>
        <v>5</v>
      </c>
      <c r="J11" s="340">
        <f>LARGE((O11,S11,Y11,AC11),1)+LARGE((O11,S11,Y11,AC11),2)</f>
        <v>49</v>
      </c>
      <c r="K11" s="344">
        <f t="shared" si="3"/>
        <v>41</v>
      </c>
      <c r="L11" s="342">
        <f>LARGE((Q11,U11,W11,AA11),1)+LARGE((Q11,U11,W11,AA11),2)</f>
        <v>0</v>
      </c>
      <c r="M11" s="122"/>
      <c r="N11" s="40"/>
      <c r="O11" s="41">
        <f>IF(N11,LOOKUP(N11,{1;2;3;4;5;6;7;8;9;10;11;12;13;14;15;16;17;18;19;20;21},{30;25;21;18;16;15;14;13;12;11;10;9;8;7;6;5;4;3;2;1;0}),0)</f>
        <v>0</v>
      </c>
      <c r="P11" s="40"/>
      <c r="Q11" s="43">
        <f>IF(P11,LOOKUP(P11,{1;2;3;4;5;6;7;8;9;10;11;12;13;14;15;16;17;18;19;20;21},{30;25;21;18;16;15;14;13;12;11;10;9;8;7;6;5;4;3;2;1;0}),0)</f>
        <v>0</v>
      </c>
      <c r="R11" s="40"/>
      <c r="S11" s="41">
        <f>IF(R11,LOOKUP(R11,{1;2;3;4;5;6;7;8;9;10;11;12;13;14;15;16;17;18;19;20;21},{30;25;21;18;16;15;14;13;12;11;10;9;8;7;6;5;4;3;2;1;0}),0)</f>
        <v>0</v>
      </c>
      <c r="T11" s="40"/>
      <c r="U11" s="274">
        <f>IF(T11,LOOKUP(T11,{1;2;3;4;5;6;7;8;9;10;11;12;13;14;15;16;17;18;19;20;21},{30;25;21;18;16;15;14;13;12;11;10;9;8;7;6;5;4;3;2;1;0}),0)</f>
        <v>0</v>
      </c>
      <c r="V11" s="291"/>
      <c r="W11" s="273">
        <f>IF(V11,LOOKUP(V11,{1;2;3;4;5;6;7;8;9;10;11;12;13;14;15;16;17;18;19;20;21},{45;35;26;18;16;15;14;13;12;11;10;9;8;7;6;5;4;3;2;1;0}),0)</f>
        <v>0</v>
      </c>
      <c r="X11" s="285">
        <v>2</v>
      </c>
      <c r="Y11" s="284">
        <f>IF(X11,LOOKUP(X11,{1;2;3;4;5;6;7;8;9;10;11;12;13;14;15;16;17;18;19;20;21},{45;35;26;18;16;15;14;13;12;11;10;9;8;7;6;5;4;3;2;1;0}),0)</f>
        <v>35</v>
      </c>
      <c r="Z11" s="285"/>
      <c r="AA11" s="273">
        <f>IF(Z11,LOOKUP(Z11,{1;2;3;4;5;6;7;8;9;10;11;12;13;14;15;16;17;18;19;20;21},{45;35;26;18;16;15;14;13;12;11;10;9;8;7;6;5;4;3;2;1;0}),0)</f>
        <v>0</v>
      </c>
      <c r="AB11" s="285">
        <v>7</v>
      </c>
      <c r="AC11" s="289">
        <f>IF(AB11,LOOKUP(AB11,{1;2;3;4;5;6;7;8;9;10;11;12;13;14;15;16;17;18;19;20;21},{45;35;26;18;16;15;14;13;12;11;10;9;8;7;6;5;4;3;2;1;0}),0)</f>
        <v>14</v>
      </c>
      <c r="AD11" s="225"/>
      <c r="AE11"/>
      <c r="AF11"/>
    </row>
    <row r="12" spans="1:32" ht="16" customHeight="1" x14ac:dyDescent="0.2">
      <c r="A12" s="154">
        <v>3530835</v>
      </c>
      <c r="B12" s="146" t="s">
        <v>45</v>
      </c>
      <c r="C12" s="49" t="s">
        <v>46</v>
      </c>
      <c r="D12" s="38" t="str">
        <f t="shared" si="0"/>
        <v>ZakKETTERSON</v>
      </c>
      <c r="E12" s="358">
        <v>2017</v>
      </c>
      <c r="F12" s="370" t="s">
        <v>482</v>
      </c>
      <c r="G12" s="369">
        <v>1997</v>
      </c>
      <c r="H12" s="311" t="str">
        <f t="shared" si="1"/>
        <v>U23</v>
      </c>
      <c r="I12" s="311">
        <f t="shared" si="2"/>
        <v>6</v>
      </c>
      <c r="J12" s="340">
        <f>LARGE((O12,S12,Y12,AC12),1)+LARGE((O12,S12,Y12,AC12),2)</f>
        <v>39</v>
      </c>
      <c r="K12" s="344">
        <f t="shared" si="3"/>
        <v>20</v>
      </c>
      <c r="L12" s="342">
        <f>LARGE((Q12,U12,W12,AA12),1)+LARGE((Q12,U12,W12,AA12),2)</f>
        <v>19</v>
      </c>
      <c r="M12" s="122"/>
      <c r="N12" s="40"/>
      <c r="O12" s="41">
        <f>IF(N12,LOOKUP(N12,{1;2;3;4;5;6;7;8;9;10;11;12;13;14;15;16;17;18;19;20;21},{30;25;21;18;16;15;14;13;12;11;10;9;8;7;6;5;4;3;2;1;0}),0)</f>
        <v>0</v>
      </c>
      <c r="P12" s="40"/>
      <c r="Q12" s="43">
        <f>IF(P12,LOOKUP(P12,{1;2;3;4;5;6;7;8;9;10;11;12;13;14;15;16;17;18;19;20;21},{30;25;21;18;16;15;14;13;12;11;10;9;8;7;6;5;4;3;2;1;0}),0)</f>
        <v>0</v>
      </c>
      <c r="R12" s="40"/>
      <c r="S12" s="41">
        <f>IF(R12,LOOKUP(R12,{1;2;3;4;5;6;7;8;9;10;11;12;13;14;15;16;17;18;19;20;21},{30;25;21;18;16;15;14;13;12;11;10;9;8;7;6;5;4;3;2;1;0}),0)</f>
        <v>0</v>
      </c>
      <c r="T12" s="40"/>
      <c r="U12" s="274">
        <f>IF(T12,LOOKUP(T12,{1;2;3;4;5;6;7;8;9;10;11;12;13;14;15;16;17;18;19;20;21},{30;25;21;18;16;15;14;13;12;11;10;9;8;7;6;5;4;3;2;1;0}),0)</f>
        <v>0</v>
      </c>
      <c r="V12" s="291">
        <v>7</v>
      </c>
      <c r="W12" s="273">
        <f>IF(V12,LOOKUP(V12,{1;2;3;4;5;6;7;8;9;10;11;12;13;14;15;16;17;18;19;20;21},{45;35;26;18;16;15;14;13;12;11;10;9;8;7;6;5;4;3;2;1;0}),0)</f>
        <v>14</v>
      </c>
      <c r="X12" s="285">
        <v>8</v>
      </c>
      <c r="Y12" s="284">
        <f>IF(X12,LOOKUP(X12,{1;2;3;4;5;6;7;8;9;10;11;12;13;14;15;16;17;18;19;20;21},{45;35;26;18;16;15;14;13;12;11;10;9;8;7;6;5;4;3;2;1;0}),0)</f>
        <v>13</v>
      </c>
      <c r="Z12" s="285">
        <v>16</v>
      </c>
      <c r="AA12" s="273">
        <f>IF(Z12,LOOKUP(Z12,{1;2;3;4;5;6;7;8;9;10;11;12;13;14;15;16;17;18;19;20;21},{45;35;26;18;16;15;14;13;12;11;10;9;8;7;6;5;4;3;2;1;0}),0)</f>
        <v>5</v>
      </c>
      <c r="AB12" s="285">
        <v>3</v>
      </c>
      <c r="AC12" s="289">
        <f>IF(AB12,LOOKUP(AB12,{1;2;3;4;5;6;7;8;9;10;11;12;13;14;15;16;17;18;19;20;21},{45;35;26;18;16;15;14;13;12;11;10;9;8;7;6;5;4;3;2;1;0}),0)</f>
        <v>26</v>
      </c>
      <c r="AD12" s="225"/>
      <c r="AE12"/>
      <c r="AF12"/>
    </row>
    <row r="13" spans="1:32" ht="16" customHeight="1" x14ac:dyDescent="0.2">
      <c r="A13" s="154">
        <v>3530522</v>
      </c>
      <c r="B13" s="145" t="s">
        <v>30</v>
      </c>
      <c r="C13" s="37" t="s">
        <v>31</v>
      </c>
      <c r="D13" s="38" t="str">
        <f t="shared" si="0"/>
        <v>TylerKORNFIELD</v>
      </c>
      <c r="E13" s="358">
        <v>2017</v>
      </c>
      <c r="F13" s="366" t="s">
        <v>482</v>
      </c>
      <c r="G13" s="369">
        <v>1991</v>
      </c>
      <c r="H13" s="311" t="str">
        <f t="shared" si="1"/>
        <v>SR</v>
      </c>
      <c r="I13" s="311">
        <f t="shared" si="2"/>
        <v>7</v>
      </c>
      <c r="J13" s="340">
        <f>LARGE((O13,S13,Y13,AC13),1)+LARGE((O13,S13,Y13,AC13),2)</f>
        <v>36</v>
      </c>
      <c r="K13" s="344">
        <f t="shared" si="3"/>
        <v>24</v>
      </c>
      <c r="L13" s="342">
        <f>LARGE((Q13,U13,W13,AA13),1)+LARGE((Q13,U13,W13,AA13),2)</f>
        <v>13</v>
      </c>
      <c r="M13" s="122"/>
      <c r="N13" s="40">
        <v>6</v>
      </c>
      <c r="O13" s="41">
        <f>IF(N13,LOOKUP(N13,{1;2;3;4;5;6;7;8;9;10;11;12;13;14;15;16;17;18;19;20;21},{30;25;21;18;16;15;14;13;12;11;10;9;8;7;6;5;4;3;2;1;0}),0)</f>
        <v>15</v>
      </c>
      <c r="P13" s="40"/>
      <c r="Q13" s="43">
        <f>IF(P13,LOOKUP(P13,{1;2;3;4;5;6;7;8;9;10;11;12;13;14;15;16;17;18;19;20;21},{30;25;21;18;16;15;14;13;12;11;10;9;8;7;6;5;4;3;2;1;0}),0)</f>
        <v>0</v>
      </c>
      <c r="R13" s="40">
        <v>3</v>
      </c>
      <c r="S13" s="41">
        <f>IF(R13,LOOKUP(R13,{1;2;3;4;5;6;7;8;9;10;11;12;13;14;15;16;17;18;19;20;21},{30;25;21;18;16;15;14;13;12;11;10;9;8;7;6;5;4;3;2;1;0}),0)</f>
        <v>21</v>
      </c>
      <c r="T13" s="40">
        <v>8</v>
      </c>
      <c r="U13" s="274">
        <f>IF(T13,LOOKUP(T13,{1;2;3;4;5;6;7;8;9;10;11;12;13;14;15;16;17;18;19;20;21},{30;25;21;18;16;15;14;13;12;11;10;9;8;7;6;5;4;3;2;1;0}),0)</f>
        <v>13</v>
      </c>
      <c r="V13" s="291"/>
      <c r="W13" s="273">
        <f>IF(V13,LOOKUP(V13,{1;2;3;4;5;6;7;8;9;10;11;12;13;14;15;16;17;18;19;20;21},{45;35;26;18;16;15;14;13;12;11;10;9;8;7;6;5;4;3;2;1;0}),0)</f>
        <v>0</v>
      </c>
      <c r="X13" s="285">
        <v>13</v>
      </c>
      <c r="Y13" s="284">
        <f>IF(X13,LOOKUP(X13,{1;2;3;4;5;6;7;8;9;10;11;12;13;14;15;16;17;18;19;20;21},{45;35;26;18;16;15;14;13;12;11;10;9;8;7;6;5;4;3;2;1;0}),0)</f>
        <v>8</v>
      </c>
      <c r="Z13" s="285"/>
      <c r="AA13" s="273">
        <f>IF(Z13,LOOKUP(Z13,{1;2;3;4;5;6;7;8;9;10;11;12;13;14;15;16;17;18;19;20;21},{45;35;26;18;16;15;14;13;12;11;10;9;8;7;6;5;4;3;2;1;0}),0)</f>
        <v>0</v>
      </c>
      <c r="AB13" s="285">
        <v>13</v>
      </c>
      <c r="AC13" s="289">
        <f>IF(AB13,LOOKUP(AB13,{1;2;3;4;5;6;7;8;9;10;11;12;13;14;15;16;17;18;19;20;21},{45;35;26;18;16;15;14;13;12;11;10;9;8;7;6;5;4;3;2;1;0}),0)</f>
        <v>8</v>
      </c>
      <c r="AD13" s="225"/>
      <c r="AE13"/>
      <c r="AF13"/>
    </row>
    <row r="14" spans="1:32" ht="16" customHeight="1" x14ac:dyDescent="0.2">
      <c r="A14" s="154">
        <v>3530797</v>
      </c>
      <c r="B14" s="146" t="s">
        <v>134</v>
      </c>
      <c r="C14" s="49" t="s">
        <v>195</v>
      </c>
      <c r="D14" s="38" t="str">
        <f t="shared" si="0"/>
        <v>PeterHOLMES</v>
      </c>
      <c r="E14" s="358">
        <v>2017</v>
      </c>
      <c r="F14" s="366" t="s">
        <v>482</v>
      </c>
      <c r="G14" s="369">
        <v>1996</v>
      </c>
      <c r="H14" s="311" t="str">
        <f t="shared" si="1"/>
        <v>U23</v>
      </c>
      <c r="I14" s="311">
        <f t="shared" si="2"/>
        <v>8</v>
      </c>
      <c r="J14" s="340">
        <f>LARGE((O14,S14,Y14,AC14),1)+LARGE((O14,S14,Y14,AC14),2)</f>
        <v>34</v>
      </c>
      <c r="K14" s="344">
        <f t="shared" si="3"/>
        <v>10</v>
      </c>
      <c r="L14" s="342">
        <f>LARGE((Q14,U14,W14,AA14),1)+LARGE((Q14,U14,W14,AA14),2)</f>
        <v>31</v>
      </c>
      <c r="M14" s="122"/>
      <c r="N14" s="40">
        <v>11</v>
      </c>
      <c r="O14" s="41">
        <f>IF(N14,LOOKUP(N14,{1;2;3;4;5;6;7;8;9;10;11;12;13;14;15;16;17;18;19;20;21},{30;25;21;18;16;15;14;13;12;11;10;9;8;7;6;5;4;3;2;1;0}),0)</f>
        <v>10</v>
      </c>
      <c r="P14" s="40">
        <v>6</v>
      </c>
      <c r="Q14" s="43">
        <f>IF(P14,LOOKUP(P14,{1;2;3;4;5;6;7;8;9;10;11;12;13;14;15;16;17;18;19;20;21},{30;25;21;18;16;15;14;13;12;11;10;9;8;7;6;5;4;3;2;1;0}),0)</f>
        <v>15</v>
      </c>
      <c r="R14" s="40">
        <v>4</v>
      </c>
      <c r="S14" s="41">
        <f>IF(R14,LOOKUP(R14,{1;2;3;4;5;6;7;8;9;10;11;12;13;14;15;16;17;18;19;20;21},{30;25;21;18;16;15;14;13;12;11;10;9;8;7;6;5;4;3;2;1;0}),0)</f>
        <v>18</v>
      </c>
      <c r="T14" s="40">
        <v>5</v>
      </c>
      <c r="U14" s="274">
        <f>IF(T14,LOOKUP(T14,{1;2;3;4;5;6;7;8;9;10;11;12;13;14;15;16;17;18;19;20;21},{30;25;21;18;16;15;14;13;12;11;10;9;8;7;6;5;4;3;2;1;0}),0)</f>
        <v>16</v>
      </c>
      <c r="V14" s="291">
        <v>10</v>
      </c>
      <c r="W14" s="273">
        <f>IF(V14,LOOKUP(V14,{1;2;3;4;5;6;7;8;9;10;11;12;13;14;15;16;17;18;19;20;21},{45;35;26;18;16;15;14;13;12;11;10;9;8;7;6;5;4;3;2;1;0}),0)</f>
        <v>11</v>
      </c>
      <c r="X14" s="285">
        <v>5</v>
      </c>
      <c r="Y14" s="284">
        <f>IF(X14,LOOKUP(X14,{1;2;3;4;5;6;7;8;9;10;11;12;13;14;15;16;17;18;19;20;21},{45;35;26;18;16;15;14;13;12;11;10;9;8;7;6;5;4;3;2;1;0}),0)</f>
        <v>16</v>
      </c>
      <c r="Z14" s="285">
        <v>15</v>
      </c>
      <c r="AA14" s="273">
        <f>IF(Z14,LOOKUP(Z14,{1;2;3;4;5;6;7;8;9;10;11;12;13;14;15;16;17;18;19;20;21},{45;35;26;18;16;15;14;13;12;11;10;9;8;7;6;5;4;3;2;1;0}),0)</f>
        <v>6</v>
      </c>
      <c r="AB14" s="285">
        <v>5</v>
      </c>
      <c r="AC14" s="289">
        <f>IF(AB14,LOOKUP(AB14,{1;2;3;4;5;6;7;8;9;10;11;12;13;14;15;16;17;18;19;20;21},{45;35;26;18;16;15;14;13;12;11;10;9;8;7;6;5;4;3;2;1;0}),0)</f>
        <v>16</v>
      </c>
      <c r="AD14" s="225"/>
      <c r="AE14"/>
      <c r="AF14"/>
    </row>
    <row r="15" spans="1:32" ht="16" customHeight="1" x14ac:dyDescent="0.2">
      <c r="A15" s="154">
        <v>3530772</v>
      </c>
      <c r="B15" s="429" t="s">
        <v>26</v>
      </c>
      <c r="C15" s="37" t="s">
        <v>27</v>
      </c>
      <c r="D15" s="38" t="str">
        <f t="shared" si="0"/>
        <v>BenjaminLUSTGARTEN</v>
      </c>
      <c r="E15" s="358">
        <v>2017</v>
      </c>
      <c r="F15" s="366" t="s">
        <v>482</v>
      </c>
      <c r="G15" s="369">
        <v>1992</v>
      </c>
      <c r="H15" s="311" t="str">
        <f t="shared" si="1"/>
        <v>SR</v>
      </c>
      <c r="I15" s="311">
        <f t="shared" si="2"/>
        <v>8</v>
      </c>
      <c r="J15" s="340">
        <f>LARGE((O15,S15,Y15,AC15),1)+LARGE((O15,S15,Y15,AC15),2)</f>
        <v>34</v>
      </c>
      <c r="K15" s="344">
        <f t="shared" si="3"/>
        <v>3</v>
      </c>
      <c r="L15" s="342">
        <f>LARGE((Q15,U15,W15,AA15),1)+LARGE((Q15,U15,W15,AA15),2)</f>
        <v>55</v>
      </c>
      <c r="M15" s="266"/>
      <c r="N15" s="40">
        <v>4</v>
      </c>
      <c r="O15" s="41">
        <f>IF(N15,LOOKUP(N15,{1;2;3;4;5;6;7;8;9;10;11;12;13;14;15;16;17;18;19;20;21},{30;25;21;18;16;15;14;13;12;11;10;9;8;7;6;5;4;3;2;1;0}),0)</f>
        <v>18</v>
      </c>
      <c r="P15" s="40">
        <v>1</v>
      </c>
      <c r="Q15" s="43">
        <f>IF(P15,LOOKUP(P15,{1;2;3;4;5;6;7;8;9;10;11;12;13;14;15;16;17;18;19;20;21},{30;25;21;18;16;15;14;13;12;11;10;9;8;7;6;5;4;3;2;1;0}),0)</f>
        <v>30</v>
      </c>
      <c r="R15" s="40">
        <v>5</v>
      </c>
      <c r="S15" s="41">
        <f>IF(R15,LOOKUP(R15,{1;2;3;4;5;6;7;8;9;10;11;12;13;14;15;16;17;18;19;20;21},{30;25;21;18;16;15;14;13;12;11;10;9;8;7;6;5;4;3;2;1;0}),0)</f>
        <v>16</v>
      </c>
      <c r="T15" s="40">
        <v>2</v>
      </c>
      <c r="U15" s="274">
        <f>IF(T15,LOOKUP(T15,{1;2;3;4;5;6;7;8;9;10;11;12;13;14;15;16;17;18;19;20;21},{30;25;21;18;16;15;14;13;12;11;10;9;8;7;6;5;4;3;2;1;0}),0)</f>
        <v>25</v>
      </c>
      <c r="V15" s="291"/>
      <c r="W15" s="273">
        <f>IF(V15,LOOKUP(V15,{1;2;3;4;5;6;7;8;9;10;11;12;13;14;15;16;17;18;19;20;21},{45;35;26;18;16;15;14;13;12;11;10;9;8;7;6;5;4;3;2;1;0}),0)</f>
        <v>0</v>
      </c>
      <c r="X15" s="285"/>
      <c r="Y15" s="284">
        <f>IF(X15,LOOKUP(X15,{1;2;3;4;5;6;7;8;9;10;11;12;13;14;15;16;17;18;19;20;21},{45;35;26;18;16;15;14;13;12;11;10;9;8;7;6;5;4;3;2;1;0}),0)</f>
        <v>0</v>
      </c>
      <c r="Z15" s="285"/>
      <c r="AA15" s="273">
        <f>IF(Z15,LOOKUP(Z15,{1;2;3;4;5;6;7;8;9;10;11;12;13;14;15;16;17;18;19;20;21},{45;35;26;18;16;15;14;13;12;11;10;9;8;7;6;5;4;3;2;1;0}),0)</f>
        <v>0</v>
      </c>
      <c r="AB15" s="285"/>
      <c r="AC15" s="289">
        <f>IF(AB15,LOOKUP(AB15,{1;2;3;4;5;6;7;8;9;10;11;12;13;14;15;16;17;18;19;20;21},{45;35;26;18;16;15;14;13;12;11;10;9;8;7;6;5;4;3;2;1;0}),0)</f>
        <v>0</v>
      </c>
      <c r="AD15" s="225"/>
      <c r="AE15"/>
      <c r="AF15"/>
    </row>
    <row r="16" spans="1:32" ht="16" customHeight="1" x14ac:dyDescent="0.2">
      <c r="A16" s="154">
        <v>3530600</v>
      </c>
      <c r="B16" s="146" t="s">
        <v>64</v>
      </c>
      <c r="C16" s="49" t="s">
        <v>65</v>
      </c>
      <c r="D16" s="38" t="str">
        <f t="shared" si="0"/>
        <v>NickMICHAUD</v>
      </c>
      <c r="E16" s="358">
        <v>2017</v>
      </c>
      <c r="F16" s="366" t="s">
        <v>482</v>
      </c>
      <c r="G16" s="369">
        <v>1992</v>
      </c>
      <c r="H16" s="311" t="str">
        <f t="shared" si="1"/>
        <v>SR</v>
      </c>
      <c r="I16" s="311">
        <f t="shared" si="2"/>
        <v>10</v>
      </c>
      <c r="J16" s="340">
        <f>LARGE((O16,S16,Y16,AC16),1)+LARGE((O16,S16,Y16,AC16),2)</f>
        <v>25</v>
      </c>
      <c r="K16" s="344">
        <f t="shared" si="3"/>
        <v>41</v>
      </c>
      <c r="L16" s="342">
        <f>LARGE((Q16,U16,W16,AA16),1)+LARGE((Q16,U16,W16,AA16),2)</f>
        <v>0</v>
      </c>
      <c r="M16" s="122"/>
      <c r="N16" s="40">
        <v>12</v>
      </c>
      <c r="O16" s="41">
        <f>IF(N16,LOOKUP(N16,{1;2;3;4;5;6;7;8;9;10;11;12;13;14;15;16;17;18;19;20;21},{30;25;21;18;16;15;14;13;12;11;10;9;8;7;6;5;4;3;2;1;0}),0)</f>
        <v>9</v>
      </c>
      <c r="P16" s="40"/>
      <c r="Q16" s="43">
        <f>IF(P16,LOOKUP(P16,{1;2;3;4;5;6;7;8;9;10;11;12;13;14;15;16;17;18;19;20;21},{30;25;21;18;16;15;14;13;12;11;10;9;8;7;6;5;4;3;2;1;0}),0)</f>
        <v>0</v>
      </c>
      <c r="R16" s="40">
        <v>8</v>
      </c>
      <c r="S16" s="41">
        <f>IF(R16,LOOKUP(R16,{1;2;3;4;5;6;7;8;9;10;11;12;13;14;15;16;17;18;19;20;21},{30;25;21;18;16;15;14;13;12;11;10;9;8;7;6;5;4;3;2;1;0}),0)</f>
        <v>13</v>
      </c>
      <c r="T16" s="40"/>
      <c r="U16" s="274">
        <f>IF(T16,LOOKUP(T16,{1;2;3;4;5;6;7;8;9;10;11;12;13;14;15;16;17;18;19;20;21},{30;25;21;18;16;15;14;13;12;11;10;9;8;7;6;5;4;3;2;1;0}),0)</f>
        <v>0</v>
      </c>
      <c r="V16" s="291"/>
      <c r="W16" s="273">
        <f>IF(V16,LOOKUP(V16,{1;2;3;4;5;6;7;8;9;10;11;12;13;14;15;16;17;18;19;20;21},{45;35;26;18;16;15;14;13;12;11;10;9;8;7;6;5;4;3;2;1;0}),0)</f>
        <v>0</v>
      </c>
      <c r="X16" s="285">
        <v>9</v>
      </c>
      <c r="Y16" s="284">
        <f>IF(X16,LOOKUP(X16,{1;2;3;4;5;6;7;8;9;10;11;12;13;14;15;16;17;18;19;20;21},{45;35;26;18;16;15;14;13;12;11;10;9;8;7;6;5;4;3;2;1;0}),0)</f>
        <v>12</v>
      </c>
      <c r="Z16" s="285"/>
      <c r="AA16" s="273">
        <f>IF(Z16,LOOKUP(Z16,{1;2;3;4;5;6;7;8;9;10;11;12;13;14;15;16;17;18;19;20;21},{45;35;26;18;16;15;14;13;12;11;10;9;8;7;6;5;4;3;2;1;0}),0)</f>
        <v>0</v>
      </c>
      <c r="AB16" s="285"/>
      <c r="AC16" s="289">
        <f>IF(AB16,LOOKUP(AB16,{1;2;3;4;5;6;7;8;9;10;11;12;13;14;15;16;17;18;19;20;21},{45;35;26;18;16;15;14;13;12;11;10;9;8;7;6;5;4;3;2;1;0}),0)</f>
        <v>0</v>
      </c>
      <c r="AD16" s="225"/>
      <c r="AE16"/>
      <c r="AF16"/>
    </row>
    <row r="17" spans="1:32" ht="16" customHeight="1" x14ac:dyDescent="0.2">
      <c r="A17" s="154">
        <v>3530718</v>
      </c>
      <c r="B17" s="146" t="s">
        <v>47</v>
      </c>
      <c r="C17" s="49" t="s">
        <v>101</v>
      </c>
      <c r="D17" s="38" t="str">
        <f t="shared" si="0"/>
        <v>LoganDIEKMANN</v>
      </c>
      <c r="E17" s="358">
        <v>2017</v>
      </c>
      <c r="F17" s="366" t="s">
        <v>482</v>
      </c>
      <c r="G17" s="369">
        <v>1993</v>
      </c>
      <c r="H17" s="311" t="str">
        <f t="shared" si="1"/>
        <v>SR</v>
      </c>
      <c r="I17" s="311">
        <f t="shared" si="2"/>
        <v>11</v>
      </c>
      <c r="J17" s="340">
        <f>LARGE((O17,S17,Y17,AC17),1)+LARGE((O17,S17,Y17,AC17),2)</f>
        <v>24</v>
      </c>
      <c r="K17" s="344">
        <f t="shared" si="3"/>
        <v>35</v>
      </c>
      <c r="L17" s="342">
        <f>LARGE((Q17,U17,W17,AA17),1)+LARGE((Q17,U17,W17,AA17),2)</f>
        <v>3</v>
      </c>
      <c r="M17" s="122"/>
      <c r="N17" s="40">
        <v>7</v>
      </c>
      <c r="O17" s="41">
        <f>IF(N17,LOOKUP(N17,{1;2;3;4;5;6;7;8;9;10;11;12;13;14;15;16;17;18;19;20;21},{30;25;21;18;16;15;14;13;12;11;10;9;8;7;6;5;4;3;2;1;0}),0)</f>
        <v>14</v>
      </c>
      <c r="P17" s="40">
        <v>18</v>
      </c>
      <c r="Q17" s="43">
        <f>IF(P17,LOOKUP(P17,{1;2;3;4;5;6;7;8;9;10;11;12;13;14;15;16;17;18;19;20;21},{30;25;21;18;16;15;14;13;12;11;10;9;8;7;6;5;4;3;2;1;0}),0)</f>
        <v>3</v>
      </c>
      <c r="R17" s="40"/>
      <c r="S17" s="41">
        <f>IF(R17,LOOKUP(R17,{1;2;3;4;5;6;7;8;9;10;11;12;13;14;15;16;17;18;19;20;21},{30;25;21;18;16;15;14;13;12;11;10;9;8;7;6;5;4;3;2;1;0}),0)</f>
        <v>0</v>
      </c>
      <c r="T17" s="40"/>
      <c r="U17" s="274">
        <f>IF(T17,LOOKUP(T17,{1;2;3;4;5;6;7;8;9;10;11;12;13;14;15;16;17;18;19;20;21},{30;25;21;18;16;15;14;13;12;11;10;9;8;7;6;5;4;3;2;1;0}),0)</f>
        <v>0</v>
      </c>
      <c r="V17" s="291"/>
      <c r="W17" s="273">
        <f>IF(V17,LOOKUP(V17,{1;2;3;4;5;6;7;8;9;10;11;12;13;14;15;16;17;18;19;20;21},{45;35;26;18;16;15;14;13;12;11;10;9;8;7;6;5;4;3;2;1;0}),0)</f>
        <v>0</v>
      </c>
      <c r="X17" s="285"/>
      <c r="Y17" s="284">
        <f>IF(X17,LOOKUP(X17,{1;2;3;4;5;6;7;8;9;10;11;12;13;14;15;16;17;18;19;20;21},{45;35;26;18;16;15;14;13;12;11;10;9;8;7;6;5;4;3;2;1;0}),0)</f>
        <v>0</v>
      </c>
      <c r="Z17" s="285"/>
      <c r="AA17" s="273">
        <f>IF(Z17,LOOKUP(Z17,{1;2;3;4;5;6;7;8;9;10;11;12;13;14;15;16;17;18;19;20;21},{45;35;26;18;16;15;14;13;12;11;10;9;8;7;6;5;4;3;2;1;0}),0)</f>
        <v>0</v>
      </c>
      <c r="AB17" s="285">
        <v>11</v>
      </c>
      <c r="AC17" s="289">
        <f>IF(AB17,LOOKUP(AB17,{1;2;3;4;5;6;7;8;9;10;11;12;13;14;15;16;17;18;19;20;21},{45;35;26;18;16;15;14;13;12;11;10;9;8;7;6;5;4;3;2;1;0}),0)</f>
        <v>10</v>
      </c>
      <c r="AD17" s="225"/>
      <c r="AE17"/>
      <c r="AF17"/>
    </row>
    <row r="18" spans="1:32" ht="16" customHeight="1" x14ac:dyDescent="0.2">
      <c r="A18" s="154">
        <v>3530628</v>
      </c>
      <c r="B18" s="146" t="s">
        <v>90</v>
      </c>
      <c r="C18" s="49" t="s">
        <v>91</v>
      </c>
      <c r="D18" s="38" t="str">
        <f t="shared" si="0"/>
        <v>AkeoMAIFELD-CARUCCI</v>
      </c>
      <c r="E18" s="358">
        <v>2017</v>
      </c>
      <c r="F18" s="366" t="s">
        <v>482</v>
      </c>
      <c r="G18" s="369">
        <v>1993</v>
      </c>
      <c r="H18" s="311" t="str">
        <f t="shared" si="1"/>
        <v>SR</v>
      </c>
      <c r="I18" s="311">
        <f t="shared" si="2"/>
        <v>11</v>
      </c>
      <c r="J18" s="340">
        <f>LARGE((O18,S18,Y18,AC18),1)+LARGE((O18,S18,Y18,AC18),2)</f>
        <v>24</v>
      </c>
      <c r="K18" s="344">
        <f t="shared" si="3"/>
        <v>7</v>
      </c>
      <c r="L18" s="342">
        <f>LARGE((Q18,U18,W18,AA18),1)+LARGE((Q18,U18,W18,AA18),2)</f>
        <v>34</v>
      </c>
      <c r="M18" s="122"/>
      <c r="N18" s="40">
        <v>10</v>
      </c>
      <c r="O18" s="41">
        <f>IF(N18,LOOKUP(N18,{1;2;3;4;5;6;7;8;9;10;11;12;13;14;15;16;17;18;19;20;21},{30;25;21;18;16;15;14;13;12;11;10;9;8;7;6;5;4;3;2;1;0}),0)</f>
        <v>11</v>
      </c>
      <c r="P18" s="40">
        <v>3</v>
      </c>
      <c r="Q18" s="43">
        <f>IF(P18,LOOKUP(P18,{1;2;3;4;5;6;7;8;9;10;11;12;13;14;15;16;17;18;19;20;21},{30;25;21;18;16;15;14;13;12;11;10;9;8;7;6;5;4;3;2;1;0}),0)</f>
        <v>21</v>
      </c>
      <c r="R18" s="40">
        <v>14</v>
      </c>
      <c r="S18" s="41">
        <f>IF(R18,LOOKUP(R18,{1;2;3;4;5;6;7;8;9;10;11;12;13;14;15;16;17;18;19;20;21},{30;25;21;18;16;15;14;13;12;11;10;9;8;7;6;5;4;3;2;1;0}),0)</f>
        <v>7</v>
      </c>
      <c r="T18" s="40">
        <v>12</v>
      </c>
      <c r="U18" s="274">
        <f>IF(T18,LOOKUP(T18,{1;2;3;4;5;6;7;8;9;10;11;12;13;14;15;16;17;18;19;20;21},{30;25;21;18;16;15;14;13;12;11;10;9;8;7;6;5;4;3;2;1;0}),0)</f>
        <v>9</v>
      </c>
      <c r="V18" s="291">
        <v>8</v>
      </c>
      <c r="W18" s="273">
        <f>IF(V18,LOOKUP(V18,{1;2;3;4;5;6;7;8;9;10;11;12;13;14;15;16;17;18;19;20;21},{45;35;26;18;16;15;14;13;12;11;10;9;8;7;6;5;4;3;2;1;0}),0)</f>
        <v>13</v>
      </c>
      <c r="X18" s="285"/>
      <c r="Y18" s="284">
        <f>IF(X18,LOOKUP(X18,{1;2;3;4;5;6;7;8;9;10;11;12;13;14;15;16;17;18;19;20;21},{45;35;26;18;16;15;14;13;12;11;10;9;8;7;6;5;4;3;2;1;0}),0)</f>
        <v>0</v>
      </c>
      <c r="Z18" s="285">
        <v>9</v>
      </c>
      <c r="AA18" s="273">
        <f>IF(Z18,LOOKUP(Z18,{1;2;3;4;5;6;7;8;9;10;11;12;13;14;15;16;17;18;19;20;21},{45;35;26;18;16;15;14;13;12;11;10;9;8;7;6;5;4;3;2;1;0}),0)</f>
        <v>12</v>
      </c>
      <c r="AB18" s="285">
        <v>8</v>
      </c>
      <c r="AC18" s="289">
        <f>IF(AB18,LOOKUP(AB18,{1;2;3;4;5;6;7;8;9;10;11;12;13;14;15;16;17;18;19;20;21},{45;35;26;18;16;15;14;13;12;11;10;9;8;7;6;5;4;3;2;1;0}),0)</f>
        <v>13</v>
      </c>
      <c r="AD18" s="225"/>
      <c r="AE18"/>
      <c r="AF18"/>
    </row>
    <row r="19" spans="1:32" ht="16" customHeight="1" x14ac:dyDescent="0.2">
      <c r="A19" s="154">
        <v>3530935</v>
      </c>
      <c r="B19" s="146" t="s">
        <v>215</v>
      </c>
      <c r="C19" s="49" t="s">
        <v>216</v>
      </c>
      <c r="D19" s="38" t="str">
        <f t="shared" si="0"/>
        <v>LanceMCKENNEY</v>
      </c>
      <c r="E19" s="359"/>
      <c r="F19" s="368" t="s">
        <v>482</v>
      </c>
      <c r="G19" s="367">
        <v>1997</v>
      </c>
      <c r="H19" s="311" t="str">
        <f t="shared" si="1"/>
        <v>U23</v>
      </c>
      <c r="I19" s="311">
        <f t="shared" si="2"/>
        <v>13</v>
      </c>
      <c r="J19" s="340">
        <f>LARGE((O19,S19,Y19,AC19),1)+LARGE((O19,S19,Y19,AC19),2)</f>
        <v>23</v>
      </c>
      <c r="K19" s="344">
        <f t="shared" si="3"/>
        <v>32</v>
      </c>
      <c r="L19" s="342">
        <f>LARGE((Q19,U19,W19,AA19),1)+LARGE((Q19,U19,W19,AA19),2)</f>
        <v>5</v>
      </c>
      <c r="M19" s="122"/>
      <c r="N19" s="40">
        <v>13</v>
      </c>
      <c r="O19" s="41">
        <f>IF(N19,LOOKUP(N19,{1;2;3;4;5;6;7;8;9;10;11;12;13;14;15;16;17;18;19;20;21},{30;25;21;18;16;15;14;13;12;11;10;9;8;7;6;5;4;3;2;1;0}),0)</f>
        <v>8</v>
      </c>
      <c r="P19" s="40"/>
      <c r="Q19" s="43">
        <f>IF(P19,LOOKUP(P19,{1;2;3;4;5;6;7;8;9;10;11;12;13;14;15;16;17;18;19;20;21},{30;25;21;18;16;15;14;13;12;11;10;9;8;7;6;5;4;3;2;1;0}),0)</f>
        <v>0</v>
      </c>
      <c r="R19" s="40">
        <v>6</v>
      </c>
      <c r="S19" s="41">
        <f>IF(R19,LOOKUP(R19,{1;2;3;4;5;6;7;8;9;10;11;12;13;14;15;16;17;18;19;20;21},{30;25;21;18;16;15;14;13;12;11;10;9;8;7;6;5;4;3;2;1;0}),0)</f>
        <v>15</v>
      </c>
      <c r="T19" s="40">
        <v>16</v>
      </c>
      <c r="U19" s="274">
        <f>IF(T19,LOOKUP(T19,{1;2;3;4;5;6;7;8;9;10;11;12;13;14;15;16;17;18;19;20;21},{30;25;21;18;16;15;14;13;12;11;10;9;8;7;6;5;4;3;2;1;0}),0)</f>
        <v>5</v>
      </c>
      <c r="V19" s="291"/>
      <c r="W19" s="273">
        <f>IF(V19,LOOKUP(V19,{1;2;3;4;5;6;7;8;9;10;11;12;13;14;15;16;17;18;19;20;21},{45;35;26;18;16;15;14;13;12;11;10;9;8;7;6;5;4;3;2;1;0}),0)</f>
        <v>0</v>
      </c>
      <c r="X19" s="285"/>
      <c r="Y19" s="284">
        <f>IF(X19,LOOKUP(X19,{1;2;3;4;5;6;7;8;9;10;11;12;13;14;15;16;17;18;19;20;21},{45;35;26;18;16;15;14;13;12;11;10;9;8;7;6;5;4;3;2;1;0}),0)</f>
        <v>0</v>
      </c>
      <c r="Z19" s="285"/>
      <c r="AA19" s="273">
        <f>IF(Z19,LOOKUP(Z19,{1;2;3;4;5;6;7;8;9;10;11;12;13;14;15;16;17;18;19;20;21},{45;35;26;18;16;15;14;13;12;11;10;9;8;7;6;5;4;3;2;1;0}),0)</f>
        <v>0</v>
      </c>
      <c r="AB19" s="285"/>
      <c r="AC19" s="289">
        <f>IF(AB19,LOOKUP(AB19,{1;2;3;4;5;6;7;8;9;10;11;12;13;14;15;16;17;18;19;20;21},{45;35;26;18;16;15;14;13;12;11;10;9;8;7;6;5;4;3;2;1;0}),0)</f>
        <v>0</v>
      </c>
      <c r="AD19" s="225"/>
      <c r="AE19"/>
      <c r="AF19"/>
    </row>
    <row r="20" spans="1:32" ht="16" customHeight="1" x14ac:dyDescent="0.2">
      <c r="A20" s="154">
        <v>3530679</v>
      </c>
      <c r="B20" s="145" t="s">
        <v>62</v>
      </c>
      <c r="C20" s="37" t="s">
        <v>63</v>
      </c>
      <c r="D20" s="38" t="str">
        <f t="shared" si="0"/>
        <v>KyleBRATRUD</v>
      </c>
      <c r="E20" s="358">
        <v>2017</v>
      </c>
      <c r="F20" s="366" t="s">
        <v>482</v>
      </c>
      <c r="G20" s="369">
        <v>1993</v>
      </c>
      <c r="H20" s="311" t="str">
        <f t="shared" si="1"/>
        <v>SR</v>
      </c>
      <c r="I20" s="311">
        <f t="shared" si="2"/>
        <v>14</v>
      </c>
      <c r="J20" s="340">
        <f>LARGE((O20,S20,Y20,AC20),1)+LARGE((O20,S20,Y20,AC20),2)</f>
        <v>22</v>
      </c>
      <c r="K20" s="344">
        <f t="shared" si="3"/>
        <v>1</v>
      </c>
      <c r="L20" s="342">
        <f>LARGE((Q20,U20,W20,AA20),1)+LARGE((Q20,U20,W20,AA20),2)</f>
        <v>80</v>
      </c>
      <c r="M20" s="122"/>
      <c r="N20" s="40">
        <v>8</v>
      </c>
      <c r="O20" s="41">
        <f>IF(N20,LOOKUP(N20,{1;2;3;4;5;6;7;8;9;10;11;12;13;14;15;16;17;18;19;20;21},{30;25;21;18;16;15;14;13;12;11;10;9;8;7;6;5;4;3;2;1;0}),0)</f>
        <v>13</v>
      </c>
      <c r="P20" s="40">
        <v>2</v>
      </c>
      <c r="Q20" s="43">
        <f>IF(P20,LOOKUP(P20,{1;2;3;4;5;6;7;8;9;10;11;12;13;14;15;16;17;18;19;20;21},{30;25;21;18;16;15;14;13;12;11;10;9;8;7;6;5;4;3;2;1;0}),0)</f>
        <v>25</v>
      </c>
      <c r="R20" s="40">
        <v>13</v>
      </c>
      <c r="S20" s="41">
        <f>IF(R20,LOOKUP(R20,{1;2;3;4;5;6;7;8;9;10;11;12;13;14;15;16;17;18;19;20;21},{30;25;21;18;16;15;14;13;12;11;10;9;8;7;6;5;4;3;2;1;0}),0)</f>
        <v>8</v>
      </c>
      <c r="T20" s="40">
        <v>1</v>
      </c>
      <c r="U20" s="274">
        <f>IF(T20,LOOKUP(T20,{1;2;3;4;5;6;7;8;9;10;11;12;13;14;15;16;17;18;19;20;21},{30;25;21;18;16;15;14;13;12;11;10;9;8;7;6;5;4;3;2;1;0}),0)</f>
        <v>30</v>
      </c>
      <c r="V20" s="291">
        <v>1</v>
      </c>
      <c r="W20" s="273">
        <f>IF(V20,LOOKUP(V20,{1;2;3;4;5;6;7;8;9;10;11;12;13;14;15;16;17;18;19;20;21},{45;35;26;18;16;15;14;13;12;11;10;9;8;7;6;5;4;3;2;1;0}),0)</f>
        <v>45</v>
      </c>
      <c r="X20" s="285"/>
      <c r="Y20" s="284">
        <f>IF(X20,LOOKUP(X20,{1;2;3;4;5;6;7;8;9;10;11;12;13;14;15;16;17;18;19;20;21},{45;35;26;18;16;15;14;13;12;11;10;9;8;7;6;5;4;3;2;1;0}),0)</f>
        <v>0</v>
      </c>
      <c r="Z20" s="285">
        <v>2</v>
      </c>
      <c r="AA20" s="273">
        <f>IF(Z20,LOOKUP(Z20,{1;2;3;4;5;6;7;8;9;10;11;12;13;14;15;16;17;18;19;20;21},{45;35;26;18;16;15;14;13;12;11;10;9;8;7;6;5;4;3;2;1;0}),0)</f>
        <v>35</v>
      </c>
      <c r="AB20" s="285">
        <v>12</v>
      </c>
      <c r="AC20" s="289">
        <f>IF(AB20,LOOKUP(AB20,{1;2;3;4;5;6;7;8;9;10;11;12;13;14;15;16;17;18;19;20;21},{45;35;26;18;16;15;14;13;12;11;10;9;8;7;6;5;4;3;2;1;0}),0)</f>
        <v>9</v>
      </c>
      <c r="AD20" s="225"/>
      <c r="AE20"/>
      <c r="AF20"/>
    </row>
    <row r="21" spans="1:32" ht="16" customHeight="1" x14ac:dyDescent="0.2">
      <c r="A21" s="154">
        <v>3530496</v>
      </c>
      <c r="B21" s="145" t="s">
        <v>20</v>
      </c>
      <c r="C21" s="37" t="s">
        <v>21</v>
      </c>
      <c r="D21" s="38" t="str">
        <f t="shared" si="0"/>
        <v>DavidNORRIS</v>
      </c>
      <c r="E21" s="358">
        <v>2017</v>
      </c>
      <c r="F21" s="366" t="s">
        <v>482</v>
      </c>
      <c r="G21" s="369">
        <v>1990</v>
      </c>
      <c r="H21" s="311" t="str">
        <f t="shared" si="1"/>
        <v>SR</v>
      </c>
      <c r="I21" s="311">
        <f t="shared" si="2"/>
        <v>14</v>
      </c>
      <c r="J21" s="340">
        <f>LARGE((O21,S21,Y21,AC21),1)+LARGE((O21,S21,Y21,AC21),2)</f>
        <v>22</v>
      </c>
      <c r="K21" s="344">
        <f t="shared" si="3"/>
        <v>2</v>
      </c>
      <c r="L21" s="342">
        <f>LARGE((Q21,U21,W21,AA21),1)+LARGE((Q21,U21,W21,AA21),2)</f>
        <v>63</v>
      </c>
      <c r="M21" s="122"/>
      <c r="N21" s="40"/>
      <c r="O21" s="41">
        <f>IF(N21,LOOKUP(N21,{1;2;3;4;5;6;7;8;9;10;11;12;13;14;15;16;17;18;19;20;21},{30;25;21;18;16;15;14;13;12;11;10;9;8;7;6;5;4;3;2;1;0}),0)</f>
        <v>0</v>
      </c>
      <c r="P21" s="40"/>
      <c r="Q21" s="43">
        <f>IF(P21,LOOKUP(P21,{1;2;3;4;5;6;7;8;9;10;11;12;13;14;15;16;17;18;19;20;21},{30;25;21;18;16;15;14;13;12;11;10;9;8;7;6;5;4;3;2;1;0}),0)</f>
        <v>0</v>
      </c>
      <c r="R21" s="40"/>
      <c r="S21" s="41">
        <f>IF(R21,LOOKUP(R21,{1;2;3;4;5;6;7;8;9;10;11;12;13;14;15;16;17;18;19;20;21},{30;25;21;18;16;15;14;13;12;11;10;9;8;7;6;5;4;3;2;1;0}),0)</f>
        <v>0</v>
      </c>
      <c r="T21" s="40"/>
      <c r="U21" s="274">
        <f>IF(T21,LOOKUP(T21,{1;2;3;4;5;6;7;8;9;10;11;12;13;14;15;16;17;18;19;20;21},{30;25;21;18;16;15;14;13;12;11;10;9;8;7;6;5;4;3;2;1;0}),0)</f>
        <v>0</v>
      </c>
      <c r="V21" s="291">
        <v>4</v>
      </c>
      <c r="W21" s="273">
        <f>IF(V21,LOOKUP(V21,{1;2;3;4;5;6;7;8;9;10;11;12;13;14;15;16;17;18;19;20;21},{45;35;26;18;16;15;14;13;12;11;10;9;8;7;6;5;4;3;2;1;0}),0)</f>
        <v>18</v>
      </c>
      <c r="X21" s="285">
        <v>10</v>
      </c>
      <c r="Y21" s="284">
        <f>IF(X21,LOOKUP(X21,{1;2;3;4;5;6;7;8;9;10;11;12;13;14;15;16;17;18;19;20;21},{45;35;26;18;16;15;14;13;12;11;10;9;8;7;6;5;4;3;2;1;0}),0)</f>
        <v>11</v>
      </c>
      <c r="Z21" s="285">
        <v>1</v>
      </c>
      <c r="AA21" s="273">
        <f>IF(Z21,LOOKUP(Z21,{1;2;3;4;5;6;7;8;9;10;11;12;13;14;15;16;17;18;19;20;21},{45;35;26;18;16;15;14;13;12;11;10;9;8;7;6;5;4;3;2;1;0}),0)</f>
        <v>45</v>
      </c>
      <c r="AB21" s="285">
        <v>10</v>
      </c>
      <c r="AC21" s="289">
        <f>IF(AB21,LOOKUP(AB21,{1;2;3;4;5;6;7;8;9;10;11;12;13;14;15;16;17;18;19;20;21},{45;35;26;18;16;15;14;13;12;11;10;9;8;7;6;5;4;3;2;1;0}),0)</f>
        <v>11</v>
      </c>
      <c r="AD21" s="225"/>
      <c r="AE21"/>
      <c r="AF21"/>
    </row>
    <row r="22" spans="1:32" ht="16" customHeight="1" x14ac:dyDescent="0.2">
      <c r="A22" s="154">
        <v>3530882</v>
      </c>
      <c r="B22" s="146" t="s">
        <v>60</v>
      </c>
      <c r="C22" s="49" t="s">
        <v>61</v>
      </c>
      <c r="D22" s="38" t="str">
        <f t="shared" si="0"/>
        <v>GusSCHUMACHER</v>
      </c>
      <c r="E22" s="358">
        <v>2017</v>
      </c>
      <c r="F22" s="366" t="s">
        <v>482</v>
      </c>
      <c r="G22" s="369">
        <v>2000</v>
      </c>
      <c r="H22" s="311" t="str">
        <f t="shared" si="1"/>
        <v>U23</v>
      </c>
      <c r="I22" s="311">
        <f t="shared" si="2"/>
        <v>14</v>
      </c>
      <c r="J22" s="340">
        <f>LARGE((O22,S22,Y22,AC22),1)+LARGE((O22,S22,Y22,AC22),2)</f>
        <v>22</v>
      </c>
      <c r="K22" s="344">
        <f t="shared" si="3"/>
        <v>9</v>
      </c>
      <c r="L22" s="342">
        <f>LARGE((Q22,U22,W22,AA22),1)+LARGE((Q22,U22,W22,AA22),2)</f>
        <v>33</v>
      </c>
      <c r="M22" s="122"/>
      <c r="N22" s="40"/>
      <c r="O22" s="41">
        <f>IF(N22,LOOKUP(N22,{1;2;3;4;5;6;7;8;9;10;11;12;13;14;15;16;17;18;19;20;21},{30;25;21;18;16;15;14;13;12;11;10;9;8;7;6;5;4;3;2;1;0}),0)</f>
        <v>0</v>
      </c>
      <c r="P22" s="40"/>
      <c r="Q22" s="43">
        <f>IF(P22,LOOKUP(P22,{1;2;3;4;5;6;7;8;9;10;11;12;13;14;15;16;17;18;19;20;21},{30;25;21;18;16;15;14;13;12;11;10;9;8;7;6;5;4;3;2;1;0}),0)</f>
        <v>0</v>
      </c>
      <c r="R22" s="40"/>
      <c r="S22" s="41">
        <f>IF(R22,LOOKUP(R22,{1;2;3;4;5;6;7;8;9;10;11;12;13;14;15;16;17;18;19;20;21},{30;25;21;18;16;15;14;13;12;11;10;9;8;7;6;5;4;3;2;1;0}),0)</f>
        <v>0</v>
      </c>
      <c r="T22" s="40"/>
      <c r="U22" s="274">
        <f>IF(T22,LOOKUP(T22,{1;2;3;4;5;6;7;8;9;10;11;12;13;14;15;16;17;18;19;20;21},{30;25;21;18;16;15;14;13;12;11;10;9;8;7;6;5;4;3;2;1;0}),0)</f>
        <v>0</v>
      </c>
      <c r="V22" s="291">
        <v>6</v>
      </c>
      <c r="W22" s="273">
        <f>IF(V22,LOOKUP(V22,{1;2;3;4;5;6;7;8;9;10;11;12;13;14;15;16;17;18;19;20;21},{45;35;26;18;16;15;14;13;12;11;10;9;8;7;6;5;4;3;2;1;0}),0)</f>
        <v>15</v>
      </c>
      <c r="X22" s="285">
        <v>14</v>
      </c>
      <c r="Y22" s="284">
        <f>IF(X22,LOOKUP(X22,{1;2;3;4;5;6;7;8;9;10;11;12;13;14;15;16;17;18;19;20;21},{45;35;26;18;16;15;14;13;12;11;10;9;8;7;6;5;4;3;2;1;0}),0)</f>
        <v>7</v>
      </c>
      <c r="Z22" s="285">
        <v>4</v>
      </c>
      <c r="AA22" s="273">
        <f>IF(Z22,LOOKUP(Z22,{1;2;3;4;5;6;7;8;9;10;11;12;13;14;15;16;17;18;19;20;21},{45;35;26;18;16;15;14;13;12;11;10;9;8;7;6;5;4;3;2;1;0}),0)</f>
        <v>18</v>
      </c>
      <c r="AB22" s="285">
        <v>6</v>
      </c>
      <c r="AC22" s="289">
        <f>IF(AB22,LOOKUP(AB22,{1;2;3;4;5;6;7;8;9;10;11;12;13;14;15;16;17;18;19;20;21},{45;35;26;18;16;15;14;13;12;11;10;9;8;7;6;5;4;3;2;1;0}),0)</f>
        <v>15</v>
      </c>
      <c r="AD22" s="225"/>
      <c r="AE22"/>
      <c r="AF22"/>
    </row>
    <row r="23" spans="1:32" ht="16" customHeight="1" x14ac:dyDescent="0.2">
      <c r="A23" s="154">
        <v>3530824</v>
      </c>
      <c r="B23" s="145" t="s">
        <v>621</v>
      </c>
      <c r="C23" s="37" t="s">
        <v>630</v>
      </c>
      <c r="D23" s="38" t="str">
        <f t="shared" si="0"/>
        <v>NicholasSWEENEY</v>
      </c>
      <c r="E23" s="358"/>
      <c r="F23" s="443" t="s">
        <v>482</v>
      </c>
      <c r="G23" s="367">
        <v>1997</v>
      </c>
      <c r="H23" s="311" t="str">
        <f t="shared" si="1"/>
        <v>U23</v>
      </c>
      <c r="I23" s="311">
        <f t="shared" si="2"/>
        <v>17</v>
      </c>
      <c r="J23" s="340">
        <f>LARGE((O23,S23,Y23,AC23),1)+LARGE((O23,S23,Y23,AC23),2)</f>
        <v>20</v>
      </c>
      <c r="K23" s="344">
        <f t="shared" si="3"/>
        <v>34</v>
      </c>
      <c r="L23" s="342">
        <f>LARGE((Q23,U23,W23,AA23),1)+LARGE((Q23,U23,W23,AA23),2)</f>
        <v>4</v>
      </c>
      <c r="M23" s="122"/>
      <c r="N23" s="40"/>
      <c r="O23" s="41">
        <f>IF(N23,LOOKUP(N23,{1;2;3;4;5;6;7;8;9;10;11;12;13;14;15;16;17;18;19;20;21},{30;25;21;18;16;15;14;13;12;11;10;9;8;7;6;5;4;3;2;1;0}),0)</f>
        <v>0</v>
      </c>
      <c r="P23" s="40"/>
      <c r="Q23" s="43">
        <f>IF(P23,LOOKUP(P23,{1;2;3;4;5;6;7;8;9;10;11;12;13;14;15;16;17;18;19;20;21},{30;25;21;18;16;15;14;13;12;11;10;9;8;7;6;5;4;3;2;1;0}),0)</f>
        <v>0</v>
      </c>
      <c r="R23" s="40">
        <v>7</v>
      </c>
      <c r="S23" s="41">
        <f>IF(R23,LOOKUP(R23,{1;2;3;4;5;6;7;8;9;10;11;12;13;14;15;16;17;18;19;20;21},{30;25;21;18;16;15;14;13;12;11;10;9;8;7;6;5;4;3;2;1;0}),0)</f>
        <v>14</v>
      </c>
      <c r="T23" s="40">
        <v>17</v>
      </c>
      <c r="U23" s="274">
        <f>IF(T23,LOOKUP(T23,{1;2;3;4;5;6;7;8;9;10;11;12;13;14;15;16;17;18;19;20;21},{30;25;21;18;16;15;14;13;12;11;10;9;8;7;6;5;4;3;2;1;0}),0)</f>
        <v>4</v>
      </c>
      <c r="V23" s="291"/>
      <c r="W23" s="273">
        <f>IF(V23,LOOKUP(V23,{1;2;3;4;5;6;7;8;9;10;11;12;13;14;15;16;17;18;19;20;21},{45;35;26;18;16;15;14;13;12;11;10;9;8;7;6;5;4;3;2;1;0}),0)</f>
        <v>0</v>
      </c>
      <c r="X23" s="285">
        <v>15</v>
      </c>
      <c r="Y23" s="284">
        <f>IF(X23,LOOKUP(X23,{1;2;3;4;5;6;7;8;9;10;11;12;13;14;15;16;17;18;19;20;21},{45;35;26;18;16;15;14;13;12;11;10;9;8;7;6;5;4;3;2;1;0}),0)</f>
        <v>6</v>
      </c>
      <c r="Z23" s="285"/>
      <c r="AA23" s="273">
        <f>IF(Z23,LOOKUP(Z23,{1;2;3;4;5;6;7;8;9;10;11;12;13;14;15;16;17;18;19;20;21},{45;35;26;18;16;15;14;13;12;11;10;9;8;7;6;5;4;3;2;1;0}),0)</f>
        <v>0</v>
      </c>
      <c r="AB23" s="285">
        <v>15</v>
      </c>
      <c r="AC23" s="289">
        <f>IF(AB23,LOOKUP(AB23,{1;2;3;4;5;6;7;8;9;10;11;12;13;14;15;16;17;18;19;20;21},{45;35;26;18;16;15;14;13;12;11;10;9;8;7;6;5;4;3;2;1;0}),0)</f>
        <v>6</v>
      </c>
      <c r="AD23" s="225"/>
      <c r="AE23"/>
      <c r="AF23"/>
    </row>
    <row r="24" spans="1:32" ht="16" customHeight="1" x14ac:dyDescent="0.2">
      <c r="A24" s="154">
        <v>3530649</v>
      </c>
      <c r="B24" s="145" t="s">
        <v>43</v>
      </c>
      <c r="C24" s="37" t="s">
        <v>44</v>
      </c>
      <c r="D24" s="38" t="str">
        <f t="shared" si="0"/>
        <v>ForrestMAHLEN</v>
      </c>
      <c r="E24" s="358">
        <v>2017</v>
      </c>
      <c r="F24" s="366" t="s">
        <v>482</v>
      </c>
      <c r="G24" s="369">
        <v>1993</v>
      </c>
      <c r="H24" s="311" t="str">
        <f t="shared" si="1"/>
        <v>SR</v>
      </c>
      <c r="I24" s="311">
        <f t="shared" si="2"/>
        <v>18</v>
      </c>
      <c r="J24" s="340">
        <f>LARGE((O24,S24,Y24,AC24),1)+LARGE((O24,S24,Y24,AC24),2)</f>
        <v>18</v>
      </c>
      <c r="K24" s="344">
        <f t="shared" si="3"/>
        <v>14</v>
      </c>
      <c r="L24" s="342">
        <f>LARGE((Q24,U24,W24,AA24),1)+LARGE((Q24,U24,W24,AA24),2)</f>
        <v>23</v>
      </c>
      <c r="M24" s="122"/>
      <c r="N24" s="40">
        <v>15</v>
      </c>
      <c r="O24" s="41">
        <f>IF(N24,LOOKUP(N24,{1;2;3;4;5;6;7;8;9;10;11;12;13;14;15;16;17;18;19;20;21},{30;25;21;18;16;15;14;13;12;11;10;9;8;7;6;5;4;3;2;1;0}),0)</f>
        <v>6</v>
      </c>
      <c r="P24" s="40">
        <v>19</v>
      </c>
      <c r="Q24" s="43">
        <f>IF(P24,LOOKUP(P24,{1;2;3;4;5;6;7;8;9;10;11;12;13;14;15;16;17;18;19;20;21},{30;25;21;18;16;15;14;13;12;11;10;9;8;7;6;5;4;3;2;1;0}),0)</f>
        <v>2</v>
      </c>
      <c r="R24" s="40">
        <v>9</v>
      </c>
      <c r="S24" s="41">
        <f>IF(R24,LOOKUP(R24,{1;2;3;4;5;6;7;8;9;10;11;12;13;14;15;16;17;18;19;20;21},{30;25;21;18;16;15;14;13;12;11;10;9;8;7;6;5;4;3;2;1;0}),0)</f>
        <v>12</v>
      </c>
      <c r="T24" s="40">
        <v>7</v>
      </c>
      <c r="U24" s="274">
        <f>IF(T24,LOOKUP(T24,{1;2;3;4;5;6;7;8;9;10;11;12;13;14;15;16;17;18;19;20;21},{30;25;21;18;16;15;14;13;12;11;10;9;8;7;6;5;4;3;2;1;0}),0)</f>
        <v>14</v>
      </c>
      <c r="V24" s="291">
        <v>15</v>
      </c>
      <c r="W24" s="273">
        <f>IF(V24,LOOKUP(V24,{1;2;3;4;5;6;7;8;9;10;11;12;13;14;15;16;17;18;19;20;21},{45;35;26;18;16;15;14;13;12;11;10;9;8;7;6;5;4;3;2;1;0}),0)</f>
        <v>6</v>
      </c>
      <c r="X24" s="285">
        <v>16</v>
      </c>
      <c r="Y24" s="284">
        <f>IF(X24,LOOKUP(X24,{1;2;3;4;5;6;7;8;9;10;11;12;13;14;15;16;17;18;19;20;21},{45;35;26;18;16;15;14;13;12;11;10;9;8;7;6;5;4;3;2;1;0}),0)</f>
        <v>5</v>
      </c>
      <c r="Z24" s="285">
        <v>12</v>
      </c>
      <c r="AA24" s="273">
        <f>IF(Z24,LOOKUP(Z24,{1;2;3;4;5;6;7;8;9;10;11;12;13;14;15;16;17;18;19;20;21},{45;35;26;18;16;15;14;13;12;11;10;9;8;7;6;5;4;3;2;1;0}),0)</f>
        <v>9</v>
      </c>
      <c r="AB24" s="285">
        <v>16</v>
      </c>
      <c r="AC24" s="289">
        <f>IF(AB24,LOOKUP(AB24,{1;2;3;4;5;6;7;8;9;10;11;12;13;14;15;16;17;18;19;20;21},{45;35;26;18;16;15;14;13;12;11;10;9;8;7;6;5;4;3;2;1;0}),0)</f>
        <v>5</v>
      </c>
      <c r="AD24" s="225"/>
      <c r="AE24"/>
      <c r="AF24"/>
    </row>
    <row r="25" spans="1:32" ht="16" customHeight="1" x14ac:dyDescent="0.2">
      <c r="A25" s="154">
        <v>3530952</v>
      </c>
      <c r="B25" s="146" t="s">
        <v>50</v>
      </c>
      <c r="C25" s="49" t="s">
        <v>233</v>
      </c>
      <c r="D25" s="38" t="str">
        <f t="shared" si="0"/>
        <v>ScottSCHULZ</v>
      </c>
      <c r="E25" s="358"/>
      <c r="F25" s="443" t="s">
        <v>482</v>
      </c>
      <c r="G25" s="369">
        <v>2000</v>
      </c>
      <c r="H25" s="311" t="str">
        <f t="shared" si="1"/>
        <v>U23</v>
      </c>
      <c r="I25" s="311">
        <f t="shared" si="2"/>
        <v>19</v>
      </c>
      <c r="J25" s="340">
        <f>LARGE((O25,S25,Y25,AC25),1)+LARGE((O25,S25,Y25,AC25),2)</f>
        <v>16</v>
      </c>
      <c r="K25" s="344">
        <f t="shared" si="3"/>
        <v>40</v>
      </c>
      <c r="L25" s="342">
        <f>LARGE((Q25,U25,W25,AA25),1)+LARGE((Q25,U25,W25,AA25),2)</f>
        <v>1</v>
      </c>
      <c r="M25" s="122"/>
      <c r="N25" s="40">
        <v>9</v>
      </c>
      <c r="O25" s="41">
        <f>IF(N25,LOOKUP(N25,{1;2;3;4;5;6;7;8;9;10;11;12;13;14;15;16;17;18;19;20;21},{30;25;21;18;16;15;14;13;12;11;10;9;8;7;6;5;4;3;2;1;0}),0)</f>
        <v>12</v>
      </c>
      <c r="P25" s="40">
        <v>20</v>
      </c>
      <c r="Q25" s="43">
        <f>IF(P25,LOOKUP(P25,{1;2;3;4;5;6;7;8;9;10;11;12;13;14;15;16;17;18;19;20;21},{30;25;21;18;16;15;14;13;12;11;10;9;8;7;6;5;4;3;2;1;0}),0)</f>
        <v>1</v>
      </c>
      <c r="R25" s="40"/>
      <c r="S25" s="41">
        <f>IF(R25,LOOKUP(R25,{1;2;3;4;5;6;7;8;9;10;11;12;13;14;15;16;17;18;19;20;21},{30;25;21;18;16;15;14;13;12;11;10;9;8;7;6;5;4;3;2;1;0}),0)</f>
        <v>0</v>
      </c>
      <c r="T25" s="40"/>
      <c r="U25" s="274">
        <f>IF(T25,LOOKUP(T25,{1;2;3;4;5;6;7;8;9;10;11;12;13;14;15;16;17;18;19;20;21},{30;25;21;18;16;15;14;13;12;11;10;9;8;7;6;5;4;3;2;1;0}),0)</f>
        <v>0</v>
      </c>
      <c r="V25" s="291"/>
      <c r="W25" s="273">
        <f>IF(V25,LOOKUP(V25,{1;2;3;4;5;6;7;8;9;10;11;12;13;14;15;16;17;18;19;20;21},{45;35;26;18;16;15;14;13;12;11;10;9;8;7;6;5;4;3;2;1;0}),0)</f>
        <v>0</v>
      </c>
      <c r="X25" s="285"/>
      <c r="Y25" s="284">
        <f>IF(X25,LOOKUP(X25,{1;2;3;4;5;6;7;8;9;10;11;12;13;14;15;16;17;18;19;20;21},{45;35;26;18;16;15;14;13;12;11;10;9;8;7;6;5;4;3;2;1;0}),0)</f>
        <v>0</v>
      </c>
      <c r="Z25" s="285"/>
      <c r="AA25" s="273">
        <f>IF(Z25,LOOKUP(Z25,{1;2;3;4;5;6;7;8;9;10;11;12;13;14;15;16;17;18;19;20;21},{45;35;26;18;16;15;14;13;12;11;10;9;8;7;6;5;4;3;2;1;0}),0)</f>
        <v>0</v>
      </c>
      <c r="AB25" s="285">
        <v>17</v>
      </c>
      <c r="AC25" s="289">
        <f>IF(AB25,LOOKUP(AB25,{1;2;3;4;5;6;7;8;9;10;11;12;13;14;15;16;17;18;19;20;21},{45;35;26;18;16;15;14;13;12;11;10;9;8;7;6;5;4;3;2;1;0}),0)</f>
        <v>4</v>
      </c>
      <c r="AD25" s="225"/>
      <c r="AE25"/>
      <c r="AF25"/>
    </row>
    <row r="26" spans="1:32" ht="16" customHeight="1" x14ac:dyDescent="0.2">
      <c r="A26" s="154">
        <v>3530902</v>
      </c>
      <c r="B26" s="145" t="s">
        <v>74</v>
      </c>
      <c r="C26" s="37" t="s">
        <v>75</v>
      </c>
      <c r="D26" s="38" t="str">
        <f t="shared" si="0"/>
        <v>BenOGDEN</v>
      </c>
      <c r="E26" s="358">
        <v>2017</v>
      </c>
      <c r="F26" s="366" t="s">
        <v>482</v>
      </c>
      <c r="G26" s="369">
        <v>2000</v>
      </c>
      <c r="H26" s="311" t="str">
        <f t="shared" si="1"/>
        <v>U23</v>
      </c>
      <c r="I26" s="311">
        <f t="shared" si="2"/>
        <v>20</v>
      </c>
      <c r="J26" s="340">
        <f>LARGE((O26,S26,Y26,AC26),1)+LARGE((O26,S26,Y26,AC26),2)</f>
        <v>15</v>
      </c>
      <c r="K26" s="344">
        <f t="shared" si="3"/>
        <v>26</v>
      </c>
      <c r="L26" s="342">
        <f>LARGE((Q26,U26,W26,AA26),1)+LARGE((Q26,U26,W26,AA26),2)</f>
        <v>9</v>
      </c>
      <c r="M26" s="122"/>
      <c r="N26" s="40"/>
      <c r="O26" s="41">
        <f>IF(N26,LOOKUP(N26,{1;2;3;4;5;6;7;8;9;10;11;12;13;14;15;16;17;18;19;20;21},{30;25;21;18;16;15;14;13;12;11;10;9;8;7;6;5;4;3;2;1;0}),0)</f>
        <v>0</v>
      </c>
      <c r="P26" s="40"/>
      <c r="Q26" s="43">
        <f>IF(P26,LOOKUP(P26,{1;2;3;4;5;6;7;8;9;10;11;12;13;14;15;16;17;18;19;20;21},{30;25;21;18;16;15;14;13;12;11;10;9;8;7;6;5;4;3;2;1;0}),0)</f>
        <v>0</v>
      </c>
      <c r="R26" s="40"/>
      <c r="S26" s="41">
        <f>IF(R26,LOOKUP(R26,{1;2;3;4;5;6;7;8;9;10;11;12;13;14;15;16;17;18;19;20;21},{30;25;21;18;16;15;14;13;12;11;10;9;8;7;6;5;4;3;2;1;0}),0)</f>
        <v>0</v>
      </c>
      <c r="T26" s="40"/>
      <c r="U26" s="274">
        <f>IF(T26,LOOKUP(T26,{1;2;3;4;5;6;7;8;9;10;11;12;13;14;15;16;17;18;19;20;21},{30;25;21;18;16;15;14;13;12;11;10;9;8;7;6;5;4;3;2;1;0}),0)</f>
        <v>0</v>
      </c>
      <c r="V26" s="291">
        <v>12</v>
      </c>
      <c r="W26" s="273">
        <f>IF(V26,LOOKUP(V26,{1;2;3;4;5;6;7;8;9;10;11;12;13;14;15;16;17;18;19;20;21},{45;35;26;18;16;15;14;13;12;11;10;9;8;7;6;5;4;3;2;1;0}),0)</f>
        <v>9</v>
      </c>
      <c r="X26" s="285">
        <v>6</v>
      </c>
      <c r="Y26" s="284">
        <f>IF(X26,LOOKUP(X26,{1;2;3;4;5;6;7;8;9;10;11;12;13;14;15;16;17;18;19;20;21},{45;35;26;18;16;15;14;13;12;11;10;9;8;7;6;5;4;3;2;1;0}),0)</f>
        <v>15</v>
      </c>
      <c r="Z26" s="285"/>
      <c r="AA26" s="273">
        <f>IF(Z26,LOOKUP(Z26,{1;2;3;4;5;6;7;8;9;10;11;12;13;14;15;16;17;18;19;20;21},{45;35;26;18;16;15;14;13;12;11;10;9;8;7;6;5;4;3;2;1;0}),0)</f>
        <v>0</v>
      </c>
      <c r="AB26" s="285"/>
      <c r="AC26" s="289">
        <f>IF(AB26,LOOKUP(AB26,{1;2;3;4;5;6;7;8;9;10;11;12;13;14;15;16;17;18;19;20;21},{45;35;26;18;16;15;14;13;12;11;10;9;8;7;6;5;4;3;2;1;0}),0)</f>
        <v>0</v>
      </c>
      <c r="AD26" s="225"/>
      <c r="AE26"/>
      <c r="AF26"/>
    </row>
    <row r="27" spans="1:32" ht="16" customHeight="1" x14ac:dyDescent="0.2">
      <c r="A27" s="154">
        <v>3530911</v>
      </c>
      <c r="B27" s="146" t="s">
        <v>164</v>
      </c>
      <c r="C27" s="49" t="s">
        <v>605</v>
      </c>
      <c r="D27" s="38" t="str">
        <f t="shared" si="0"/>
        <v>LukeJAGER</v>
      </c>
      <c r="E27" s="358"/>
      <c r="F27" s="443" t="s">
        <v>482</v>
      </c>
      <c r="G27" s="369">
        <v>2000</v>
      </c>
      <c r="H27" s="311" t="str">
        <f t="shared" si="1"/>
        <v>U23</v>
      </c>
      <c r="I27" s="311">
        <f t="shared" si="2"/>
        <v>21</v>
      </c>
      <c r="J27" s="340">
        <f>LARGE((O27,S27,Y27,AC27),1)+LARGE((O27,S27,Y27,AC27),2)</f>
        <v>14</v>
      </c>
      <c r="K27" s="344">
        <f t="shared" si="3"/>
        <v>14</v>
      </c>
      <c r="L27" s="342">
        <f>LARGE((Q27,U27,W27,AA27),1)+LARGE((Q27,U27,W27,AA27),2)</f>
        <v>23</v>
      </c>
      <c r="M27" s="122"/>
      <c r="N27" s="40">
        <v>17</v>
      </c>
      <c r="O27" s="41">
        <f>IF(N27,LOOKUP(N27,{1;2;3;4;5;6;7;8;9;10;11;12;13;14;15;16;17;18;19;20;21},{30;25;21;18;16;15;14;13;12;11;10;9;8;7;6;5;4;3;2;1;0}),0)</f>
        <v>4</v>
      </c>
      <c r="P27" s="40">
        <v>13</v>
      </c>
      <c r="Q27" s="43">
        <f>IF(P27,LOOKUP(P27,{1;2;3;4;5;6;7;8;9;10;11;12;13;14;15;16;17;18;19;20;21},{30;25;21;18;16;15;14;13;12;11;10;9;8;7;6;5;4;3;2;1;0}),0)</f>
        <v>8</v>
      </c>
      <c r="R27" s="40">
        <v>11</v>
      </c>
      <c r="S27" s="41">
        <f>IF(R27,LOOKUP(R27,{1;2;3;4;5;6;7;8;9;10;11;12;13;14;15;16;17;18;19;20;21},{30;25;21;18;16;15;14;13;12;11;10;9;8;7;6;5;4;3;2;1;0}),0)</f>
        <v>10</v>
      </c>
      <c r="T27" s="40">
        <v>6</v>
      </c>
      <c r="U27" s="274">
        <f>IF(T27,LOOKUP(T27,{1;2;3;4;5;6;7;8;9;10;11;12;13;14;15;16;17;18;19;20;21},{30;25;21;18;16;15;14;13;12;11;10;9;8;7;6;5;4;3;2;1;0}),0)</f>
        <v>15</v>
      </c>
      <c r="V27" s="291">
        <v>19</v>
      </c>
      <c r="W27" s="273">
        <f>IF(V27,LOOKUP(V27,{1;2;3;4;5;6;7;8;9;10;11;12;13;14;15;16;17;18;19;20;21},{45;35;26;18;16;15;14;13;12;11;10;9;8;7;6;5;4;3;2;1;0}),0)</f>
        <v>2</v>
      </c>
      <c r="X27" s="285">
        <v>17</v>
      </c>
      <c r="Y27" s="284">
        <f>IF(X27,LOOKUP(X27,{1;2;3;4;5;6;7;8;9;10;11;12;13;14;15;16;17;18;19;20;21},{45;35;26;18;16;15;14;13;12;11;10;9;8;7;6;5;4;3;2;1;0}),0)</f>
        <v>4</v>
      </c>
      <c r="Z27" s="285"/>
      <c r="AA27" s="273">
        <f>IF(Z27,LOOKUP(Z27,{1;2;3;4;5;6;7;8;9;10;11;12;13;14;15;16;17;18;19;20;21},{45;35;26;18;16;15;14;13;12;11;10;9;8;7;6;5;4;3;2;1;0}),0)</f>
        <v>0</v>
      </c>
      <c r="AB27" s="285">
        <v>18</v>
      </c>
      <c r="AC27" s="289">
        <f>IF(AB27,LOOKUP(AB27,{1;2;3;4;5;6;7;8;9;10;11;12;13;14;15;16;17;18;19;20;21},{45;35;26;18;16;15;14;13;12;11;10;9;8;7;6;5;4;3;2;1;0}),0)</f>
        <v>3</v>
      </c>
      <c r="AD27" s="225"/>
      <c r="AE27"/>
      <c r="AF27"/>
    </row>
    <row r="28" spans="1:32" ht="16" customHeight="1" x14ac:dyDescent="0.2">
      <c r="A28" s="154">
        <v>3530757</v>
      </c>
      <c r="B28" s="145" t="s">
        <v>84</v>
      </c>
      <c r="C28" s="37" t="s">
        <v>85</v>
      </c>
      <c r="D28" s="38" t="str">
        <f t="shared" si="0"/>
        <v>ThomasO'HARRA</v>
      </c>
      <c r="E28" s="358">
        <v>2017</v>
      </c>
      <c r="F28" s="366" t="s">
        <v>482</v>
      </c>
      <c r="G28" s="369">
        <v>1996</v>
      </c>
      <c r="H28" s="311" t="str">
        <f t="shared" si="1"/>
        <v>U23</v>
      </c>
      <c r="I28" s="311">
        <f t="shared" si="2"/>
        <v>21</v>
      </c>
      <c r="J28" s="340">
        <f>LARGE((O28,S28,Y28,AC28),1)+LARGE((O28,S28,Y28,AC28),2)</f>
        <v>14</v>
      </c>
      <c r="K28" s="344">
        <f t="shared" si="3"/>
        <v>22</v>
      </c>
      <c r="L28" s="342">
        <f>LARGE((Q28,U28,W28,AA28),1)+LARGE((Q28,U28,W28,AA28),2)</f>
        <v>18</v>
      </c>
      <c r="M28" s="122"/>
      <c r="N28" s="40">
        <v>18</v>
      </c>
      <c r="O28" s="41">
        <f>IF(N28,LOOKUP(N28,{1;2;3;4;5;6;7;8;9;10;11;12;13;14;15;16;17;18;19;20;21},{30;25;21;18;16;15;14;13;12;11;10;9;8;7;6;5;4;3;2;1;0}),0)</f>
        <v>3</v>
      </c>
      <c r="P28" s="40"/>
      <c r="Q28" s="43">
        <f>IF(P28,LOOKUP(P28,{1;2;3;4;5;6;7;8;9;10;11;12;13;14;15;16;17;18;19;20;21},{30;25;21;18;16;15;14;13;12;11;10;9;8;7;6;5;4;3;2;1;0}),0)</f>
        <v>0</v>
      </c>
      <c r="R28" s="40">
        <v>10</v>
      </c>
      <c r="S28" s="41">
        <f>IF(R28,LOOKUP(R28,{1;2;3;4;5;6;7;8;9;10;11;12;13;14;15;16;17;18;19;20;21},{30;25;21;18;16;15;14;13;12;11;10;9;8;7;6;5;4;3;2;1;0}),0)</f>
        <v>11</v>
      </c>
      <c r="T28" s="40">
        <v>14</v>
      </c>
      <c r="U28" s="274">
        <f>IF(T28,LOOKUP(T28,{1;2;3;4;5;6;7;8;9;10;11;12;13;14;15;16;17;18;19;20;21},{30;25;21;18;16;15;14;13;12;11;10;9;8;7;6;5;4;3;2;1;0}),0)</f>
        <v>7</v>
      </c>
      <c r="V28" s="291"/>
      <c r="W28" s="273">
        <f>IF(V28,LOOKUP(V28,{1;2;3;4;5;6;7;8;9;10;11;12;13;14;15;16;17;18;19;20;21},{45;35;26;18;16;15;14;13;12;11;10;9;8;7;6;5;4;3;2;1;0}),0)</f>
        <v>0</v>
      </c>
      <c r="X28" s="285"/>
      <c r="Y28" s="284">
        <f>IF(X28,LOOKUP(X28,{1;2;3;4;5;6;7;8;9;10;11;12;13;14;15;16;17;18;19;20;21},{45;35;26;18;16;15;14;13;12;11;10;9;8;7;6;5;4;3;2;1;0}),0)</f>
        <v>0</v>
      </c>
      <c r="Z28" s="285">
        <v>10</v>
      </c>
      <c r="AA28" s="273">
        <f>IF(Z28,LOOKUP(Z28,{1;2;3;4;5;6;7;8;9;10;11;12;13;14;15;16;17;18;19;20;21},{45;35;26;18;16;15;14;13;12;11;10;9;8;7;6;5;4;3;2;1;0}),0)</f>
        <v>11</v>
      </c>
      <c r="AB28" s="285"/>
      <c r="AC28" s="289">
        <f>IF(AB28,LOOKUP(AB28,{1;2;3;4;5;6;7;8;9;10;11;12;13;14;15;16;17;18;19;20;21},{45;35;26;18;16;15;14;13;12;11;10;9;8;7;6;5;4;3;2;1;0}),0)</f>
        <v>0</v>
      </c>
      <c r="AD28" s="225"/>
      <c r="AE28"/>
      <c r="AF28"/>
    </row>
    <row r="29" spans="1:32" ht="16" customHeight="1" x14ac:dyDescent="0.2">
      <c r="A29" s="154">
        <v>3530177</v>
      </c>
      <c r="B29" s="145" t="s">
        <v>32</v>
      </c>
      <c r="C29" s="37" t="s">
        <v>33</v>
      </c>
      <c r="D29" s="38" t="str">
        <f t="shared" si="0"/>
        <v>BrianGREGG</v>
      </c>
      <c r="E29" s="358">
        <v>2017</v>
      </c>
      <c r="F29" s="366" t="s">
        <v>482</v>
      </c>
      <c r="G29" s="369">
        <v>1984</v>
      </c>
      <c r="H29" s="311" t="str">
        <f t="shared" si="1"/>
        <v>SR</v>
      </c>
      <c r="I29" s="311">
        <f t="shared" si="2"/>
        <v>23</v>
      </c>
      <c r="J29" s="340">
        <f>LARGE((O29,S29,Y29,AC29),1)+LARGE((O29,S29,Y29,AC29),2)</f>
        <v>13</v>
      </c>
      <c r="K29" s="344">
        <f t="shared" si="3"/>
        <v>12</v>
      </c>
      <c r="L29" s="342">
        <f>LARGE((Q29,U29,W29,AA29),1)+LARGE((Q29,U29,W29,AA29),2)</f>
        <v>26</v>
      </c>
      <c r="M29" s="122"/>
      <c r="N29" s="40">
        <v>14</v>
      </c>
      <c r="O29" s="41">
        <f>IF(N29,LOOKUP(N29,{1;2;3;4;5;6;7;8;9;10;11;12;13;14;15;16;17;18;19;20;21},{30;25;21;18;16;15;14;13;12;11;10;9;8;7;6;5;4;3;2;1;0}),0)</f>
        <v>7</v>
      </c>
      <c r="P29" s="40">
        <v>11</v>
      </c>
      <c r="Q29" s="43">
        <f>IF(P29,LOOKUP(P29,{1;2;3;4;5;6;7;8;9;10;11;12;13;14;15;16;17;18;19;20;21},{30;25;21;18;16;15;14;13;12;11;10;9;8;7;6;5;4;3;2;1;0}),0)</f>
        <v>10</v>
      </c>
      <c r="R29" s="40">
        <v>15</v>
      </c>
      <c r="S29" s="41">
        <f>IF(R29,LOOKUP(R29,{1;2;3;4;5;6;7;8;9;10;11;12;13;14;15;16;17;18;19;20;21},{30;25;21;18;16;15;14;13;12;11;10;9;8;7;6;5;4;3;2;1;0}),0)</f>
        <v>6</v>
      </c>
      <c r="T29" s="40">
        <v>10</v>
      </c>
      <c r="U29" s="274">
        <f>IF(T29,LOOKUP(T29,{1;2;3;4;5;6;7;8;9;10;11;12;13;14;15;16;17;18;19;20;21},{30;25;21;18;16;15;14;13;12;11;10;9;8;7;6;5;4;3;2;1;0}),0)</f>
        <v>11</v>
      </c>
      <c r="V29" s="291">
        <v>16</v>
      </c>
      <c r="W29" s="273">
        <f>IF(V29,LOOKUP(V29,{1;2;3;4;5;6;7;8;9;10;11;12;13;14;15;16;17;18;19;20;21},{45;35;26;18;16;15;14;13;12;11;10;9;8;7;6;5;4;3;2;1;0}),0)</f>
        <v>5</v>
      </c>
      <c r="X29" s="285"/>
      <c r="Y29" s="284">
        <f>IF(X29,LOOKUP(X29,{1;2;3;4;5;6;7;8;9;10;11;12;13;14;15;16;17;18;19;20;21},{45;35;26;18;16;15;14;13;12;11;10;9;8;7;6;5;4;3;2;1;0}),0)</f>
        <v>0</v>
      </c>
      <c r="Z29" s="285">
        <v>6</v>
      </c>
      <c r="AA29" s="273">
        <f>IF(Z29,LOOKUP(Z29,{1;2;3;4;5;6;7;8;9;10;11;12;13;14;15;16;17;18;19;20;21},{45;35;26;18;16;15;14;13;12;11;10;9;8;7;6;5;4;3;2;1;0}),0)</f>
        <v>15</v>
      </c>
      <c r="AB29" s="285"/>
      <c r="AC29" s="289">
        <f>IF(AB29,LOOKUP(AB29,{1;2;3;4;5;6;7;8;9;10;11;12;13;14;15;16;17;18;19;20;21},{45;35;26;18;16;15;14;13;12;11;10;9;8;7;6;5;4;3;2;1;0}),0)</f>
        <v>0</v>
      </c>
      <c r="AD29" s="225"/>
      <c r="AE29"/>
      <c r="AF29"/>
    </row>
    <row r="30" spans="1:32" ht="16" customHeight="1" x14ac:dyDescent="0.2">
      <c r="A30" s="154">
        <v>3530804</v>
      </c>
      <c r="B30" s="146" t="s">
        <v>121</v>
      </c>
      <c r="C30" s="49" t="s">
        <v>114</v>
      </c>
      <c r="D30" s="38" t="str">
        <f t="shared" si="0"/>
        <v>HenryHARMEYER</v>
      </c>
      <c r="E30" s="358">
        <v>2017</v>
      </c>
      <c r="F30" s="366" t="s">
        <v>482</v>
      </c>
      <c r="G30" s="369">
        <v>1997</v>
      </c>
      <c r="H30" s="311" t="str">
        <f t="shared" si="1"/>
        <v>U23</v>
      </c>
      <c r="I30" s="311">
        <f t="shared" si="2"/>
        <v>24</v>
      </c>
      <c r="J30" s="340">
        <f>LARGE((O30,S30,Y30,AC30),1)+LARGE((O30,S30,Y30,AC30),2)</f>
        <v>12</v>
      </c>
      <c r="K30" s="344">
        <f t="shared" si="3"/>
        <v>41</v>
      </c>
      <c r="L30" s="342">
        <f>LARGE((Q30,U30,W30,AA30),1)+LARGE((Q30,U30,W30,AA30),2)</f>
        <v>0</v>
      </c>
      <c r="M30" s="122"/>
      <c r="N30" s="40"/>
      <c r="O30" s="41">
        <f>IF(N30,LOOKUP(N30,{1;2;3;4;5;6;7;8;9;10;11;12;13;14;15;16;17;18;19;20;21},{30;25;21;18;16;15;14;13;12;11;10;9;8;7;6;5;4;3;2;1;0}),0)</f>
        <v>0</v>
      </c>
      <c r="P30" s="40"/>
      <c r="Q30" s="43">
        <f>IF(P30,LOOKUP(P30,{1;2;3;4;5;6;7;8;9;10;11;12;13;14;15;16;17;18;19;20;21},{30;25;21;18;16;15;14;13;12;11;10;9;8;7;6;5;4;3;2;1;0}),0)</f>
        <v>0</v>
      </c>
      <c r="R30" s="40"/>
      <c r="S30" s="41">
        <f>IF(R30,LOOKUP(R30,{1;2;3;4;5;6;7;8;9;10;11;12;13;14;15;16;17;18;19;20;21},{30;25;21;18;16;15;14;13;12;11;10;9;8;7;6;5;4;3;2;1;0}),0)</f>
        <v>0</v>
      </c>
      <c r="T30" s="40"/>
      <c r="U30" s="274">
        <f>IF(T30,LOOKUP(T30,{1;2;3;4;5;6;7;8;9;10;11;12;13;14;15;16;17;18;19;20;21},{30;25;21;18;16;15;14;13;12;11;10;9;8;7;6;5;4;3;2;1;0}),0)</f>
        <v>0</v>
      </c>
      <c r="V30" s="291"/>
      <c r="W30" s="273">
        <f>IF(V30,LOOKUP(V30,{1;2;3;4;5;6;7;8;9;10;11;12;13;14;15;16;17;18;19;20;21},{45;35;26;18;16;15;14;13;12;11;10;9;8;7;6;5;4;3;2;1;0}),0)</f>
        <v>0</v>
      </c>
      <c r="X30" s="285"/>
      <c r="Y30" s="284">
        <f>IF(X30,LOOKUP(X30,{1;2;3;4;5;6;7;8;9;10;11;12;13;14;15;16;17;18;19;20;21},{45;35;26;18;16;15;14;13;12;11;10;9;8;7;6;5;4;3;2;1;0}),0)</f>
        <v>0</v>
      </c>
      <c r="Z30" s="285"/>
      <c r="AA30" s="273">
        <f>IF(Z30,LOOKUP(Z30,{1;2;3;4;5;6;7;8;9;10;11;12;13;14;15;16;17;18;19;20;21},{45;35;26;18;16;15;14;13;12;11;10;9;8;7;6;5;4;3;2;1;0}),0)</f>
        <v>0</v>
      </c>
      <c r="AB30" s="285">
        <v>9</v>
      </c>
      <c r="AC30" s="289">
        <f>IF(AB30,LOOKUP(AB30,{1;2;3;4;5;6;7;8;9;10;11;12;13;14;15;16;17;18;19;20;21},{45;35;26;18;16;15;14;13;12;11;10;9;8;7;6;5;4;3;2;1;0}),0)</f>
        <v>12</v>
      </c>
      <c r="AD30" s="225"/>
      <c r="AE30"/>
      <c r="AF30"/>
    </row>
    <row r="31" spans="1:32" ht="16" customHeight="1" x14ac:dyDescent="0.2">
      <c r="A31" s="154">
        <v>3530910</v>
      </c>
      <c r="B31" s="430" t="s">
        <v>230</v>
      </c>
      <c r="C31" s="49" t="s">
        <v>231</v>
      </c>
      <c r="D31" s="38" t="str">
        <f t="shared" si="0"/>
        <v>JamesSCHOONMAKER</v>
      </c>
      <c r="E31" s="358">
        <v>2017</v>
      </c>
      <c r="F31" s="366" t="s">
        <v>482</v>
      </c>
      <c r="G31" s="369">
        <v>2000</v>
      </c>
      <c r="H31" s="311" t="str">
        <f t="shared" si="1"/>
        <v>U23</v>
      </c>
      <c r="I31" s="311">
        <f t="shared" si="2"/>
        <v>25</v>
      </c>
      <c r="J31" s="340">
        <f>LARGE((O31,S31,Y31,AC31),1)+LARGE((O31,S31,Y31,AC31),2)</f>
        <v>10</v>
      </c>
      <c r="K31" s="344">
        <f t="shared" si="3"/>
        <v>41</v>
      </c>
      <c r="L31" s="342">
        <f>LARGE((Q31,U31,W31,AA31),1)+LARGE((Q31,U31,W31,AA31),2)</f>
        <v>0</v>
      </c>
      <c r="M31" s="266"/>
      <c r="N31" s="40"/>
      <c r="O31" s="41">
        <f>IF(N31,LOOKUP(N31,{1;2;3;4;5;6;7;8;9;10;11;12;13;14;15;16;17;18;19;20;21},{30;25;21;18;16;15;14;13;12;11;10;9;8;7;6;5;4;3;2;1;0}),0)</f>
        <v>0</v>
      </c>
      <c r="P31" s="40"/>
      <c r="Q31" s="43">
        <f>IF(P31,LOOKUP(P31,{1;2;3;4;5;6;7;8;9;10;11;12;13;14;15;16;17;18;19;20;21},{30;25;21;18;16;15;14;13;12;11;10;9;8;7;6;5;4;3;2;1;0}),0)</f>
        <v>0</v>
      </c>
      <c r="R31" s="40"/>
      <c r="S31" s="41">
        <f>IF(R31,LOOKUP(R31,{1;2;3;4;5;6;7;8;9;10;11;12;13;14;15;16;17;18;19;20;21},{30;25;21;18;16;15;14;13;12;11;10;9;8;7;6;5;4;3;2;1;0}),0)</f>
        <v>0</v>
      </c>
      <c r="T31" s="40"/>
      <c r="U31" s="274">
        <f>IF(T31,LOOKUP(T31,{1;2;3;4;5;6;7;8;9;10;11;12;13;14;15;16;17;18;19;20;21},{30;25;21;18;16;15;14;13;12;11;10;9;8;7;6;5;4;3;2;1;0}),0)</f>
        <v>0</v>
      </c>
      <c r="V31" s="291"/>
      <c r="W31" s="273">
        <f>IF(V31,LOOKUP(V31,{1;2;3;4;5;6;7;8;9;10;11;12;13;14;15;16;17;18;19;20;21},{45;35;26;18;16;15;14;13;12;11;10;9;8;7;6;5;4;3;2;1;0}),0)</f>
        <v>0</v>
      </c>
      <c r="X31" s="285">
        <v>11</v>
      </c>
      <c r="Y31" s="284">
        <f>IF(X31,LOOKUP(X31,{1;2;3;4;5;6;7;8;9;10;11;12;13;14;15;16;17;18;19;20;21},{45;35;26;18;16;15;14;13;12;11;10;9;8;7;6;5;4;3;2;1;0}),0)</f>
        <v>10</v>
      </c>
      <c r="Z31" s="285"/>
      <c r="AA31" s="273">
        <f>IF(Z31,LOOKUP(Z31,{1;2;3;4;5;6;7;8;9;10;11;12;13;14;15;16;17;18;19;20;21},{45;35;26;18;16;15;14;13;12;11;10;9;8;7;6;5;4;3;2;1;0}),0)</f>
        <v>0</v>
      </c>
      <c r="AB31" s="285"/>
      <c r="AC31" s="289">
        <f>IF(AB31,LOOKUP(AB31,{1;2;3;4;5;6;7;8;9;10;11;12;13;14;15;16;17;18;19;20;21},{45;35;26;18;16;15;14;13;12;11;10;9;8;7;6;5;4;3;2;1;0}),0)</f>
        <v>0</v>
      </c>
      <c r="AD31" s="225"/>
      <c r="AE31"/>
      <c r="AF31"/>
    </row>
    <row r="32" spans="1:32" ht="16" customHeight="1" x14ac:dyDescent="0.2">
      <c r="A32" s="154">
        <v>3530805</v>
      </c>
      <c r="B32" s="146" t="s">
        <v>113</v>
      </c>
      <c r="C32" s="49" t="s">
        <v>114</v>
      </c>
      <c r="D32" s="38" t="str">
        <f t="shared" si="0"/>
        <v>BillHARMEYER</v>
      </c>
      <c r="E32" s="359"/>
      <c r="F32" s="368" t="s">
        <v>482</v>
      </c>
      <c r="G32" s="367">
        <v>1997</v>
      </c>
      <c r="H32" s="311" t="str">
        <f t="shared" si="1"/>
        <v>U23</v>
      </c>
      <c r="I32" s="311">
        <f t="shared" si="2"/>
        <v>26</v>
      </c>
      <c r="J32" s="340">
        <f>LARGE((O32,S32,Y32,AC32),1)+LARGE((O32,S32,Y32,AC32),2)</f>
        <v>9</v>
      </c>
      <c r="K32" s="344">
        <f t="shared" si="3"/>
        <v>28</v>
      </c>
      <c r="L32" s="342">
        <f>LARGE((Q32,U32,W32,AA32),1)+LARGE((Q32,U32,W32,AA32),2)</f>
        <v>7</v>
      </c>
      <c r="M32" s="122"/>
      <c r="N32" s="40"/>
      <c r="O32" s="41">
        <f>IF(N32,LOOKUP(N32,{1;2;3;4;5;6;7;8;9;10;11;12;13;14;15;16;17;18;19;20;21},{30;25;21;18;16;15;14;13;12;11;10;9;8;7;6;5;4;3;2;1;0}),0)</f>
        <v>0</v>
      </c>
      <c r="P32" s="40"/>
      <c r="Q32" s="43">
        <f>IF(P32,LOOKUP(P32,{1;2;3;4;5;6;7;8;9;10;11;12;13;14;15;16;17;18;19;20;21},{30;25;21;18;16;15;14;13;12;11;10;9;8;7;6;5;4;3;2;1;0}),0)</f>
        <v>0</v>
      </c>
      <c r="R32" s="40"/>
      <c r="S32" s="41">
        <f>IF(R32,LOOKUP(R32,{1;2;3;4;5;6;7;8;9;10;11;12;13;14;15;16;17;18;19;20;21},{30;25;21;18;16;15;14;13;12;11;10;9;8;7;6;5;4;3;2;1;0}),0)</f>
        <v>0</v>
      </c>
      <c r="T32" s="40"/>
      <c r="U32" s="274">
        <f>IF(T32,LOOKUP(T32,{1;2;3;4;5;6;7;8;9;10;11;12;13;14;15;16;17;18;19;20;21},{30;25;21;18;16;15;14;13;12;11;10;9;8;7;6;5;4;3;2;1;0}),0)</f>
        <v>0</v>
      </c>
      <c r="V32" s="291">
        <v>14</v>
      </c>
      <c r="W32" s="273">
        <f>IF(V32,LOOKUP(V32,{1;2;3;4;5;6;7;8;9;10;11;12;13;14;15;16;17;18;19;20;21},{45;35;26;18;16;15;14;13;12;11;10;9;8;7;6;5;4;3;2;1;0}),0)</f>
        <v>7</v>
      </c>
      <c r="X32" s="285">
        <v>12</v>
      </c>
      <c r="Y32" s="284">
        <f>IF(X32,LOOKUP(X32,{1;2;3;4;5;6;7;8;9;10;11;12;13;14;15;16;17;18;19;20;21},{45;35;26;18;16;15;14;13;12;11;10;9;8;7;6;5;4;3;2;1;0}),0)</f>
        <v>9</v>
      </c>
      <c r="Z32" s="285"/>
      <c r="AA32" s="273">
        <f>IF(Z32,LOOKUP(Z32,{1;2;3;4;5;6;7;8;9;10;11;12;13;14;15;16;17;18;19;20;21},{45;35;26;18;16;15;14;13;12;11;10;9;8;7;6;5;4;3;2;1;0}),0)</f>
        <v>0</v>
      </c>
      <c r="AB32" s="285"/>
      <c r="AC32" s="289">
        <f>IF(AB32,LOOKUP(AB32,{1;2;3;4;5;6;7;8;9;10;11;12;13;14;15;16;17;18;19;20;21},{45;35;26;18;16;15;14;13;12;11;10;9;8;7;6;5;4;3;2;1;0}),0)</f>
        <v>0</v>
      </c>
      <c r="AD32" s="231"/>
      <c r="AE32"/>
      <c r="AF32"/>
    </row>
    <row r="33" spans="1:32" ht="16" customHeight="1" x14ac:dyDescent="0.2">
      <c r="A33" s="154">
        <v>3530873</v>
      </c>
      <c r="B33" s="146" t="s">
        <v>667</v>
      </c>
      <c r="C33" s="49" t="s">
        <v>668</v>
      </c>
      <c r="D33" s="38" t="str">
        <f t="shared" si="0"/>
        <v>TamerMISCHE-RICHTER</v>
      </c>
      <c r="E33" s="358"/>
      <c r="F33" s="443" t="s">
        <v>482</v>
      </c>
      <c r="G33" s="367">
        <v>1996</v>
      </c>
      <c r="H33" s="311" t="str">
        <f t="shared" si="1"/>
        <v>U23</v>
      </c>
      <c r="I33" s="311">
        <f t="shared" si="2"/>
        <v>27</v>
      </c>
      <c r="J33" s="340">
        <f>LARGE((O33,S33,Y33,AC33),1)+LARGE((O33,S33,Y33,AC33),2)</f>
        <v>7</v>
      </c>
      <c r="K33" s="344">
        <f t="shared" si="3"/>
        <v>41</v>
      </c>
      <c r="L33" s="342">
        <f>LARGE((Q33,U33,W33,AA33),1)+LARGE((Q33,U33,W33,AA33),2)</f>
        <v>0</v>
      </c>
      <c r="M33" s="122"/>
      <c r="N33" s="40"/>
      <c r="O33" s="41">
        <f>IF(N33,LOOKUP(N33,{1;2;3;4;5;6;7;8;9;10;11;12;13;14;15;16;17;18;19;20;21},{30;25;21;18;16;15;14;13;12;11;10;9;8;7;6;5;4;3;2;1;0}),0)</f>
        <v>0</v>
      </c>
      <c r="P33" s="40"/>
      <c r="Q33" s="43">
        <f>IF(P33,LOOKUP(P33,{1;2;3;4;5;6;7;8;9;10;11;12;13;14;15;16;17;18;19;20;21},{30;25;21;18;16;15;14;13;12;11;10;9;8;7;6;5;4;3;2;1;0}),0)</f>
        <v>0</v>
      </c>
      <c r="R33" s="40"/>
      <c r="S33" s="41">
        <f>IF(R33,LOOKUP(R33,{1;2;3;4;5;6;7;8;9;10;11;12;13;14;15;16;17;18;19;20;21},{30;25;21;18;16;15;14;13;12;11;10;9;8;7;6;5;4;3;2;1;0}),0)</f>
        <v>0</v>
      </c>
      <c r="T33" s="40"/>
      <c r="U33" s="274">
        <f>IF(T33,LOOKUP(T33,{1;2;3;4;5;6;7;8;9;10;11;12;13;14;15;16;17;18;19;20;21},{30;25;21;18;16;15;14;13;12;11;10;9;8;7;6;5;4;3;2;1;0}),0)</f>
        <v>0</v>
      </c>
      <c r="V33" s="291"/>
      <c r="W33" s="273">
        <f>IF(V33,LOOKUP(V33,{1;2;3;4;5;6;7;8;9;10;11;12;13;14;15;16;17;18;19;20;21},{45;35;26;18;16;15;14;13;12;11;10;9;8;7;6;5;4;3;2;1;0}),0)</f>
        <v>0</v>
      </c>
      <c r="X33" s="285"/>
      <c r="Y33" s="284">
        <f>IF(X33,LOOKUP(X33,{1;2;3;4;5;6;7;8;9;10;11;12;13;14;15;16;17;18;19;20;21},{45;35;26;18;16;15;14;13;12;11;10;9;8;7;6;5;4;3;2;1;0}),0)</f>
        <v>0</v>
      </c>
      <c r="Z33" s="285"/>
      <c r="AA33" s="273">
        <f>IF(Z33,LOOKUP(Z33,{1;2;3;4;5;6;7;8;9;10;11;12;13;14;15;16;17;18;19;20;21},{45;35;26;18;16;15;14;13;12;11;10;9;8;7;6;5;4;3;2;1;0}),0)</f>
        <v>0</v>
      </c>
      <c r="AB33" s="285">
        <v>14</v>
      </c>
      <c r="AC33" s="289">
        <f>IF(AB33,LOOKUP(AB33,{1;2;3;4;5;6;7;8;9;10;11;12;13;14;15;16;17;18;19;20;21},{45;35;26;18;16;15;14;13;12;11;10;9;8;7;6;5;4;3;2;1;0}),0)</f>
        <v>7</v>
      </c>
      <c r="AD33" s="225"/>
      <c r="AE33"/>
      <c r="AF33"/>
    </row>
    <row r="34" spans="1:32" ht="16" customHeight="1" x14ac:dyDescent="0.2">
      <c r="A34" s="154">
        <v>3530909</v>
      </c>
      <c r="B34" s="430" t="s">
        <v>611</v>
      </c>
      <c r="C34" s="49" t="s">
        <v>612</v>
      </c>
      <c r="D34" s="38" t="str">
        <f t="shared" si="0"/>
        <v>TiDONALDSON</v>
      </c>
      <c r="E34" s="358"/>
      <c r="F34" s="443" t="s">
        <v>482</v>
      </c>
      <c r="G34" s="369">
        <v>2000</v>
      </c>
      <c r="H34" s="311" t="str">
        <f t="shared" si="1"/>
        <v>U23</v>
      </c>
      <c r="I34" s="311">
        <f t="shared" si="2"/>
        <v>28</v>
      </c>
      <c r="J34" s="340">
        <f>LARGE((O34,S34,Y34,AC34),1)+LARGE((O34,S34,Y34,AC34),2)</f>
        <v>5</v>
      </c>
      <c r="K34" s="344">
        <f t="shared" si="3"/>
        <v>26</v>
      </c>
      <c r="L34" s="342">
        <f>LARGE((Q34,U34,W34,AA34),1)+LARGE((Q34,U34,W34,AA34),2)</f>
        <v>9</v>
      </c>
      <c r="M34" s="266"/>
      <c r="N34" s="40">
        <v>16</v>
      </c>
      <c r="O34" s="41">
        <f>IF(N34,LOOKUP(N34,{1;2;3;4;5;6;7;8;9;10;11;12;13;14;15;16;17;18;19;20;21},{30;25;21;18;16;15;14;13;12;11;10;9;8;7;6;5;4;3;2;1;0}),0)</f>
        <v>5</v>
      </c>
      <c r="P34" s="40">
        <v>12</v>
      </c>
      <c r="Q34" s="43">
        <f>IF(P34,LOOKUP(P34,{1;2;3;4;5;6;7;8;9;10;11;12;13;14;15;16;17;18;19;20;21},{30;25;21;18;16;15;14;13;12;11;10;9;8;7;6;5;4;3;2;1;0}),0)</f>
        <v>9</v>
      </c>
      <c r="R34" s="40"/>
      <c r="S34" s="41">
        <f>IF(R34,LOOKUP(R34,{1;2;3;4;5;6;7;8;9;10;11;12;13;14;15;16;17;18;19;20;21},{30;25;21;18;16;15;14;13;12;11;10;9;8;7;6;5;4;3;2;1;0}),0)</f>
        <v>0</v>
      </c>
      <c r="T34" s="40"/>
      <c r="U34" s="274">
        <f>IF(T34,LOOKUP(T34,{1;2;3;4;5;6;7;8;9;10;11;12;13;14;15;16;17;18;19;20;21},{30;25;21;18;16;15;14;13;12;11;10;9;8;7;6;5;4;3;2;1;0}),0)</f>
        <v>0</v>
      </c>
      <c r="V34" s="291"/>
      <c r="W34" s="273">
        <f>IF(V34,LOOKUP(V34,{1;2;3;4;5;6;7;8;9;10;11;12;13;14;15;16;17;18;19;20;21},{45;35;26;18;16;15;14;13;12;11;10;9;8;7;6;5;4;3;2;1;0}),0)</f>
        <v>0</v>
      </c>
      <c r="X34" s="285"/>
      <c r="Y34" s="284">
        <f>IF(X34,LOOKUP(X34,{1;2;3;4;5;6;7;8;9;10;11;12;13;14;15;16;17;18;19;20;21},{45;35;26;18;16;15;14;13;12;11;10;9;8;7;6;5;4;3;2;1;0}),0)</f>
        <v>0</v>
      </c>
      <c r="Z34" s="285"/>
      <c r="AA34" s="273">
        <f>IF(Z34,LOOKUP(Z34,{1;2;3;4;5;6;7;8;9;10;11;12;13;14;15;16;17;18;19;20;21},{45;35;26;18;16;15;14;13;12;11;10;9;8;7;6;5;4;3;2;1;0}),0)</f>
        <v>0</v>
      </c>
      <c r="AB34" s="285"/>
      <c r="AC34" s="289">
        <f>IF(AB34,LOOKUP(AB34,{1;2;3;4;5;6;7;8;9;10;11;12;13;14;15;16;17;18;19;20;21},{45;35;26;18;16;15;14;13;12;11;10;9;8;7;6;5;4;3;2;1;0}),0)</f>
        <v>0</v>
      </c>
      <c r="AD34" s="225"/>
      <c r="AE34"/>
      <c r="AF34"/>
    </row>
    <row r="35" spans="1:32" ht="16" customHeight="1" x14ac:dyDescent="0.2">
      <c r="A35" s="154">
        <v>3530859</v>
      </c>
      <c r="B35" s="145" t="s">
        <v>135</v>
      </c>
      <c r="C35" s="114" t="s">
        <v>526</v>
      </c>
      <c r="D35" s="38" t="str">
        <f t="shared" si="0"/>
        <v>LeoHIPP</v>
      </c>
      <c r="E35" s="359"/>
      <c r="F35" s="368" t="s">
        <v>482</v>
      </c>
      <c r="G35" s="367">
        <v>1997</v>
      </c>
      <c r="H35" s="311" t="str">
        <f t="shared" si="1"/>
        <v>U23</v>
      </c>
      <c r="I35" s="311">
        <f t="shared" si="2"/>
        <v>28</v>
      </c>
      <c r="J35" s="340">
        <f>LARGE((O35,S35,Y35,AC35),1)+LARGE((O35,S35,Y35,AC35),2)</f>
        <v>5</v>
      </c>
      <c r="K35" s="344">
        <f t="shared" si="3"/>
        <v>41</v>
      </c>
      <c r="L35" s="342">
        <f>LARGE((Q35,U35,W35,AA35),1)+LARGE((Q35,U35,W35,AA35),2)</f>
        <v>0</v>
      </c>
      <c r="M35" s="122"/>
      <c r="N35" s="40"/>
      <c r="O35" s="41">
        <f>IF(N35,LOOKUP(N35,{1;2;3;4;5;6;7;8;9;10;11;12;13;14;15;16;17;18;19;20;21},{30;25;21;18;16;15;14;13;12;11;10;9;8;7;6;5;4;3;2;1;0}),0)</f>
        <v>0</v>
      </c>
      <c r="P35" s="40"/>
      <c r="Q35" s="43">
        <f>IF(P35,LOOKUP(P35,{1;2;3;4;5;6;7;8;9;10;11;12;13;14;15;16;17;18;19;20;21},{30;25;21;18;16;15;14;13;12;11;10;9;8;7;6;5;4;3;2;1;0}),0)</f>
        <v>0</v>
      </c>
      <c r="R35" s="40"/>
      <c r="S35" s="41">
        <f>IF(R35,LOOKUP(R35,{1;2;3;4;5;6;7;8;9;10;11;12;13;14;15;16;17;18;19;20;21},{30;25;21;18;16;15;14;13;12;11;10;9;8;7;6;5;4;3;2;1;0}),0)</f>
        <v>0</v>
      </c>
      <c r="T35" s="40"/>
      <c r="U35" s="274">
        <f>IF(T35,LOOKUP(T35,{1;2;3;4;5;6;7;8;9;10;11;12;13;14;15;16;17;18;19;20;21},{30;25;21;18;16;15;14;13;12;11;10;9;8;7;6;5;4;3;2;1;0}),0)</f>
        <v>0</v>
      </c>
      <c r="V35" s="291"/>
      <c r="W35" s="273">
        <f>IF(V35,LOOKUP(V35,{1;2;3;4;5;6;7;8;9;10;11;12;13;14;15;16;17;18;19;20;21},{45;35;26;18;16;15;14;13;12;11;10;9;8;7;6;5;4;3;2;1;0}),0)</f>
        <v>0</v>
      </c>
      <c r="X35" s="285">
        <v>18</v>
      </c>
      <c r="Y35" s="284">
        <f>IF(X35,LOOKUP(X35,{1;2;3;4;5;6;7;8;9;10;11;12;13;14;15;16;17;18;19;20;21},{45;35;26;18;16;15;14;13;12;11;10;9;8;7;6;5;4;3;2;1;0}),0)</f>
        <v>3</v>
      </c>
      <c r="Z35" s="285"/>
      <c r="AA35" s="273">
        <f>IF(Z35,LOOKUP(Z35,{1;2;3;4;5;6;7;8;9;10;11;12;13;14;15;16;17;18;19;20;21},{45;35;26;18;16;15;14;13;12;11;10;9;8;7;6;5;4;3;2;1;0}),0)</f>
        <v>0</v>
      </c>
      <c r="AB35" s="285">
        <v>19</v>
      </c>
      <c r="AC35" s="289">
        <f>IF(AB35,LOOKUP(AB35,{1;2;3;4;5;6;7;8;9;10;11;12;13;14;15;16;17;18;19;20;21},{45;35;26;18;16;15;14;13;12;11;10;9;8;7;6;5;4;3;2;1;0}),0)</f>
        <v>2</v>
      </c>
      <c r="AD35" s="225"/>
      <c r="AE35"/>
      <c r="AF35"/>
    </row>
    <row r="36" spans="1:32" ht="16" customHeight="1" x14ac:dyDescent="0.2">
      <c r="A36" s="154">
        <v>3530937</v>
      </c>
      <c r="B36" s="145" t="s">
        <v>632</v>
      </c>
      <c r="C36" s="37" t="s">
        <v>631</v>
      </c>
      <c r="D36" s="38" t="str">
        <f t="shared" si="0"/>
        <v>ConorMUNNS</v>
      </c>
      <c r="E36" s="359"/>
      <c r="F36" s="445" t="s">
        <v>482</v>
      </c>
      <c r="G36" s="367">
        <v>2000</v>
      </c>
      <c r="H36" s="311" t="str">
        <f t="shared" si="1"/>
        <v>U23</v>
      </c>
      <c r="I36" s="311">
        <f t="shared" si="2"/>
        <v>28</v>
      </c>
      <c r="J36" s="340">
        <f>LARGE((O36,S36,Y36,AC36),1)+LARGE((O36,S36,Y36,AC36),2)</f>
        <v>5</v>
      </c>
      <c r="K36" s="344">
        <f t="shared" si="3"/>
        <v>35</v>
      </c>
      <c r="L36" s="342">
        <f>LARGE((Q36,U36,W36,AA36),1)+LARGE((Q36,U36,W36,AA36),2)</f>
        <v>3</v>
      </c>
      <c r="M36" s="122"/>
      <c r="N36" s="40"/>
      <c r="O36" s="41">
        <f>IF(N36,LOOKUP(N36,{1;2;3;4;5;6;7;8;9;10;11;12;13;14;15;16;17;18;19;20;21},{30;25;21;18;16;15;14;13;12;11;10;9;8;7;6;5;4;3;2;1;0}),0)</f>
        <v>0</v>
      </c>
      <c r="P36" s="40"/>
      <c r="Q36" s="43">
        <f>IF(P36,LOOKUP(P36,{1;2;3;4;5;6;7;8;9;10;11;12;13;14;15;16;17;18;19;20;21},{30;25;21;18;16;15;14;13;12;11;10;9;8;7;6;5;4;3;2;1;0}),0)</f>
        <v>0</v>
      </c>
      <c r="R36" s="40">
        <v>16</v>
      </c>
      <c r="S36" s="41">
        <f>IF(R36,LOOKUP(R36,{1;2;3;4;5;6;7;8;9;10;11;12;13;14;15;16;17;18;19;20;21},{30;25;21;18;16;15;14;13;12;11;10;9;8;7;6;5;4;3;2;1;0}),0)</f>
        <v>5</v>
      </c>
      <c r="T36" s="40">
        <v>18</v>
      </c>
      <c r="U36" s="274">
        <f>IF(T36,LOOKUP(T36,{1;2;3;4;5;6;7;8;9;10;11;12;13;14;15;16;17;18;19;20;21},{30;25;21;18;16;15;14;13;12;11;10;9;8;7;6;5;4;3;2;1;0}),0)</f>
        <v>3</v>
      </c>
      <c r="V36" s="291"/>
      <c r="W36" s="273">
        <f>IF(V36,LOOKUP(V36,{1;2;3;4;5;6;7;8;9;10;11;12;13;14;15;16;17;18;19;20;21},{45;35;26;18;16;15;14;13;12;11;10;9;8;7;6;5;4;3;2;1;0}),0)</f>
        <v>0</v>
      </c>
      <c r="X36" s="285"/>
      <c r="Y36" s="284">
        <f>IF(X36,LOOKUP(X36,{1;2;3;4;5;6;7;8;9;10;11;12;13;14;15;16;17;18;19;20;21},{45;35;26;18;16;15;14;13;12;11;10;9;8;7;6;5;4;3;2;1;0}),0)</f>
        <v>0</v>
      </c>
      <c r="Z36" s="285"/>
      <c r="AA36" s="273">
        <f>IF(Z36,LOOKUP(Z36,{1;2;3;4;5;6;7;8;9;10;11;12;13;14;15;16;17;18;19;20;21},{45;35;26;18;16;15;14;13;12;11;10;9;8;7;6;5;4;3;2;1;0}),0)</f>
        <v>0</v>
      </c>
      <c r="AB36" s="285"/>
      <c r="AC36" s="289">
        <f>IF(AB36,LOOKUP(AB36,{1;2;3;4;5;6;7;8;9;10;11;12;13;14;15;16;17;18;19;20;21},{45;35;26;18;16;15;14;13;12;11;10;9;8;7;6;5;4;3;2;1;0}),0)</f>
        <v>0</v>
      </c>
      <c r="AD36" s="225"/>
      <c r="AE36"/>
      <c r="AF36"/>
    </row>
    <row r="37" spans="1:32" ht="16" customHeight="1" x14ac:dyDescent="0.2">
      <c r="A37" s="154">
        <v>3531018</v>
      </c>
      <c r="B37" s="146" t="s">
        <v>633</v>
      </c>
      <c r="C37" s="49" t="s">
        <v>634</v>
      </c>
      <c r="D37" s="38" t="str">
        <f t="shared" si="0"/>
        <v>NateCUTLER</v>
      </c>
      <c r="E37" s="358"/>
      <c r="F37" s="443" t="s">
        <v>482</v>
      </c>
      <c r="G37" s="367">
        <v>2000</v>
      </c>
      <c r="H37" s="311" t="str">
        <f t="shared" si="1"/>
        <v>U23</v>
      </c>
      <c r="I37" s="311">
        <f t="shared" si="2"/>
        <v>31</v>
      </c>
      <c r="J37" s="340">
        <f>LARGE((O37,S37,Y37,AC37),1)+LARGE((O37,S37,Y37,AC37),2)</f>
        <v>4</v>
      </c>
      <c r="K37" s="344">
        <f t="shared" si="3"/>
        <v>41</v>
      </c>
      <c r="L37" s="342">
        <f>LARGE((Q37,U37,W37,AA37),1)+LARGE((Q37,U37,W37,AA37),2)</f>
        <v>0</v>
      </c>
      <c r="M37" s="122"/>
      <c r="N37" s="40"/>
      <c r="O37" s="41">
        <f>IF(N37,LOOKUP(N37,{1;2;3;4;5;6;7;8;9;10;11;12;13;14;15;16;17;18;19;20;21},{30;25;21;18;16;15;14;13;12;11;10;9;8;7;6;5;4;3;2;1;0}),0)</f>
        <v>0</v>
      </c>
      <c r="P37" s="40"/>
      <c r="Q37" s="43">
        <f>IF(P37,LOOKUP(P37,{1;2;3;4;5;6;7;8;9;10;11;12;13;14;15;16;17;18;19;20;21},{30;25;21;18;16;15;14;13;12;11;10;9;8;7;6;5;4;3;2;1;0}),0)</f>
        <v>0</v>
      </c>
      <c r="R37" s="40">
        <v>17</v>
      </c>
      <c r="S37" s="41">
        <f>IF(R37,LOOKUP(R37,{1;2;3;4;5;6;7;8;9;10;11;12;13;14;15;16;17;18;19;20;21},{30;25;21;18;16;15;14;13;12;11;10;9;8;7;6;5;4;3;2;1;0}),0)</f>
        <v>4</v>
      </c>
      <c r="T37" s="40"/>
      <c r="U37" s="274">
        <f>IF(T37,LOOKUP(T37,{1;2;3;4;5;6;7;8;9;10;11;12;13;14;15;16;17;18;19;20;21},{30;25;21;18;16;15;14;13;12;11;10;9;8;7;6;5;4;3;2;1;0}),0)</f>
        <v>0</v>
      </c>
      <c r="V37" s="291"/>
      <c r="W37" s="273">
        <f>IF(V37,LOOKUP(V37,{1;2;3;4;5;6;7;8;9;10;11;12;13;14;15;16;17;18;19;20;21},{45;35;26;18;16;15;14;13;12;11;10;9;8;7;6;5;4;3;2;1;0}),0)</f>
        <v>0</v>
      </c>
      <c r="X37" s="285"/>
      <c r="Y37" s="284">
        <f>IF(X37,LOOKUP(X37,{1;2;3;4;5;6;7;8;9;10;11;12;13;14;15;16;17;18;19;20;21},{45;35;26;18;16;15;14;13;12;11;10;9;8;7;6;5;4;3;2;1;0}),0)</f>
        <v>0</v>
      </c>
      <c r="Z37" s="285"/>
      <c r="AA37" s="273">
        <f>IF(Z37,LOOKUP(Z37,{1;2;3;4;5;6;7;8;9;10;11;12;13;14;15;16;17;18;19;20;21},{45;35;26;18;16;15;14;13;12;11;10;9;8;7;6;5;4;3;2;1;0}),0)</f>
        <v>0</v>
      </c>
      <c r="AB37" s="285"/>
      <c r="AC37" s="289">
        <f>IF(AB37,LOOKUP(AB37,{1;2;3;4;5;6;7;8;9;10;11;12;13;14;15;16;17;18;19;20;21},{45;35;26;18;16;15;14;13;12;11;10;9;8;7;6;5;4;3;2;1;0}),0)</f>
        <v>0</v>
      </c>
      <c r="AD37" s="225"/>
      <c r="AE37"/>
      <c r="AF37"/>
    </row>
    <row r="38" spans="1:32" ht="16" customHeight="1" x14ac:dyDescent="0.2">
      <c r="A38" s="154">
        <v>3530826</v>
      </c>
      <c r="B38" s="146" t="s">
        <v>496</v>
      </c>
      <c r="C38" s="49" t="s">
        <v>205</v>
      </c>
      <c r="D38" s="38" t="str">
        <f t="shared" si="0"/>
        <v>DawsonKNOPP</v>
      </c>
      <c r="E38" s="358">
        <v>2017</v>
      </c>
      <c r="F38" s="366" t="s">
        <v>482</v>
      </c>
      <c r="G38" s="369">
        <v>1998</v>
      </c>
      <c r="H38" s="311" t="str">
        <f t="shared" si="1"/>
        <v>U23</v>
      </c>
      <c r="I38" s="311">
        <f t="shared" si="2"/>
        <v>32</v>
      </c>
      <c r="J38" s="340">
        <f>LARGE((O38,S38,Y38,AC38),1)+LARGE((O38,S38,Y38,AC38),2)</f>
        <v>3</v>
      </c>
      <c r="K38" s="344">
        <f t="shared" si="3"/>
        <v>41</v>
      </c>
      <c r="L38" s="342">
        <f>LARGE((Q38,U38,W38,AA38),1)+LARGE((Q38,U38,W38,AA38),2)</f>
        <v>0</v>
      </c>
      <c r="M38" s="122"/>
      <c r="N38" s="40"/>
      <c r="O38" s="41">
        <f>IF(N38,LOOKUP(N38,{1;2;3;4;5;6;7;8;9;10;11;12;13;14;15;16;17;18;19;20;21},{30;25;21;18;16;15;14;13;12;11;10;9;8;7;6;5;4;3;2;1;0}),0)</f>
        <v>0</v>
      </c>
      <c r="P38" s="40"/>
      <c r="Q38" s="43">
        <f>IF(P38,LOOKUP(P38,{1;2;3;4;5;6;7;8;9;10;11;12;13;14;15;16;17;18;19;20;21},{30;25;21;18;16;15;14;13;12;11;10;9;8;7;6;5;4;3;2;1;0}),0)</f>
        <v>0</v>
      </c>
      <c r="R38" s="40">
        <v>18</v>
      </c>
      <c r="S38" s="41">
        <f>IF(R38,LOOKUP(R38,{1;2;3;4;5;6;7;8;9;10;11;12;13;14;15;16;17;18;19;20;21},{30;25;21;18;16;15;14;13;12;11;10;9;8;7;6;5;4;3;2;1;0}),0)</f>
        <v>3</v>
      </c>
      <c r="T38" s="40"/>
      <c r="U38" s="274">
        <f>IF(T38,LOOKUP(T38,{1;2;3;4;5;6;7;8;9;10;11;12;13;14;15;16;17;18;19;20;21},{30;25;21;18;16;15;14;13;12;11;10;9;8;7;6;5;4;3;2;1;0}),0)</f>
        <v>0</v>
      </c>
      <c r="V38" s="291"/>
      <c r="W38" s="273">
        <f>IF(V38,LOOKUP(V38,{1;2;3;4;5;6;7;8;9;10;11;12;13;14;15;16;17;18;19;20;21},{45;35;26;18;16;15;14;13;12;11;10;9;8;7;6;5;4;3;2;1;0}),0)</f>
        <v>0</v>
      </c>
      <c r="X38" s="285"/>
      <c r="Y38" s="284">
        <f>IF(X38,LOOKUP(X38,{1;2;3;4;5;6;7;8;9;10;11;12;13;14;15;16;17;18;19;20;21},{45;35;26;18;16;15;14;13;12;11;10;9;8;7;6;5;4;3;2;1;0}),0)</f>
        <v>0</v>
      </c>
      <c r="Z38" s="285"/>
      <c r="AA38" s="273">
        <f>IF(Z38,LOOKUP(Z38,{1;2;3;4;5;6;7;8;9;10;11;12;13;14;15;16;17;18;19;20;21},{45;35;26;18;16;15;14;13;12;11;10;9;8;7;6;5;4;3;2;1;0}),0)</f>
        <v>0</v>
      </c>
      <c r="AB38" s="285"/>
      <c r="AC38" s="289">
        <f>IF(AB38,LOOKUP(AB38,{1;2;3;4;5;6;7;8;9;10;11;12;13;14;15;16;17;18;19;20;21},{45;35;26;18;16;15;14;13;12;11;10;9;8;7;6;5;4;3;2;1;0}),0)</f>
        <v>0</v>
      </c>
      <c r="AD38" s="230"/>
      <c r="AE38"/>
      <c r="AF38"/>
    </row>
    <row r="39" spans="1:32" ht="16" customHeight="1" x14ac:dyDescent="0.2">
      <c r="A39" s="154">
        <v>3530982</v>
      </c>
      <c r="B39" s="146" t="s">
        <v>636</v>
      </c>
      <c r="C39" s="49" t="s">
        <v>635</v>
      </c>
      <c r="D39" s="38" t="str">
        <f t="shared" ref="D39:D70" si="4">B39&amp;C39</f>
        <v>WillKOCH</v>
      </c>
      <c r="E39" s="359"/>
      <c r="F39" s="445" t="s">
        <v>482</v>
      </c>
      <c r="G39" s="367">
        <v>2002</v>
      </c>
      <c r="H39" s="311" t="str">
        <f t="shared" ref="H39:H70" si="5">IF(ISBLANK(G39),"",IF(G39&gt;1995.9,"U23","SR"))</f>
        <v>U23</v>
      </c>
      <c r="I39" s="311">
        <f t="shared" ref="I39:I70" si="6">RANK(J39,$J$7:$J$236)</f>
        <v>33</v>
      </c>
      <c r="J39" s="340">
        <f>LARGE((O39,S39,Y39,AC39),1)+LARGE((O39,S39,Y39,AC39),2)</f>
        <v>2</v>
      </c>
      <c r="K39" s="344">
        <f t="shared" ref="K39:K70" si="7">RANK(L39,$L$7:$L$216)</f>
        <v>41</v>
      </c>
      <c r="L39" s="342">
        <f>LARGE((Q39,U39,W39,AA39),1)+LARGE((Q39,U39,W39,AA39),2)</f>
        <v>0</v>
      </c>
      <c r="M39" s="122"/>
      <c r="N39" s="40"/>
      <c r="O39" s="41">
        <f>IF(N39,LOOKUP(N39,{1;2;3;4;5;6;7;8;9;10;11;12;13;14;15;16;17;18;19;20;21},{30;25;21;18;16;15;14;13;12;11;10;9;8;7;6;5;4;3;2;1;0}),0)</f>
        <v>0</v>
      </c>
      <c r="P39" s="40"/>
      <c r="Q39" s="43">
        <f>IF(P39,LOOKUP(P39,{1;2;3;4;5;6;7;8;9;10;11;12;13;14;15;16;17;18;19;20;21},{30;25;21;18;16;15;14;13;12;11;10;9;8;7;6;5;4;3;2;1;0}),0)</f>
        <v>0</v>
      </c>
      <c r="R39" s="40">
        <v>19</v>
      </c>
      <c r="S39" s="41">
        <f>IF(R39,LOOKUP(R39,{1;2;3;4;5;6;7;8;9;10;11;12;13;14;15;16;17;18;19;20;21},{30;25;21;18;16;15;14;13;12;11;10;9;8;7;6;5;4;3;2;1;0}),0)</f>
        <v>2</v>
      </c>
      <c r="T39" s="40"/>
      <c r="U39" s="274">
        <f>IF(T39,LOOKUP(T39,{1;2;3;4;5;6;7;8;9;10;11;12;13;14;15;16;17;18;19;20;21},{30;25;21;18;16;15;14;13;12;11;10;9;8;7;6;5;4;3;2;1;0}),0)</f>
        <v>0</v>
      </c>
      <c r="V39" s="291"/>
      <c r="W39" s="273">
        <f>IF(V39,LOOKUP(V39,{1;2;3;4;5;6;7;8;9;10;11;12;13;14;15;16;17;18;19;20;21},{45;35;26;18;16;15;14;13;12;11;10;9;8;7;6;5;4;3;2;1;0}),0)</f>
        <v>0</v>
      </c>
      <c r="X39" s="285"/>
      <c r="Y39" s="284">
        <f>IF(X39,LOOKUP(X39,{1;2;3;4;5;6;7;8;9;10;11;12;13;14;15;16;17;18;19;20;21},{45;35;26;18;16;15;14;13;12;11;10;9;8;7;6;5;4;3;2;1;0}),0)</f>
        <v>0</v>
      </c>
      <c r="Z39" s="285"/>
      <c r="AA39" s="273">
        <f>IF(Z39,LOOKUP(Z39,{1;2;3;4;5;6;7;8;9;10;11;12;13;14;15;16;17;18;19;20;21},{45;35;26;18;16;15;14;13;12;11;10;9;8;7;6;5;4;3;2;1;0}),0)</f>
        <v>0</v>
      </c>
      <c r="AB39" s="285"/>
      <c r="AC39" s="289">
        <f>IF(AB39,LOOKUP(AB39,{1;2;3;4;5;6;7;8;9;10;11;12;13;14;15;16;17;18;19;20;21},{45;35;26;18;16;15;14;13;12;11;10;9;8;7;6;5;4;3;2;1;0}),0)</f>
        <v>0</v>
      </c>
      <c r="AD39" s="225"/>
      <c r="AE39"/>
      <c r="AF39"/>
    </row>
    <row r="40" spans="1:32" ht="16" customHeight="1" x14ac:dyDescent="0.2">
      <c r="A40" s="154">
        <v>3530822</v>
      </c>
      <c r="B40" s="146" t="s">
        <v>39</v>
      </c>
      <c r="C40" s="49" t="s">
        <v>598</v>
      </c>
      <c r="D40" s="38" t="str">
        <f t="shared" si="4"/>
        <v>AdamLUBAN</v>
      </c>
      <c r="E40" s="358"/>
      <c r="F40" s="443" t="s">
        <v>482</v>
      </c>
      <c r="G40" s="369">
        <v>1995</v>
      </c>
      <c r="H40" s="311" t="str">
        <f t="shared" si="5"/>
        <v>SR</v>
      </c>
      <c r="I40" s="311">
        <f t="shared" si="6"/>
        <v>33</v>
      </c>
      <c r="J40" s="340">
        <f>LARGE((O40,S40,Y40,AC40),1)+LARGE((O40,S40,Y40,AC40),2)</f>
        <v>2</v>
      </c>
      <c r="K40" s="344">
        <f t="shared" si="7"/>
        <v>16</v>
      </c>
      <c r="L40" s="342">
        <f>LARGE((Q40,U40,W40,AA40),1)+LARGE((Q40,U40,W40,AA40),2)</f>
        <v>22</v>
      </c>
      <c r="M40" s="122"/>
      <c r="N40" s="40">
        <v>19</v>
      </c>
      <c r="O40" s="41">
        <f>IF(N40,LOOKUP(N40,{1;2;3;4;5;6;7;8;9;10;11;12;13;14;15;16;17;18;19;20;21},{30;25;21;18;16;15;14;13;12;11;10;9;8;7;6;5;4;3;2;1;0}),0)</f>
        <v>2</v>
      </c>
      <c r="P40" s="40">
        <v>9</v>
      </c>
      <c r="Q40" s="43">
        <f>IF(P40,LOOKUP(P40,{1;2;3;4;5;6;7;8;9;10;11;12;13;14;15;16;17;18;19;20;21},{30;25;21;18;16;15;14;13;12;11;10;9;8;7;6;5;4;3;2;1;0}),0)</f>
        <v>12</v>
      </c>
      <c r="R40" s="40"/>
      <c r="S40" s="41">
        <f>IF(R40,LOOKUP(R40,{1;2;3;4;5;6;7;8;9;10;11;12;13;14;15;16;17;18;19;20;21},{30;25;21;18;16;15;14;13;12;11;10;9;8;7;6;5;4;3;2;1;0}),0)</f>
        <v>0</v>
      </c>
      <c r="T40" s="40">
        <v>11</v>
      </c>
      <c r="U40" s="274">
        <f>IF(T40,LOOKUP(T40,{1;2;3;4;5;6;7;8;9;10;11;12;13;14;15;16;17;18;19;20;21},{30;25;21;18;16;15;14;13;12;11;10;9;8;7;6;5;4;3;2;1;0}),0)</f>
        <v>10</v>
      </c>
      <c r="V40" s="291"/>
      <c r="W40" s="273">
        <f>IF(V40,LOOKUP(V40,{1;2;3;4;5;6;7;8;9;10;11;12;13;14;15;16;17;18;19;20;21},{45;35;26;18;16;15;14;13;12;11;10;9;8;7;6;5;4;3;2;1;0}),0)</f>
        <v>0</v>
      </c>
      <c r="X40" s="285"/>
      <c r="Y40" s="284">
        <f>IF(X40,LOOKUP(X40,{1;2;3;4;5;6;7;8;9;10;11;12;13;14;15;16;17;18;19;20;21},{45;35;26;18;16;15;14;13;12;11;10;9;8;7;6;5;4;3;2;1;0}),0)</f>
        <v>0</v>
      </c>
      <c r="Z40" s="285">
        <v>19</v>
      </c>
      <c r="AA40" s="273">
        <f>IF(Z40,LOOKUP(Z40,{1;2;3;4;5;6;7;8;9;10;11;12;13;14;15;16;17;18;19;20;21},{45;35;26;18;16;15;14;13;12;11;10;9;8;7;6;5;4;3;2;1;0}),0)</f>
        <v>2</v>
      </c>
      <c r="AB40" s="285"/>
      <c r="AC40" s="289">
        <f>IF(AB40,LOOKUP(AB40,{1;2;3;4;5;6;7;8;9;10;11;12;13;14;15;16;17;18;19;20;21},{45;35;26;18;16;15;14;13;12;11;10;9;8;7;6;5;4;3;2;1;0}),0)</f>
        <v>0</v>
      </c>
      <c r="AD40" s="225"/>
      <c r="AE40"/>
      <c r="AF40"/>
    </row>
    <row r="41" spans="1:32" ht="16" customHeight="1" x14ac:dyDescent="0.2">
      <c r="A41" s="154">
        <v>3045095</v>
      </c>
      <c r="B41" s="146" t="s">
        <v>653</v>
      </c>
      <c r="C41" s="49" t="s">
        <v>654</v>
      </c>
      <c r="D41" s="38" t="str">
        <f t="shared" si="4"/>
        <v>JoshuaValentine</v>
      </c>
      <c r="E41" s="358"/>
      <c r="F41" s="443" t="s">
        <v>482</v>
      </c>
      <c r="G41" s="369">
        <v>2001</v>
      </c>
      <c r="H41" s="311" t="str">
        <f t="shared" si="5"/>
        <v>U23</v>
      </c>
      <c r="I41" s="311">
        <f t="shared" si="6"/>
        <v>33</v>
      </c>
      <c r="J41" s="340">
        <f>LARGE((O41,S41,Y41,AC41),1)+LARGE((O41,S41,Y41,AC41),2)</f>
        <v>2</v>
      </c>
      <c r="K41" s="344">
        <f t="shared" si="7"/>
        <v>41</v>
      </c>
      <c r="L41" s="342">
        <f>LARGE((Q41,U41,W41,AA41),1)+LARGE((Q41,U41,W41,AA41),2)</f>
        <v>0</v>
      </c>
      <c r="M41" s="122"/>
      <c r="N41" s="40"/>
      <c r="O41" s="41">
        <f>IF(N41,LOOKUP(N41,{1;2;3;4;5;6;7;8;9;10;11;12;13;14;15;16;17;18;19;20;21},{30;25;21;18;16;15;14;13;12;11;10;9;8;7;6;5;4;3;2;1;0}),0)</f>
        <v>0</v>
      </c>
      <c r="P41" s="40"/>
      <c r="Q41" s="43">
        <f>IF(P41,LOOKUP(P41,{1;2;3;4;5;6;7;8;9;10;11;12;13;14;15;16;17;18;19;20;21},{30;25;21;18;16;15;14;13;12;11;10;9;8;7;6;5;4;3;2;1;0}),0)</f>
        <v>0</v>
      </c>
      <c r="R41" s="40"/>
      <c r="S41" s="41">
        <f>IF(R41,LOOKUP(R41,{1;2;3;4;5;6;7;8;9;10;11;12;13;14;15;16;17;18;19;20;21},{30;25;21;18;16;15;14;13;12;11;10;9;8;7;6;5;4;3;2;1;0}),0)</f>
        <v>0</v>
      </c>
      <c r="T41" s="40"/>
      <c r="U41" s="274">
        <f>IF(T41,LOOKUP(T41,{1;2;3;4;5;6;7;8;9;10;11;12;13;14;15;16;17;18;19;20;21},{30;25;21;18;16;15;14;13;12;11;10;9;8;7;6;5;4;3;2;1;0}),0)</f>
        <v>0</v>
      </c>
      <c r="V41" s="291"/>
      <c r="W41" s="273">
        <f>IF(V41,LOOKUP(V41,{1;2;3;4;5;6;7;8;9;10;11;12;13;14;15;16;17;18;19;20;21},{45;35;26;18;16;15;14;13;12;11;10;9;8;7;6;5;4;3;2;1;0}),0)</f>
        <v>0</v>
      </c>
      <c r="X41" s="285">
        <v>19</v>
      </c>
      <c r="Y41" s="284">
        <f>IF(X41,LOOKUP(X41,{1;2;3;4;5;6;7;8;9;10;11;12;13;14;15;16;17;18;19;20;21},{45;35;26;18;16;15;14;13;12;11;10;9;8;7;6;5;4;3;2;1;0}),0)</f>
        <v>2</v>
      </c>
      <c r="Z41" s="285"/>
      <c r="AA41" s="273">
        <f>IF(Z41,LOOKUP(Z41,{1;2;3;4;5;6;7;8;9;10;11;12;13;14;15;16;17;18;19;20;21},{45;35;26;18;16;15;14;13;12;11;10;9;8;7;6;5;4;3;2;1;0}),0)</f>
        <v>0</v>
      </c>
      <c r="AB41" s="285"/>
      <c r="AC41" s="289">
        <f>IF(AB41,LOOKUP(AB41,{1;2;3;4;5;6;7;8;9;10;11;12;13;14;15;16;17;18;19;20;21},{45;35;26;18;16;15;14;13;12;11;10;9;8;7;6;5;4;3;2;1;0}),0)</f>
        <v>0</v>
      </c>
      <c r="AD41" s="230"/>
      <c r="AE41"/>
      <c r="AF41"/>
    </row>
    <row r="42" spans="1:32" ht="16" customHeight="1" x14ac:dyDescent="0.2">
      <c r="A42" s="154">
        <v>3530763</v>
      </c>
      <c r="B42" s="429" t="s">
        <v>76</v>
      </c>
      <c r="C42" s="37" t="s">
        <v>637</v>
      </c>
      <c r="D42" s="38" t="str">
        <f t="shared" si="4"/>
        <v>JulienBORDES</v>
      </c>
      <c r="E42" s="358"/>
      <c r="F42" s="443" t="s">
        <v>482</v>
      </c>
      <c r="G42" s="369">
        <v>1997</v>
      </c>
      <c r="H42" s="311" t="str">
        <f t="shared" si="5"/>
        <v>U23</v>
      </c>
      <c r="I42" s="311">
        <f t="shared" si="6"/>
        <v>36</v>
      </c>
      <c r="J42" s="340">
        <f>LARGE((O42,S42,Y42,AC42),1)+LARGE((O42,S42,Y42,AC42),2)</f>
        <v>1</v>
      </c>
      <c r="K42" s="344">
        <f t="shared" si="7"/>
        <v>41</v>
      </c>
      <c r="L42" s="342">
        <f>LARGE((Q42,U42,W42,AA42),1)+LARGE((Q42,U42,W42,AA42),2)</f>
        <v>0</v>
      </c>
      <c r="M42" s="266"/>
      <c r="N42" s="42"/>
      <c r="O42" s="41">
        <f>IF(N42,LOOKUP(N42,{1;2;3;4;5;6;7;8;9;10;11;12;13;14;15;16;17;18;19;20;21},{30;25;21;18;16;15;14;13;12;11;10;9;8;7;6;5;4;3;2;1;0}),0)</f>
        <v>0</v>
      </c>
      <c r="P42" s="42"/>
      <c r="Q42" s="43">
        <f>IF(P42,LOOKUP(P42,{1;2;3;4;5;6;7;8;9;10;11;12;13;14;15;16;17;18;19;20;21},{30;25;21;18;16;15;14;13;12;11;10;9;8;7;6;5;4;3;2;1;0}),0)</f>
        <v>0</v>
      </c>
      <c r="R42" s="42">
        <v>20</v>
      </c>
      <c r="S42" s="41">
        <f>IF(R42,LOOKUP(R42,{1;2;3;4;5;6;7;8;9;10;11;12;13;14;15;16;17;18;19;20;21},{30;25;21;18;16;15;14;13;12;11;10;9;8;7;6;5;4;3;2;1;0}),0)</f>
        <v>1</v>
      </c>
      <c r="T42" s="42"/>
      <c r="U42" s="274">
        <f>IF(T42,LOOKUP(T42,{1;2;3;4;5;6;7;8;9;10;11;12;13;14;15;16;17;18;19;20;21},{30;25;21;18;16;15;14;13;12;11;10;9;8;7;6;5;4;3;2;1;0}),0)</f>
        <v>0</v>
      </c>
      <c r="V42" s="292"/>
      <c r="W42" s="273">
        <f>IF(V42,LOOKUP(V42,{1;2;3;4;5;6;7;8;9;10;11;12;13;14;15;16;17;18;19;20;21},{45;35;26;18;16;15;14;13;12;11;10;9;8;7;6;5;4;3;2;1;0}),0)</f>
        <v>0</v>
      </c>
      <c r="X42" s="173"/>
      <c r="Y42" s="284">
        <f>IF(X42,LOOKUP(X42,{1;2;3;4;5;6;7;8;9;10;11;12;13;14;15;16;17;18;19;20;21},{45;35;26;18;16;15;14;13;12;11;10;9;8;7;6;5;4;3;2;1;0}),0)</f>
        <v>0</v>
      </c>
      <c r="Z42" s="173"/>
      <c r="AA42" s="273">
        <f>IF(Z42,LOOKUP(Z42,{1;2;3;4;5;6;7;8;9;10;11;12;13;14;15;16;17;18;19;20;21},{45;35;26;18;16;15;14;13;12;11;10;9;8;7;6;5;4;3;2;1;0}),0)</f>
        <v>0</v>
      </c>
      <c r="AB42" s="173"/>
      <c r="AC42" s="289">
        <f>IF(AB42,LOOKUP(AB42,{1;2;3;4;5;6;7;8;9;10;11;12;13;14;15;16;17;18;19;20;21},{45;35;26;18;16;15;14;13;12;11;10;9;8;7;6;5;4;3;2;1;0}),0)</f>
        <v>0</v>
      </c>
      <c r="AD42" s="225"/>
      <c r="AE42"/>
      <c r="AF42"/>
    </row>
    <row r="43" spans="1:32" ht="16" customHeight="1" x14ac:dyDescent="0.2">
      <c r="A43" s="154">
        <v>3530741</v>
      </c>
      <c r="B43" s="145" t="s">
        <v>125</v>
      </c>
      <c r="C43" s="37" t="s">
        <v>126</v>
      </c>
      <c r="D43" s="38" t="str">
        <f t="shared" si="4"/>
        <v>KarstenHOKANSON</v>
      </c>
      <c r="E43" s="358">
        <v>2017</v>
      </c>
      <c r="F43" s="366" t="s">
        <v>482</v>
      </c>
      <c r="G43" s="369">
        <v>1996</v>
      </c>
      <c r="H43" s="311" t="str">
        <f t="shared" si="5"/>
        <v>U23</v>
      </c>
      <c r="I43" s="311">
        <f t="shared" si="6"/>
        <v>36</v>
      </c>
      <c r="J43" s="340">
        <f>LARGE((O43,S43,Y43,AC43),1)+LARGE((O43,S43,Y43,AC43),2)</f>
        <v>1</v>
      </c>
      <c r="K43" s="344">
        <f t="shared" si="7"/>
        <v>23</v>
      </c>
      <c r="L43" s="342">
        <f>LARGE((Q43,U43,W43,AA43),1)+LARGE((Q43,U43,W43,AA43),2)</f>
        <v>16</v>
      </c>
      <c r="M43" s="122"/>
      <c r="N43" s="40">
        <v>20</v>
      </c>
      <c r="O43" s="41">
        <f>IF(N43,LOOKUP(N43,{1;2;3;4;5;6;7;8;9;10;11;12;13;14;15;16;17;18;19;20;21},{30;25;21;18;16;15;14;13;12;11;10;9;8;7;6;5;4;3;2;1;0}),0)</f>
        <v>1</v>
      </c>
      <c r="P43" s="40">
        <v>5</v>
      </c>
      <c r="Q43" s="43">
        <f>IF(P43,LOOKUP(P43,{1;2;3;4;5;6;7;8;9;10;11;12;13;14;15;16;17;18;19;20;21},{30;25;21;18;16;15;14;13;12;11;10;9;8;7;6;5;4;3;2;1;0}),0)</f>
        <v>16</v>
      </c>
      <c r="R43" s="40"/>
      <c r="S43" s="41">
        <f>IF(R43,LOOKUP(R43,{1;2;3;4;5;6;7;8;9;10;11;12;13;14;15;16;17;18;19;20;21},{30;25;21;18;16;15;14;13;12;11;10;9;8;7;6;5;4;3;2;1;0}),0)</f>
        <v>0</v>
      </c>
      <c r="T43" s="40"/>
      <c r="U43" s="274">
        <f>IF(T43,LOOKUP(T43,{1;2;3;4;5;6;7;8;9;10;11;12;13;14;15;16;17;18;19;20;21},{30;25;21;18;16;15;14;13;12;11;10;9;8;7;6;5;4;3;2;1;0}),0)</f>
        <v>0</v>
      </c>
      <c r="V43" s="291"/>
      <c r="W43" s="273">
        <f>IF(V43,LOOKUP(V43,{1;2;3;4;5;6;7;8;9;10;11;12;13;14;15;16;17;18;19;20;21},{45;35;26;18;16;15;14;13;12;11;10;9;8;7;6;5;4;3;2;1;0}),0)</f>
        <v>0</v>
      </c>
      <c r="X43" s="285"/>
      <c r="Y43" s="284">
        <f>IF(X43,LOOKUP(X43,{1;2;3;4;5;6;7;8;9;10;11;12;13;14;15;16;17;18;19;20;21},{45;35;26;18;16;15;14;13;12;11;10;9;8;7;6;5;4;3;2;1;0}),0)</f>
        <v>0</v>
      </c>
      <c r="Z43" s="285"/>
      <c r="AA43" s="273">
        <f>IF(Z43,LOOKUP(Z43,{1;2;3;4;5;6;7;8;9;10;11;12;13;14;15;16;17;18;19;20;21},{45;35;26;18;16;15;14;13;12;11;10;9;8;7;6;5;4;3;2;1;0}),0)</f>
        <v>0</v>
      </c>
      <c r="AB43" s="285"/>
      <c r="AC43" s="289">
        <f>IF(AB43,LOOKUP(AB43,{1;2;3;4;5;6;7;8;9;10;11;12;13;14;15;16;17;18;19;20;21},{45;35;26;18;16;15;14;13;12;11;10;9;8;7;6;5;4;3;2;1;0}),0)</f>
        <v>0</v>
      </c>
      <c r="AD43" s="225"/>
      <c r="AE43"/>
      <c r="AF43"/>
    </row>
    <row r="44" spans="1:32" ht="16" customHeight="1" x14ac:dyDescent="0.2">
      <c r="A44" s="154">
        <v>3530485</v>
      </c>
      <c r="B44" s="145" t="s">
        <v>24</v>
      </c>
      <c r="C44" s="37" t="s">
        <v>25</v>
      </c>
      <c r="D44" s="38" t="str">
        <f t="shared" si="4"/>
        <v>EricPACKER</v>
      </c>
      <c r="E44" s="358">
        <v>2017</v>
      </c>
      <c r="F44" s="366" t="s">
        <v>482</v>
      </c>
      <c r="G44" s="369">
        <v>1990</v>
      </c>
      <c r="H44" s="311" t="str">
        <f t="shared" si="5"/>
        <v>SR</v>
      </c>
      <c r="I44" s="311">
        <f t="shared" si="6"/>
        <v>36</v>
      </c>
      <c r="J44" s="340">
        <f>LARGE((O44,S44,Y44,AC44),1)+LARGE((O44,S44,Y44,AC44),2)</f>
        <v>1</v>
      </c>
      <c r="K44" s="344">
        <f t="shared" si="7"/>
        <v>13</v>
      </c>
      <c r="L44" s="342">
        <f>LARGE((Q44,U44,W44,AA44),1)+LARGE((Q44,U44,W44,AA44),2)</f>
        <v>25</v>
      </c>
      <c r="M44" s="122"/>
      <c r="N44" s="40"/>
      <c r="O44" s="41">
        <f>IF(N44,LOOKUP(N44,{1;2;3;4;5;6;7;8;9;10;11;12;13;14;15;16;17;18;19;20;21},{30;25;21;18;16;15;14;13;12;11;10;9;8;7;6;5;4;3;2;1;0}),0)</f>
        <v>0</v>
      </c>
      <c r="P44" s="40"/>
      <c r="Q44" s="43">
        <f>IF(P44,LOOKUP(P44,{1;2;3;4;5;6;7;8;9;10;11;12;13;14;15;16;17;18;19;20;21},{30;25;21;18;16;15;14;13;12;11;10;9;8;7;6;5;4;3;2;1;0}),0)</f>
        <v>0</v>
      </c>
      <c r="R44" s="40"/>
      <c r="S44" s="41">
        <f>IF(R44,LOOKUP(R44,{1;2;3;4;5;6;7;8;9;10;11;12;13;14;15;16;17;18;19;20;21},{30;25;21;18;16;15;14;13;12;11;10;9;8;7;6;5;4;3;2;1;0}),0)</f>
        <v>0</v>
      </c>
      <c r="T44" s="40">
        <v>9</v>
      </c>
      <c r="U44" s="274">
        <f>IF(T44,LOOKUP(T44,{1;2;3;4;5;6;7;8;9;10;11;12;13;14;15;16;17;18;19;20;21},{30;25;21;18;16;15;14;13;12;11;10;9;8;7;6;5;4;3;2;1;0}),0)</f>
        <v>12</v>
      </c>
      <c r="V44" s="291"/>
      <c r="W44" s="273">
        <f>IF(V44,LOOKUP(V44,{1;2;3;4;5;6;7;8;9;10;11;12;13;14;15;16;17;18;19;20;21},{45;35;26;18;16;15;14;13;12;11;10;9;8;7;6;5;4;3;2;1;0}),0)</f>
        <v>0</v>
      </c>
      <c r="X44" s="285"/>
      <c r="Y44" s="284">
        <f>IF(X44,LOOKUP(X44,{1;2;3;4;5;6;7;8;9;10;11;12;13;14;15;16;17;18;19;20;21},{45;35;26;18;16;15;14;13;12;11;10;9;8;7;6;5;4;3;2;1;0}),0)</f>
        <v>0</v>
      </c>
      <c r="Z44" s="285">
        <v>8</v>
      </c>
      <c r="AA44" s="273">
        <f>IF(Z44,LOOKUP(Z44,{1;2;3;4;5;6;7;8;9;10;11;12;13;14;15;16;17;18;19;20;21},{45;35;26;18;16;15;14;13;12;11;10;9;8;7;6;5;4;3;2;1;0}),0)</f>
        <v>13</v>
      </c>
      <c r="AB44" s="285">
        <v>20</v>
      </c>
      <c r="AC44" s="289">
        <f>IF(AB44,LOOKUP(AB44,{1;2;3;4;5;6;7;8;9;10;11;12;13;14;15;16;17;18;19;20;21},{45;35;26;18;16;15;14;13;12;11;10;9;8;7;6;5;4;3;2;1;0}),0)</f>
        <v>1</v>
      </c>
      <c r="AD44" s="225"/>
      <c r="AE44"/>
      <c r="AF44"/>
    </row>
    <row r="45" spans="1:32" ht="16" customHeight="1" x14ac:dyDescent="0.2">
      <c r="A45" s="154">
        <v>3530900</v>
      </c>
      <c r="B45" s="145" t="s">
        <v>134</v>
      </c>
      <c r="C45" s="114" t="s">
        <v>522</v>
      </c>
      <c r="D45" s="38" t="str">
        <f t="shared" si="4"/>
        <v>PeterWOLTER</v>
      </c>
      <c r="E45" s="359"/>
      <c r="F45" s="368" t="s">
        <v>482</v>
      </c>
      <c r="G45" s="367">
        <v>1998</v>
      </c>
      <c r="H45" s="311" t="str">
        <f t="shared" si="5"/>
        <v>U23</v>
      </c>
      <c r="I45" s="311">
        <f t="shared" si="6"/>
        <v>36</v>
      </c>
      <c r="J45" s="340">
        <f>LARGE((O45,S45,Y45,AC45),1)+LARGE((O45,S45,Y45,AC45),2)</f>
        <v>1</v>
      </c>
      <c r="K45" s="344">
        <f t="shared" si="7"/>
        <v>41</v>
      </c>
      <c r="L45" s="342">
        <f>LARGE((Q45,U45,W45,AA45),1)+LARGE((Q45,U45,W45,AA45),2)</f>
        <v>0</v>
      </c>
      <c r="M45" s="122"/>
      <c r="N45" s="40"/>
      <c r="O45" s="41">
        <f>IF(N45,LOOKUP(N45,{1;2;3;4;5;6;7;8;9;10;11;12;13;14;15;16;17;18;19;20;21},{30;25;21;18;16;15;14;13;12;11;10;9;8;7;6;5;4;3;2;1;0}),0)</f>
        <v>0</v>
      </c>
      <c r="P45" s="40"/>
      <c r="Q45" s="43">
        <f>IF(P45,LOOKUP(P45,{1;2;3;4;5;6;7;8;9;10;11;12;13;14;15;16;17;18;19;20;21},{30;25;21;18;16;15;14;13;12;11;10;9;8;7;6;5;4;3;2;1;0}),0)</f>
        <v>0</v>
      </c>
      <c r="R45" s="40"/>
      <c r="S45" s="41">
        <f>IF(R45,LOOKUP(R45,{1;2;3;4;5;6;7;8;9;10;11;12;13;14;15;16;17;18;19;20;21},{30;25;21;18;16;15;14;13;12;11;10;9;8;7;6;5;4;3;2;1;0}),0)</f>
        <v>0</v>
      </c>
      <c r="T45" s="40"/>
      <c r="U45" s="274">
        <f>IF(T45,LOOKUP(T45,{1;2;3;4;5;6;7;8;9;10;11;12;13;14;15;16;17;18;19;20;21},{30;25;21;18;16;15;14;13;12;11;10;9;8;7;6;5;4;3;2;1;0}),0)</f>
        <v>0</v>
      </c>
      <c r="V45" s="291"/>
      <c r="W45" s="273">
        <f>IF(V45,LOOKUP(V45,{1;2;3;4;5;6;7;8;9;10;11;12;13;14;15;16;17;18;19;20;21},{45;35;26;18;16;15;14;13;12;11;10;9;8;7;6;5;4;3;2;1;0}),0)</f>
        <v>0</v>
      </c>
      <c r="X45" s="285">
        <v>20</v>
      </c>
      <c r="Y45" s="284">
        <f>IF(X45,LOOKUP(X45,{1;2;3;4;5;6;7;8;9;10;11;12;13;14;15;16;17;18;19;20;21},{45;35;26;18;16;15;14;13;12;11;10;9;8;7;6;5;4;3;2;1;0}),0)</f>
        <v>1</v>
      </c>
      <c r="Z45" s="285"/>
      <c r="AA45" s="273">
        <f>IF(Z45,LOOKUP(Z45,{1;2;3;4;5;6;7;8;9;10;11;12;13;14;15;16;17;18;19;20;21},{45;35;26;18;16;15;14;13;12;11;10;9;8;7;6;5;4;3;2;1;0}),0)</f>
        <v>0</v>
      </c>
      <c r="AB45" s="285"/>
      <c r="AC45" s="289">
        <f>IF(AB45,LOOKUP(AB45,{1;2;3;4;5;6;7;8;9;10;11;12;13;14;15;16;17;18;19;20;21},{45;35;26;18;16;15;14;13;12;11;10;9;8;7;6;5;4;3;2;1;0}),0)</f>
        <v>0</v>
      </c>
      <c r="AD45" s="225"/>
      <c r="AE45"/>
      <c r="AF45"/>
    </row>
    <row r="46" spans="1:32" ht="16" customHeight="1" x14ac:dyDescent="0.2">
      <c r="A46" s="154">
        <v>3390167</v>
      </c>
      <c r="B46" s="146" t="s">
        <v>88</v>
      </c>
      <c r="C46" s="49" t="s">
        <v>89</v>
      </c>
      <c r="D46" s="38" t="str">
        <f t="shared" si="4"/>
        <v>AlvarALEV</v>
      </c>
      <c r="E46" s="358">
        <v>2017</v>
      </c>
      <c r="F46" s="366" t="s">
        <v>483</v>
      </c>
      <c r="G46" s="369">
        <v>1993</v>
      </c>
      <c r="H46" s="311" t="str">
        <f t="shared" si="5"/>
        <v>SR</v>
      </c>
      <c r="I46" s="311">
        <f t="shared" si="6"/>
        <v>40</v>
      </c>
      <c r="J46" s="340">
        <f>LARGE((O46,S46,Y46,AC46),1)+LARGE((O46,S46,Y46,AC46),2)</f>
        <v>0</v>
      </c>
      <c r="K46" s="344">
        <f t="shared" si="7"/>
        <v>41</v>
      </c>
      <c r="L46" s="342">
        <f>LARGE((Q46,U46,W46,AA46),1)+LARGE((Q46,U46,W46,AA46),2)</f>
        <v>0</v>
      </c>
      <c r="M46" s="122"/>
      <c r="N46" s="42"/>
      <c r="O46" s="41">
        <f>IF(N46,LOOKUP(N46,{1;2;3;4;5;6;7;8;9;10;11;12;13;14;15;16;17;18;19;20;21},{30;25;21;18;16;15;14;13;12;11;10;9;8;7;6;5;4;3;2;1;0}),0)</f>
        <v>0</v>
      </c>
      <c r="P46" s="42"/>
      <c r="Q46" s="43">
        <f>IF(P46,LOOKUP(P46,{1;2;3;4;5;6;7;8;9;10;11;12;13;14;15;16;17;18;19;20;21},{30;25;21;18;16;15;14;13;12;11;10;9;8;7;6;5;4;3;2;1;0}),0)</f>
        <v>0</v>
      </c>
      <c r="R46" s="42"/>
      <c r="S46" s="41">
        <f>IF(R46,LOOKUP(R46,{1;2;3;4;5;6;7;8;9;10;11;12;13;14;15;16;17;18;19;20;21},{30;25;21;18;16;15;14;13;12;11;10;9;8;7;6;5;4;3;2;1;0}),0)</f>
        <v>0</v>
      </c>
      <c r="T46" s="42"/>
      <c r="U46" s="274">
        <f>IF(T46,LOOKUP(T46,{1;2;3;4;5;6;7;8;9;10;11;12;13;14;15;16;17;18;19;20;21},{30;25;21;18;16;15;14;13;12;11;10;9;8;7;6;5;4;3;2;1;0}),0)</f>
        <v>0</v>
      </c>
      <c r="V46" s="292"/>
      <c r="W46" s="273">
        <f>IF(V46,LOOKUP(V46,{1;2;3;4;5;6;7;8;9;10;11;12;13;14;15;16;17;18;19;20;21},{45;35;26;18;16;15;14;13;12;11;10;9;8;7;6;5;4;3;2;1;0}),0)</f>
        <v>0</v>
      </c>
      <c r="X46" s="173"/>
      <c r="Y46" s="284">
        <f>IF(X46,LOOKUP(X46,{1;2;3;4;5;6;7;8;9;10;11;12;13;14;15;16;17;18;19;20;21},{45;35;26;18;16;15;14;13;12;11;10;9;8;7;6;5;4;3;2;1;0}),0)</f>
        <v>0</v>
      </c>
      <c r="Z46" s="173"/>
      <c r="AA46" s="273">
        <f>IF(Z46,LOOKUP(Z46,{1;2;3;4;5;6;7;8;9;10;11;12;13;14;15;16;17;18;19;20;21},{45;35;26;18;16;15;14;13;12;11;10;9;8;7;6;5;4;3;2;1;0}),0)</f>
        <v>0</v>
      </c>
      <c r="AB46" s="173"/>
      <c r="AC46" s="289">
        <f>IF(AB46,LOOKUP(AB46,{1;2;3;4;5;6;7;8;9;10;11;12;13;14;15;16;17;18;19;20;21},{45;35;26;18;16;15;14;13;12;11;10;9;8;7;6;5;4;3;2;1;0}),0)</f>
        <v>0</v>
      </c>
      <c r="AD46" s="225"/>
      <c r="AE46"/>
      <c r="AF46"/>
    </row>
    <row r="47" spans="1:32" ht="16" customHeight="1" x14ac:dyDescent="0.2">
      <c r="A47" s="154">
        <v>3501210</v>
      </c>
      <c r="B47" s="145" t="s">
        <v>111</v>
      </c>
      <c r="C47" s="37" t="s">
        <v>112</v>
      </c>
      <c r="D47" s="38" t="str">
        <f t="shared" si="4"/>
        <v>ErikAXELSSON</v>
      </c>
      <c r="E47" s="358">
        <v>2017</v>
      </c>
      <c r="F47" s="366" t="s">
        <v>483</v>
      </c>
      <c r="G47" s="367">
        <v>1994</v>
      </c>
      <c r="H47" s="311" t="str">
        <f t="shared" si="5"/>
        <v>SR</v>
      </c>
      <c r="I47" s="311">
        <f t="shared" si="6"/>
        <v>40</v>
      </c>
      <c r="J47" s="340">
        <f>LARGE((O47,S47,Y47,AC47),1)+LARGE((O47,S47,Y47,AC47),2)</f>
        <v>0</v>
      </c>
      <c r="K47" s="344">
        <f t="shared" si="7"/>
        <v>41</v>
      </c>
      <c r="L47" s="342">
        <f>LARGE((Q47,U47,W47,AA47),1)+LARGE((Q47,U47,W47,AA47),2)</f>
        <v>0</v>
      </c>
      <c r="M47" s="122"/>
      <c r="N47" s="40"/>
      <c r="O47" s="157">
        <f>IF(N47,LOOKUP(N47,{1;2;3;4;5;6;7;8;9;10;11;12;13;14;15;16;17;18;19;20;21},{30;25;21;18;16;15;14;13;12;11;10;9;8;7;6;5;4;3;2;1;0}),0)</f>
        <v>0</v>
      </c>
      <c r="P47" s="40"/>
      <c r="Q47" s="43">
        <f>IF(P47,LOOKUP(P47,{1;2;3;4;5;6;7;8;9;10;11;12;13;14;15;16;17;18;19;20;21},{30;25;21;18;16;15;14;13;12;11;10;9;8;7;6;5;4;3;2;1;0}),0)</f>
        <v>0</v>
      </c>
      <c r="R47" s="40"/>
      <c r="S47" s="41">
        <f>IF(R47,LOOKUP(R47,{1;2;3;4;5;6;7;8;9;10;11;12;13;14;15;16;17;18;19;20;21},{30;25;21;18;16;15;14;13;12;11;10;9;8;7;6;5;4;3;2;1;0}),0)</f>
        <v>0</v>
      </c>
      <c r="T47" s="40"/>
      <c r="U47" s="274">
        <f>IF(T47,LOOKUP(T47,{1;2;3;4;5;6;7;8;9;10;11;12;13;14;15;16;17;18;19;20;21},{30;25;21;18;16;15;14;13;12;11;10;9;8;7;6;5;4;3;2;1;0}),0)</f>
        <v>0</v>
      </c>
      <c r="V47" s="291"/>
      <c r="W47" s="273">
        <f>IF(V47,LOOKUP(V47,{1;2;3;4;5;6;7;8;9;10;11;12;13;14;15;16;17;18;19;20;21},{45;35;26;18;16;15;14;13;12;11;10;9;8;7;6;5;4;3;2;1;0}),0)</f>
        <v>0</v>
      </c>
      <c r="X47" s="285"/>
      <c r="Y47" s="284">
        <f>IF(X47,LOOKUP(X47,{1;2;3;4;5;6;7;8;9;10;11;12;13;14;15;16;17;18;19;20;21},{45;35;26;18;16;15;14;13;12;11;10;9;8;7;6;5;4;3;2;1;0}),0)</f>
        <v>0</v>
      </c>
      <c r="Z47" s="285"/>
      <c r="AA47" s="273">
        <f>IF(Z47,LOOKUP(Z47,{1;2;3;4;5;6;7;8;9;10;11;12;13;14;15;16;17;18;19;20;21},{45;35;26;18;16;15;14;13;12;11;10;9;8;7;6;5;4;3;2;1;0}),0)</f>
        <v>0</v>
      </c>
      <c r="AB47" s="285"/>
      <c r="AC47" s="289">
        <f>IF(AB47,LOOKUP(AB47,{1;2;3;4;5;6;7;8;9;10;11;12;13;14;15;16;17;18;19;20;21},{45;35;26;18;16;15;14;13;12;11;10;9;8;7;6;5;4;3;2;1;0}),0)</f>
        <v>0</v>
      </c>
      <c r="AD47" s="225"/>
      <c r="AE47"/>
      <c r="AF47"/>
    </row>
    <row r="48" spans="1:32" ht="16" customHeight="1" x14ac:dyDescent="0.2">
      <c r="A48" s="154">
        <v>3100333</v>
      </c>
      <c r="B48" s="145" t="s">
        <v>149</v>
      </c>
      <c r="C48" s="114" t="s">
        <v>529</v>
      </c>
      <c r="D48" s="38" t="str">
        <f t="shared" si="4"/>
        <v>NicolasBEAULIEU</v>
      </c>
      <c r="E48" s="359"/>
      <c r="F48" s="368" t="s">
        <v>483</v>
      </c>
      <c r="G48" s="367">
        <v>1998</v>
      </c>
      <c r="H48" s="311" t="str">
        <f t="shared" si="5"/>
        <v>U23</v>
      </c>
      <c r="I48" s="311">
        <f t="shared" si="6"/>
        <v>40</v>
      </c>
      <c r="J48" s="340">
        <f>LARGE((O48,S48,Y48,AC48),1)+LARGE((O48,S48,Y48,AC48),2)</f>
        <v>0</v>
      </c>
      <c r="K48" s="344">
        <f t="shared" si="7"/>
        <v>41</v>
      </c>
      <c r="L48" s="342">
        <f>LARGE((Q48,U48,W48,AA48),1)+LARGE((Q48,U48,W48,AA48),2)</f>
        <v>0</v>
      </c>
      <c r="M48" s="122"/>
      <c r="N48" s="40"/>
      <c r="O48" s="41">
        <f>IF(N48,LOOKUP(N48,{1;2;3;4;5;6;7;8;9;10;11;12;13;14;15;16;17;18;19;20;21},{30;25;21;18;16;15;14;13;12;11;10;9;8;7;6;5;4;3;2;1;0}),0)</f>
        <v>0</v>
      </c>
      <c r="P48" s="40"/>
      <c r="Q48" s="43">
        <f>IF(P48,LOOKUP(P48,{1;2;3;4;5;6;7;8;9;10;11;12;13;14;15;16;17;18;19;20;21},{30;25;21;18;16;15;14;13;12;11;10;9;8;7;6;5;4;3;2;1;0}),0)</f>
        <v>0</v>
      </c>
      <c r="R48" s="40"/>
      <c r="S48" s="41">
        <f>IF(R48,LOOKUP(R48,{1;2;3;4;5;6;7;8;9;10;11;12;13;14;15;16;17;18;19;20;21},{30;25;21;18;16;15;14;13;12;11;10;9;8;7;6;5;4;3;2;1;0}),0)</f>
        <v>0</v>
      </c>
      <c r="T48" s="40"/>
      <c r="U48" s="274">
        <f>IF(T48,LOOKUP(T48,{1;2;3;4;5;6;7;8;9;10;11;12;13;14;15;16;17;18;19;20;21},{30;25;21;18;16;15;14;13;12;11;10;9;8;7;6;5;4;3;2;1;0}),0)</f>
        <v>0</v>
      </c>
      <c r="V48" s="291"/>
      <c r="W48" s="273">
        <f>IF(V48,LOOKUP(V48,{1;2;3;4;5;6;7;8;9;10;11;12;13;14;15;16;17;18;19;20;21},{45;35;26;18;16;15;14;13;12;11;10;9;8;7;6;5;4;3;2;1;0}),0)</f>
        <v>0</v>
      </c>
      <c r="X48" s="285"/>
      <c r="Y48" s="284">
        <f>IF(X48,LOOKUP(X48,{1;2;3;4;5;6;7;8;9;10;11;12;13;14;15;16;17;18;19;20;21},{45;35;26;18;16;15;14;13;12;11;10;9;8;7;6;5;4;3;2;1;0}),0)</f>
        <v>0</v>
      </c>
      <c r="Z48" s="285"/>
      <c r="AA48" s="273">
        <f>IF(Z48,LOOKUP(Z48,{1;2;3;4;5;6;7;8;9;10;11;12;13;14;15;16;17;18;19;20;21},{45;35;26;18;16;15;14;13;12;11;10;9;8;7;6;5;4;3;2;1;0}),0)</f>
        <v>0</v>
      </c>
      <c r="AB48" s="285"/>
      <c r="AC48" s="289">
        <f>IF(AB48,LOOKUP(AB48,{1;2;3;4;5;6;7;8;9;10;11;12;13;14;15;16;17;18;19;20;21},{45;35;26;18;16;15;14;13;12;11;10;9;8;7;6;5;4;3;2;1;0}),0)</f>
        <v>0</v>
      </c>
      <c r="AD48" s="225"/>
      <c r="AE48"/>
      <c r="AF48"/>
    </row>
    <row r="49" spans="1:32" ht="16" customHeight="1" x14ac:dyDescent="0.2">
      <c r="A49" s="154">
        <v>3530836</v>
      </c>
      <c r="B49" s="146" t="s">
        <v>154</v>
      </c>
      <c r="C49" s="49" t="s">
        <v>155</v>
      </c>
      <c r="D49" s="38" t="str">
        <f t="shared" si="4"/>
        <v>BradenBECKER</v>
      </c>
      <c r="E49" s="358">
        <v>2017</v>
      </c>
      <c r="F49" s="366" t="s">
        <v>482</v>
      </c>
      <c r="G49" s="369">
        <v>1996</v>
      </c>
      <c r="H49" s="311" t="str">
        <f t="shared" si="5"/>
        <v>U23</v>
      </c>
      <c r="I49" s="311">
        <f t="shared" si="6"/>
        <v>40</v>
      </c>
      <c r="J49" s="340">
        <f>LARGE((O49,S49,Y49,AC49),1)+LARGE((O49,S49,Y49,AC49),2)</f>
        <v>0</v>
      </c>
      <c r="K49" s="344">
        <f t="shared" si="7"/>
        <v>28</v>
      </c>
      <c r="L49" s="342">
        <f>LARGE((Q49,U49,W49,AA49),1)+LARGE((Q49,U49,W49,AA49),2)</f>
        <v>7</v>
      </c>
      <c r="M49" s="122"/>
      <c r="N49" s="40"/>
      <c r="O49" s="41">
        <f>IF(N49,LOOKUP(N49,{1;2;3;4;5;6;7;8;9;10;11;12;13;14;15;16;17;18;19;20;21},{30;25;21;18;16;15;14;13;12;11;10;9;8;7;6;5;4;3;2;1;0}),0)</f>
        <v>0</v>
      </c>
      <c r="P49" s="40"/>
      <c r="Q49" s="43">
        <f>IF(P49,LOOKUP(P49,{1;2;3;4;5;6;7;8;9;10;11;12;13;14;15;16;17;18;19;20;21},{30;25;21;18;16;15;14;13;12;11;10;9;8;7;6;5;4;3;2;1;0}),0)</f>
        <v>0</v>
      </c>
      <c r="R49" s="40"/>
      <c r="S49" s="41">
        <f>IF(R49,LOOKUP(R49,{1;2;3;4;5;6;7;8;9;10;11;12;13;14;15;16;17;18;19;20;21},{30;25;21;18;16;15;14;13;12;11;10;9;8;7;6;5;4;3;2;1;0}),0)</f>
        <v>0</v>
      </c>
      <c r="T49" s="40"/>
      <c r="U49" s="274">
        <f>IF(T49,LOOKUP(T49,{1;2;3;4;5;6;7;8;9;10;11;12;13;14;15;16;17;18;19;20;21},{30;25;21;18;16;15;14;13;12;11;10;9;8;7;6;5;4;3;2;1;0}),0)</f>
        <v>0</v>
      </c>
      <c r="V49" s="291"/>
      <c r="W49" s="273">
        <f>IF(V49,LOOKUP(V49,{1;2;3;4;5;6;7;8;9;10;11;12;13;14;15;16;17;18;19;20;21},{45;35;26;18;16;15;14;13;12;11;10;9;8;7;6;5;4;3;2;1;0}),0)</f>
        <v>0</v>
      </c>
      <c r="X49" s="285"/>
      <c r="Y49" s="284">
        <f>IF(X49,LOOKUP(X49,{1;2;3;4;5;6;7;8;9;10;11;12;13;14;15;16;17;18;19;20;21},{45;35;26;18;16;15;14;13;12;11;10;9;8;7;6;5;4;3;2;1;0}),0)</f>
        <v>0</v>
      </c>
      <c r="Z49" s="285">
        <v>14</v>
      </c>
      <c r="AA49" s="273">
        <f>IF(Z49,LOOKUP(Z49,{1;2;3;4;5;6;7;8;9;10;11;12;13;14;15;16;17;18;19;20;21},{45;35;26;18;16;15;14;13;12;11;10;9;8;7;6;5;4;3;2;1;0}),0)</f>
        <v>7</v>
      </c>
      <c r="AB49" s="285"/>
      <c r="AC49" s="289">
        <f>IF(AB49,LOOKUP(AB49,{1;2;3;4;5;6;7;8;9;10;11;12;13;14;15;16;17;18;19;20;21},{45;35;26;18;16;15;14;13;12;11;10;9;8;7;6;5;4;3;2;1;0}),0)</f>
        <v>0</v>
      </c>
      <c r="AD49" s="225"/>
      <c r="AE49"/>
      <c r="AF49"/>
    </row>
    <row r="50" spans="1:32" ht="16" customHeight="1" x14ac:dyDescent="0.2">
      <c r="A50" s="154">
        <v>3500972</v>
      </c>
      <c r="B50" s="146" t="s">
        <v>92</v>
      </c>
      <c r="C50" s="49" t="s">
        <v>93</v>
      </c>
      <c r="D50" s="38" t="str">
        <f t="shared" si="4"/>
        <v>MartinBERGSTROEM</v>
      </c>
      <c r="E50" s="358">
        <v>2017</v>
      </c>
      <c r="F50" s="366" t="s">
        <v>483</v>
      </c>
      <c r="G50" s="369">
        <v>1992</v>
      </c>
      <c r="H50" s="311" t="str">
        <f t="shared" si="5"/>
        <v>SR</v>
      </c>
      <c r="I50" s="311">
        <f t="shared" si="6"/>
        <v>40</v>
      </c>
      <c r="J50" s="340">
        <f>LARGE((O50,S50,Y50,AC50),1)+LARGE((O50,S50,Y50,AC50),2)</f>
        <v>0</v>
      </c>
      <c r="K50" s="344">
        <f t="shared" si="7"/>
        <v>41</v>
      </c>
      <c r="L50" s="342">
        <f>LARGE((Q50,U50,W50,AA50),1)+LARGE((Q50,U50,W50,AA50),2)</f>
        <v>0</v>
      </c>
      <c r="M50" s="122"/>
      <c r="N50" s="40"/>
      <c r="O50" s="41">
        <f>IF(N50,LOOKUP(N50,{1;2;3;4;5;6;7;8;9;10;11;12;13;14;15;16;17;18;19;20;21},{30;25;21;18;16;15;14;13;12;11;10;9;8;7;6;5;4;3;2;1;0}),0)</f>
        <v>0</v>
      </c>
      <c r="P50" s="40"/>
      <c r="Q50" s="43">
        <f>IF(P50,LOOKUP(P50,{1;2;3;4;5;6;7;8;9;10;11;12;13;14;15;16;17;18;19;20;21},{30;25;21;18;16;15;14;13;12;11;10;9;8;7;6;5;4;3;2;1;0}),0)</f>
        <v>0</v>
      </c>
      <c r="R50" s="40"/>
      <c r="S50" s="41">
        <f>IF(R50,LOOKUP(R50,{1;2;3;4;5;6;7;8;9;10;11;12;13;14;15;16;17;18;19;20;21},{30;25;21;18;16;15;14;13;12;11;10;9;8;7;6;5;4;3;2;1;0}),0)</f>
        <v>0</v>
      </c>
      <c r="T50" s="40"/>
      <c r="U50" s="274">
        <f>IF(T50,LOOKUP(T50,{1;2;3;4;5;6;7;8;9;10;11;12;13;14;15;16;17;18;19;20;21},{30;25;21;18;16;15;14;13;12;11;10;9;8;7;6;5;4;3;2;1;0}),0)</f>
        <v>0</v>
      </c>
      <c r="V50" s="291"/>
      <c r="W50" s="273">
        <f>IF(V50,LOOKUP(V50,{1;2;3;4;5;6;7;8;9;10;11;12;13;14;15;16;17;18;19;20;21},{45;35;26;18;16;15;14;13;12;11;10;9;8;7;6;5;4;3;2;1;0}),0)</f>
        <v>0</v>
      </c>
      <c r="X50" s="285"/>
      <c r="Y50" s="284">
        <f>IF(X50,LOOKUP(X50,{1;2;3;4;5;6;7;8;9;10;11;12;13;14;15;16;17;18;19;20;21},{45;35;26;18;16;15;14;13;12;11;10;9;8;7;6;5;4;3;2;1;0}),0)</f>
        <v>0</v>
      </c>
      <c r="Z50" s="285"/>
      <c r="AA50" s="273">
        <f>IF(Z50,LOOKUP(Z50,{1;2;3;4;5;6;7;8;9;10;11;12;13;14;15;16;17;18;19;20;21},{45;35;26;18;16;15;14;13;12;11;10;9;8;7;6;5;4;3;2;1;0}),0)</f>
        <v>0</v>
      </c>
      <c r="AB50" s="285"/>
      <c r="AC50" s="289">
        <f>IF(AB50,LOOKUP(AB50,{1;2;3;4;5;6;7;8;9;10;11;12;13;14;15;16;17;18;19;20;21},{45;35;26;18;16;15;14;13;12;11;10;9;8;7;6;5;4;3;2;1;0}),0)</f>
        <v>0</v>
      </c>
      <c r="AD50" s="225"/>
      <c r="AE50"/>
      <c r="AF50"/>
    </row>
    <row r="51" spans="1:32" ht="16" customHeight="1" x14ac:dyDescent="0.2">
      <c r="A51" s="154">
        <v>3530511</v>
      </c>
      <c r="B51" s="146" t="s">
        <v>111</v>
      </c>
      <c r="C51" s="49" t="s">
        <v>156</v>
      </c>
      <c r="D51" s="38" t="str">
        <f t="shared" si="4"/>
        <v>ErikBJORNSEN</v>
      </c>
      <c r="E51" s="358">
        <v>2017</v>
      </c>
      <c r="F51" s="366" t="s">
        <v>482</v>
      </c>
      <c r="G51" s="369">
        <v>1991</v>
      </c>
      <c r="H51" s="311" t="str">
        <f t="shared" si="5"/>
        <v>SR</v>
      </c>
      <c r="I51" s="311">
        <f t="shared" si="6"/>
        <v>40</v>
      </c>
      <c r="J51" s="340">
        <f>LARGE((O51,S51,Y51,AC51),1)+LARGE((O51,S51,Y51,AC51),2)</f>
        <v>0</v>
      </c>
      <c r="K51" s="344">
        <f t="shared" si="7"/>
        <v>41</v>
      </c>
      <c r="L51" s="342">
        <f>LARGE((Q51,U51,W51,AA51),1)+LARGE((Q51,U51,W51,AA51),2)</f>
        <v>0</v>
      </c>
      <c r="M51" s="122"/>
      <c r="N51" s="40"/>
      <c r="O51" s="41">
        <f>IF(N51,LOOKUP(N51,{1;2;3;4;5;6;7;8;9;10;11;12;13;14;15;16;17;18;19;20;21},{30;25;21;18;16;15;14;13;12;11;10;9;8;7;6;5;4;3;2;1;0}),0)</f>
        <v>0</v>
      </c>
      <c r="P51" s="40"/>
      <c r="Q51" s="43">
        <f>IF(P51,LOOKUP(P51,{1;2;3;4;5;6;7;8;9;10;11;12;13;14;15;16;17;18;19;20;21},{30;25;21;18;16;15;14;13;12;11;10;9;8;7;6;5;4;3;2;1;0}),0)</f>
        <v>0</v>
      </c>
      <c r="R51" s="40"/>
      <c r="S51" s="41">
        <f>IF(R51,LOOKUP(R51,{1;2;3;4;5;6;7;8;9;10;11;12;13;14;15;16;17;18;19;20;21},{30;25;21;18;16;15;14;13;12;11;10;9;8;7;6;5;4;3;2;1;0}),0)</f>
        <v>0</v>
      </c>
      <c r="T51" s="40"/>
      <c r="U51" s="274">
        <f>IF(T51,LOOKUP(T51,{1;2;3;4;5;6;7;8;9;10;11;12;13;14;15;16;17;18;19;20;21},{30;25;21;18;16;15;14;13;12;11;10;9;8;7;6;5;4;3;2;1;0}),0)</f>
        <v>0</v>
      </c>
      <c r="V51" s="291"/>
      <c r="W51" s="273">
        <f>IF(V51,LOOKUP(V51,{1;2;3;4;5;6;7;8;9;10;11;12;13;14;15;16;17;18;19;20;21},{45;35;26;18;16;15;14;13;12;11;10;9;8;7;6;5;4;3;2;1;0}),0)</f>
        <v>0</v>
      </c>
      <c r="X51" s="285"/>
      <c r="Y51" s="284">
        <f>IF(X51,LOOKUP(X51,{1;2;3;4;5;6;7;8;9;10;11;12;13;14;15;16;17;18;19;20;21},{45;35;26;18;16;15;14;13;12;11;10;9;8;7;6;5;4;3;2;1;0}),0)</f>
        <v>0</v>
      </c>
      <c r="Z51" s="285"/>
      <c r="AA51" s="273">
        <f>IF(Z51,LOOKUP(Z51,{1;2;3;4;5;6;7;8;9;10;11;12;13;14;15;16;17;18;19;20;21},{45;35;26;18;16;15;14;13;12;11;10;9;8;7;6;5;4;3;2;1;0}),0)</f>
        <v>0</v>
      </c>
      <c r="AB51" s="285"/>
      <c r="AC51" s="289">
        <f>IF(AB51,LOOKUP(AB51,{1;2;3;4;5;6;7;8;9;10;11;12;13;14;15;16;17;18;19;20;21},{45;35;26;18;16;15;14;13;12;11;10;9;8;7;6;5;4;3;2;1;0}),0)</f>
        <v>0</v>
      </c>
      <c r="AD51" s="225"/>
      <c r="AE51"/>
      <c r="AF51"/>
    </row>
    <row r="52" spans="1:32" ht="16" customHeight="1" x14ac:dyDescent="0.2">
      <c r="A52" s="154">
        <v>3530100</v>
      </c>
      <c r="B52" s="145" t="s">
        <v>56</v>
      </c>
      <c r="C52" s="37" t="s">
        <v>57</v>
      </c>
      <c r="D52" s="38" t="str">
        <f t="shared" si="4"/>
        <v>DakotaBLACKHORSE VON JESS</v>
      </c>
      <c r="E52" s="358">
        <v>2017</v>
      </c>
      <c r="F52" s="366" t="s">
        <v>482</v>
      </c>
      <c r="G52" s="369">
        <v>1986</v>
      </c>
      <c r="H52" s="311" t="str">
        <f t="shared" si="5"/>
        <v>SR</v>
      </c>
      <c r="I52" s="311">
        <f t="shared" si="6"/>
        <v>40</v>
      </c>
      <c r="J52" s="340">
        <f>LARGE((O52,S52,Y52,AC52),1)+LARGE((O52,S52,Y52,AC52),2)</f>
        <v>0</v>
      </c>
      <c r="K52" s="344">
        <f t="shared" si="7"/>
        <v>41</v>
      </c>
      <c r="L52" s="342">
        <f>LARGE((Q52,U52,W52,AA52),1)+LARGE((Q52,U52,W52,AA52),2)</f>
        <v>0</v>
      </c>
      <c r="M52" s="122"/>
      <c r="N52" s="42"/>
      <c r="O52" s="41">
        <f>IF(N52,LOOKUP(N52,{1;2;3;4;5;6;7;8;9;10;11;12;13;14;15;16;17;18;19;20;21},{30;25;21;18;16;15;14;13;12;11;10;9;8;7;6;5;4;3;2;1;0}),0)</f>
        <v>0</v>
      </c>
      <c r="P52" s="42"/>
      <c r="Q52" s="43">
        <f>IF(P52,LOOKUP(P52,{1;2;3;4;5;6;7;8;9;10;11;12;13;14;15;16;17;18;19;20;21},{30;25;21;18;16;15;14;13;12;11;10;9;8;7;6;5;4;3;2;1;0}),0)</f>
        <v>0</v>
      </c>
      <c r="R52" s="42"/>
      <c r="S52" s="41">
        <f>IF(R52,LOOKUP(R52,{1;2;3;4;5;6;7;8;9;10;11;12;13;14;15;16;17;18;19;20;21},{30;25;21;18;16;15;14;13;12;11;10;9;8;7;6;5;4;3;2;1;0}),0)</f>
        <v>0</v>
      </c>
      <c r="T52" s="42"/>
      <c r="U52" s="274">
        <f>IF(T52,LOOKUP(T52,{1;2;3;4;5;6;7;8;9;10;11;12;13;14;15;16;17;18;19;20;21},{30;25;21;18;16;15;14;13;12;11;10;9;8;7;6;5;4;3;2;1;0}),0)</f>
        <v>0</v>
      </c>
      <c r="V52" s="292"/>
      <c r="W52" s="273">
        <f>IF(V52,LOOKUP(V52,{1;2;3;4;5;6;7;8;9;10;11;12;13;14;15;16;17;18;19;20;21},{45;35;26;18;16;15;14;13;12;11;10;9;8;7;6;5;4;3;2;1;0}),0)</f>
        <v>0</v>
      </c>
      <c r="X52" s="173"/>
      <c r="Y52" s="284">
        <f>IF(X52,LOOKUP(X52,{1;2;3;4;5;6;7;8;9;10;11;12;13;14;15;16;17;18;19;20;21},{45;35;26;18;16;15;14;13;12;11;10;9;8;7;6;5;4;3;2;1;0}),0)</f>
        <v>0</v>
      </c>
      <c r="Z52" s="173"/>
      <c r="AA52" s="273">
        <f>IF(Z52,LOOKUP(Z52,{1;2;3;4;5;6;7;8;9;10;11;12;13;14;15;16;17;18;19;20;21},{45;35;26;18;16;15;14;13;12;11;10;9;8;7;6;5;4;3;2;1;0}),0)</f>
        <v>0</v>
      </c>
      <c r="AB52" s="173"/>
      <c r="AC52" s="289">
        <f>IF(AB52,LOOKUP(AB52,{1;2;3;4;5;6;7;8;9;10;11;12;13;14;15;16;17;18;19;20;21},{45;35;26;18;16;15;14;13;12;11;10;9;8;7;6;5;4;3;2;1;0}),0)</f>
        <v>0</v>
      </c>
      <c r="AD52" s="225"/>
      <c r="AE52"/>
      <c r="AF52"/>
    </row>
    <row r="53" spans="1:32" ht="16" customHeight="1" x14ac:dyDescent="0.2">
      <c r="A53" s="154">
        <v>3530713</v>
      </c>
      <c r="B53" s="145" t="s">
        <v>18</v>
      </c>
      <c r="C53" s="37" t="s">
        <v>19</v>
      </c>
      <c r="D53" s="38" t="str">
        <f t="shared" si="4"/>
        <v>KevinBOLGER</v>
      </c>
      <c r="E53" s="358">
        <v>2017</v>
      </c>
      <c r="F53" s="366" t="s">
        <v>482</v>
      </c>
      <c r="G53" s="369">
        <v>1993</v>
      </c>
      <c r="H53" s="311" t="str">
        <f t="shared" si="5"/>
        <v>SR</v>
      </c>
      <c r="I53" s="311">
        <f t="shared" si="6"/>
        <v>40</v>
      </c>
      <c r="J53" s="340">
        <f>LARGE((O53,S53,Y53,AC53),1)+LARGE((O53,S53,Y53,AC53),2)</f>
        <v>0</v>
      </c>
      <c r="K53" s="344">
        <f t="shared" si="7"/>
        <v>41</v>
      </c>
      <c r="L53" s="342">
        <f>LARGE((Q53,U53,W53,AA53),1)+LARGE((Q53,U53,W53,AA53),2)</f>
        <v>0</v>
      </c>
      <c r="M53" s="122"/>
      <c r="N53" s="42"/>
      <c r="O53" s="41">
        <f>IF(N53,LOOKUP(N53,{1;2;3;4;5;6;7;8;9;10;11;12;13;14;15;16;17;18;19;20;21},{30;25;21;18;16;15;14;13;12;11;10;9;8;7;6;5;4;3;2;1;0}),0)</f>
        <v>0</v>
      </c>
      <c r="P53" s="42"/>
      <c r="Q53" s="43">
        <f>IF(P53,LOOKUP(P53,{1;2;3;4;5;6;7;8;9;10;11;12;13;14;15;16;17;18;19;20;21},{30;25;21;18;16;15;14;13;12;11;10;9;8;7;6;5;4;3;2;1;0}),0)</f>
        <v>0</v>
      </c>
      <c r="R53" s="42"/>
      <c r="S53" s="41">
        <f>IF(R53,LOOKUP(R53,{1;2;3;4;5;6;7;8;9;10;11;12;13;14;15;16;17;18;19;20;21},{30;25;21;18;16;15;14;13;12;11;10;9;8;7;6;5;4;3;2;1;0}),0)</f>
        <v>0</v>
      </c>
      <c r="T53" s="42"/>
      <c r="U53" s="274">
        <f>IF(T53,LOOKUP(T53,{1;2;3;4;5;6;7;8;9;10;11;12;13;14;15;16;17;18;19;20;21},{30;25;21;18;16;15;14;13;12;11;10;9;8;7;6;5;4;3;2;1;0}),0)</f>
        <v>0</v>
      </c>
      <c r="V53" s="292"/>
      <c r="W53" s="273">
        <f>IF(V53,LOOKUP(V53,{1;2;3;4;5;6;7;8;9;10;11;12;13;14;15;16;17;18;19;20;21},{45;35;26;18;16;15;14;13;12;11;10;9;8;7;6;5;4;3;2;1;0}),0)</f>
        <v>0</v>
      </c>
      <c r="X53" s="173"/>
      <c r="Y53" s="284">
        <f>IF(X53,LOOKUP(X53,{1;2;3;4;5;6;7;8;9;10;11;12;13;14;15;16;17;18;19;20;21},{45;35;26;18;16;15;14;13;12;11;10;9;8;7;6;5;4;3;2;1;0}),0)</f>
        <v>0</v>
      </c>
      <c r="Z53" s="173"/>
      <c r="AA53" s="273">
        <f>IF(Z53,LOOKUP(Z53,{1;2;3;4;5;6;7;8;9;10;11;12;13;14;15;16;17;18;19;20;21},{45;35;26;18;16;15;14;13;12;11;10;9;8;7;6;5;4;3;2;1;0}),0)</f>
        <v>0</v>
      </c>
      <c r="AB53" s="173"/>
      <c r="AC53" s="289">
        <f>IF(AB53,LOOKUP(AB53,{1;2;3;4;5;6;7;8;9;10;11;12;13;14;15;16;17;18;19;20;21},{45;35;26;18;16;15;14;13;12;11;10;9;8;7;6;5;4;3;2;1;0}),0)</f>
        <v>0</v>
      </c>
      <c r="AD53" s="225"/>
      <c r="AE53"/>
      <c r="AF53"/>
    </row>
    <row r="54" spans="1:32" ht="16" customHeight="1" x14ac:dyDescent="0.2">
      <c r="A54" s="154">
        <v>3100331</v>
      </c>
      <c r="B54" s="146" t="s">
        <v>158</v>
      </c>
      <c r="C54" s="49" t="s">
        <v>157</v>
      </c>
      <c r="D54" s="38" t="str">
        <f t="shared" si="4"/>
        <v>PhillippeBOUCHER</v>
      </c>
      <c r="E54" s="358">
        <v>2017</v>
      </c>
      <c r="F54" s="366" t="s">
        <v>483</v>
      </c>
      <c r="G54" s="369">
        <v>1997</v>
      </c>
      <c r="H54" s="311" t="str">
        <f t="shared" si="5"/>
        <v>U23</v>
      </c>
      <c r="I54" s="311">
        <f t="shared" si="6"/>
        <v>40</v>
      </c>
      <c r="J54" s="340">
        <f>LARGE((O54,S54,Y54,AC54),1)+LARGE((O54,S54,Y54,AC54),2)</f>
        <v>0</v>
      </c>
      <c r="K54" s="344">
        <f t="shared" si="7"/>
        <v>41</v>
      </c>
      <c r="L54" s="342">
        <f>LARGE((Q54,U54,W54,AA54),1)+LARGE((Q54,U54,W54,AA54),2)</f>
        <v>0</v>
      </c>
      <c r="M54" s="122"/>
      <c r="N54" s="40"/>
      <c r="O54" s="41">
        <f>IF(N54,LOOKUP(N54,{1;2;3;4;5;6;7;8;9;10;11;12;13;14;15;16;17;18;19;20;21},{30;25;21;18;16;15;14;13;12;11;10;9;8;7;6;5;4;3;2;1;0}),0)</f>
        <v>0</v>
      </c>
      <c r="P54" s="40"/>
      <c r="Q54" s="43">
        <f>IF(P54,LOOKUP(P54,{1;2;3;4;5;6;7;8;9;10;11;12;13;14;15;16;17;18;19;20;21},{30;25;21;18;16;15;14;13;12;11;10;9;8;7;6;5;4;3;2;1;0}),0)</f>
        <v>0</v>
      </c>
      <c r="R54" s="40"/>
      <c r="S54" s="41">
        <f>IF(R54,LOOKUP(R54,{1;2;3;4;5;6;7;8;9;10;11;12;13;14;15;16;17;18;19;20;21},{30;25;21;18;16;15;14;13;12;11;10;9;8;7;6;5;4;3;2;1;0}),0)</f>
        <v>0</v>
      </c>
      <c r="T54" s="40"/>
      <c r="U54" s="274">
        <f>IF(T54,LOOKUP(T54,{1;2;3;4;5;6;7;8;9;10;11;12;13;14;15;16;17;18;19;20;21},{30;25;21;18;16;15;14;13;12;11;10;9;8;7;6;5;4;3;2;1;0}),0)</f>
        <v>0</v>
      </c>
      <c r="V54" s="291"/>
      <c r="W54" s="273">
        <f>IF(V54,LOOKUP(V54,{1;2;3;4;5;6;7;8;9;10;11;12;13;14;15;16;17;18;19;20;21},{45;35;26;18;16;15;14;13;12;11;10;9;8;7;6;5;4;3;2;1;0}),0)</f>
        <v>0</v>
      </c>
      <c r="X54" s="285"/>
      <c r="Y54" s="284">
        <f>IF(X54,LOOKUP(X54,{1;2;3;4;5;6;7;8;9;10;11;12;13;14;15;16;17;18;19;20;21},{45;35;26;18;16;15;14;13;12;11;10;9;8;7;6;5;4;3;2;1;0}),0)</f>
        <v>0</v>
      </c>
      <c r="Z54" s="285"/>
      <c r="AA54" s="273">
        <f>IF(Z54,LOOKUP(Z54,{1;2;3;4;5;6;7;8;9;10;11;12;13;14;15;16;17;18;19;20;21},{45;35;26;18;16;15;14;13;12;11;10;9;8;7;6;5;4;3;2;1;0}),0)</f>
        <v>0</v>
      </c>
      <c r="AB54" s="285"/>
      <c r="AC54" s="289">
        <f>IF(AB54,LOOKUP(AB54,{1;2;3;4;5;6;7;8;9;10;11;12;13;14;15;16;17;18;19;20;21},{45;35;26;18;16;15;14;13;12;11;10;9;8;7;6;5;4;3;2;1;0}),0)</f>
        <v>0</v>
      </c>
      <c r="AD54" s="225"/>
      <c r="AE54"/>
      <c r="AF54"/>
    </row>
    <row r="55" spans="1:32" ht="16" customHeight="1" x14ac:dyDescent="0.2">
      <c r="A55" s="154">
        <v>3530696</v>
      </c>
      <c r="B55" s="429" t="s">
        <v>52</v>
      </c>
      <c r="C55" s="37" t="s">
        <v>157</v>
      </c>
      <c r="D55" s="38" t="str">
        <f t="shared" si="4"/>
        <v>IanBOUCHER</v>
      </c>
      <c r="E55" s="358">
        <v>2017</v>
      </c>
      <c r="F55" s="366" t="s">
        <v>482</v>
      </c>
      <c r="G55" s="369">
        <v>1995</v>
      </c>
      <c r="H55" s="311" t="str">
        <f t="shared" si="5"/>
        <v>SR</v>
      </c>
      <c r="I55" s="311">
        <f t="shared" si="6"/>
        <v>40</v>
      </c>
      <c r="J55" s="340">
        <f>LARGE((O55,S55,Y55,AC55),1)+LARGE((O55,S55,Y55,AC55),2)</f>
        <v>0</v>
      </c>
      <c r="K55" s="344">
        <f t="shared" si="7"/>
        <v>41</v>
      </c>
      <c r="L55" s="342">
        <f>LARGE((Q55,U55,W55,AA55),1)+LARGE((Q55,U55,W55,AA55),2)</f>
        <v>0</v>
      </c>
      <c r="M55" s="266"/>
      <c r="N55" s="40"/>
      <c r="O55" s="41">
        <f>IF(N55,LOOKUP(N55,{1;2;3;4;5;6;7;8;9;10;11;12;13;14;15;16;17;18;19;20;21},{30;25;21;18;16;15;14;13;12;11;10;9;8;7;6;5;4;3;2;1;0}),0)</f>
        <v>0</v>
      </c>
      <c r="P55" s="40"/>
      <c r="Q55" s="43">
        <f>IF(P55,LOOKUP(P55,{1;2;3;4;5;6;7;8;9;10;11;12;13;14;15;16;17;18;19;20;21},{30;25;21;18;16;15;14;13;12;11;10;9;8;7;6;5;4;3;2;1;0}),0)</f>
        <v>0</v>
      </c>
      <c r="R55" s="40"/>
      <c r="S55" s="41">
        <f>IF(R55,LOOKUP(R55,{1;2;3;4;5;6;7;8;9;10;11;12;13;14;15;16;17;18;19;20;21},{30;25;21;18;16;15;14;13;12;11;10;9;8;7;6;5;4;3;2;1;0}),0)</f>
        <v>0</v>
      </c>
      <c r="T55" s="40"/>
      <c r="U55" s="274">
        <f>IF(T55,LOOKUP(T55,{1;2;3;4;5;6;7;8;9;10;11;12;13;14;15;16;17;18;19;20;21},{30;25;21;18;16;15;14;13;12;11;10;9;8;7;6;5;4;3;2;1;0}),0)</f>
        <v>0</v>
      </c>
      <c r="V55" s="291"/>
      <c r="W55" s="273">
        <f>IF(V55,LOOKUP(V55,{1;2;3;4;5;6;7;8;9;10;11;12;13;14;15;16;17;18;19;20;21},{45;35;26;18;16;15;14;13;12;11;10;9;8;7;6;5;4;3;2;1;0}),0)</f>
        <v>0</v>
      </c>
      <c r="X55" s="285"/>
      <c r="Y55" s="284">
        <f>IF(X55,LOOKUP(X55,{1;2;3;4;5;6;7;8;9;10;11;12;13;14;15;16;17;18;19;20;21},{45;35;26;18;16;15;14;13;12;11;10;9;8;7;6;5;4;3;2;1;0}),0)</f>
        <v>0</v>
      </c>
      <c r="Z55" s="285"/>
      <c r="AA55" s="273">
        <f>IF(Z55,LOOKUP(Z55,{1;2;3;4;5;6;7;8;9;10;11;12;13;14;15;16;17;18;19;20;21},{45;35;26;18;16;15;14;13;12;11;10;9;8;7;6;5;4;3;2;1;0}),0)</f>
        <v>0</v>
      </c>
      <c r="AB55" s="285"/>
      <c r="AC55" s="289">
        <f>IF(AB55,LOOKUP(AB55,{1;2;3;4;5;6;7;8;9;10;11;12;13;14;15;16;17;18;19;20;21},{45;35;26;18;16;15;14;13;12;11;10;9;8;7;6;5;4;3;2;1;0}),0)</f>
        <v>0</v>
      </c>
      <c r="AD55" s="225"/>
      <c r="AE55"/>
      <c r="AF55"/>
    </row>
    <row r="56" spans="1:32" ht="16" customHeight="1" x14ac:dyDescent="0.2">
      <c r="A56" s="154">
        <v>3530290</v>
      </c>
      <c r="B56" s="145" t="s">
        <v>113</v>
      </c>
      <c r="C56" s="37" t="s">
        <v>159</v>
      </c>
      <c r="D56" s="38" t="str">
        <f t="shared" si="4"/>
        <v>BillBOWLER</v>
      </c>
      <c r="E56" s="358">
        <v>2017</v>
      </c>
      <c r="F56" s="366" t="s">
        <v>482</v>
      </c>
      <c r="G56" s="369">
        <v>1986</v>
      </c>
      <c r="H56" s="311" t="str">
        <f t="shared" si="5"/>
        <v>SR</v>
      </c>
      <c r="I56" s="311">
        <f t="shared" si="6"/>
        <v>40</v>
      </c>
      <c r="J56" s="340">
        <f>LARGE((O56,S56,Y56,AC56),1)+LARGE((O56,S56,Y56,AC56),2)</f>
        <v>0</v>
      </c>
      <c r="K56" s="344">
        <f t="shared" si="7"/>
        <v>41</v>
      </c>
      <c r="L56" s="342">
        <f>LARGE((Q56,U56,W56,AA56),1)+LARGE((Q56,U56,W56,AA56),2)</f>
        <v>0</v>
      </c>
      <c r="M56" s="122"/>
      <c r="N56" s="40"/>
      <c r="O56" s="41">
        <f>IF(N56,LOOKUP(N56,{1;2;3;4;5;6;7;8;9;10;11;12;13;14;15;16;17;18;19;20;21},{30;25;21;18;16;15;14;13;12;11;10;9;8;7;6;5;4;3;2;1;0}),0)</f>
        <v>0</v>
      </c>
      <c r="P56" s="40"/>
      <c r="Q56" s="43">
        <f>IF(P56,LOOKUP(P56,{1;2;3;4;5;6;7;8;9;10;11;12;13;14;15;16;17;18;19;20;21},{30;25;21;18;16;15;14;13;12;11;10;9;8;7;6;5;4;3;2;1;0}),0)</f>
        <v>0</v>
      </c>
      <c r="R56" s="40"/>
      <c r="S56" s="41">
        <f>IF(R56,LOOKUP(R56,{1;2;3;4;5;6;7;8;9;10;11;12;13;14;15;16;17;18;19;20;21},{30;25;21;18;16;15;14;13;12;11;10;9;8;7;6;5;4;3;2;1;0}),0)</f>
        <v>0</v>
      </c>
      <c r="T56" s="40"/>
      <c r="U56" s="274">
        <f>IF(T56,LOOKUP(T56,{1;2;3;4;5;6;7;8;9;10;11;12;13;14;15;16;17;18;19;20;21},{30;25;21;18;16;15;14;13;12;11;10;9;8;7;6;5;4;3;2;1;0}),0)</f>
        <v>0</v>
      </c>
      <c r="V56" s="291"/>
      <c r="W56" s="273">
        <f>IF(V56,LOOKUP(V56,{1;2;3;4;5;6;7;8;9;10;11;12;13;14;15;16;17;18;19;20;21},{45;35;26;18;16;15;14;13;12;11;10;9;8;7;6;5;4;3;2;1;0}),0)</f>
        <v>0</v>
      </c>
      <c r="X56" s="285"/>
      <c r="Y56" s="284">
        <f>IF(X56,LOOKUP(X56,{1;2;3;4;5;6;7;8;9;10;11;12;13;14;15;16;17;18;19;20;21},{45;35;26;18;16;15;14;13;12;11;10;9;8;7;6;5;4;3;2;1;0}),0)</f>
        <v>0</v>
      </c>
      <c r="Z56" s="285"/>
      <c r="AA56" s="273">
        <f>IF(Z56,LOOKUP(Z56,{1;2;3;4;5;6;7;8;9;10;11;12;13;14;15;16;17;18;19;20;21},{45;35;26;18;16;15;14;13;12;11;10;9;8;7;6;5;4;3;2;1;0}),0)</f>
        <v>0</v>
      </c>
      <c r="AB56" s="285"/>
      <c r="AC56" s="289">
        <f>IF(AB56,LOOKUP(AB56,{1;2;3;4;5;6;7;8;9;10;11;12;13;14;15;16;17;18;19;20;21},{45;35;26;18;16;15;14;13;12;11;10;9;8;7;6;5;4;3;2;1;0}),0)</f>
        <v>0</v>
      </c>
      <c r="AD56" s="225"/>
      <c r="AE56"/>
      <c r="AF56"/>
    </row>
    <row r="57" spans="1:32" ht="16" customHeight="1" x14ac:dyDescent="0.2">
      <c r="A57" s="154">
        <v>3100314</v>
      </c>
      <c r="B57" s="146" t="s">
        <v>160</v>
      </c>
      <c r="C57" s="49" t="s">
        <v>161</v>
      </c>
      <c r="D57" s="38" t="str">
        <f t="shared" si="4"/>
        <v>AntoineBRIAND</v>
      </c>
      <c r="E57" s="358">
        <v>2017</v>
      </c>
      <c r="F57" s="366" t="s">
        <v>483</v>
      </c>
      <c r="G57" s="369">
        <v>1995</v>
      </c>
      <c r="H57" s="311" t="str">
        <f t="shared" si="5"/>
        <v>SR</v>
      </c>
      <c r="I57" s="311">
        <f t="shared" si="6"/>
        <v>40</v>
      </c>
      <c r="J57" s="340">
        <f>LARGE((O57,S57,Y57,AC57),1)+LARGE((O57,S57,Y57,AC57),2)</f>
        <v>0</v>
      </c>
      <c r="K57" s="344">
        <f t="shared" si="7"/>
        <v>41</v>
      </c>
      <c r="L57" s="342">
        <f>LARGE((Q57,U57,W57,AA57),1)+LARGE((Q57,U57,W57,AA57),2)</f>
        <v>0</v>
      </c>
      <c r="M57" s="122"/>
      <c r="N57" s="40"/>
      <c r="O57" s="41">
        <f>IF(N57,LOOKUP(N57,{1;2;3;4;5;6;7;8;9;10;11;12;13;14;15;16;17;18;19;20;21},{30;25;21;18;16;15;14;13;12;11;10;9;8;7;6;5;4;3;2;1;0}),0)</f>
        <v>0</v>
      </c>
      <c r="P57" s="40"/>
      <c r="Q57" s="43">
        <f>IF(P57,LOOKUP(P57,{1;2;3;4;5;6;7;8;9;10;11;12;13;14;15;16;17;18;19;20;21},{30;25;21;18;16;15;14;13;12;11;10;9;8;7;6;5;4;3;2;1;0}),0)</f>
        <v>0</v>
      </c>
      <c r="R57" s="40"/>
      <c r="S57" s="41">
        <f>IF(R57,LOOKUP(R57,{1;2;3;4;5;6;7;8;9;10;11;12;13;14;15;16;17;18;19;20;21},{30;25;21;18;16;15;14;13;12;11;10;9;8;7;6;5;4;3;2;1;0}),0)</f>
        <v>0</v>
      </c>
      <c r="T57" s="40"/>
      <c r="U57" s="274">
        <f>IF(T57,LOOKUP(T57,{1;2;3;4;5;6;7;8;9;10;11;12;13;14;15;16;17;18;19;20;21},{30;25;21;18;16;15;14;13;12;11;10;9;8;7;6;5;4;3;2;1;0}),0)</f>
        <v>0</v>
      </c>
      <c r="V57" s="291"/>
      <c r="W57" s="273">
        <f>IF(V57,LOOKUP(V57,{1;2;3;4;5;6;7;8;9;10;11;12;13;14;15;16;17;18;19;20;21},{45;35;26;18;16;15;14;13;12;11;10;9;8;7;6;5;4;3;2;1;0}),0)</f>
        <v>0</v>
      </c>
      <c r="X57" s="285"/>
      <c r="Y57" s="284">
        <f>IF(X57,LOOKUP(X57,{1;2;3;4;5;6;7;8;9;10;11;12;13;14;15;16;17;18;19;20;21},{45;35;26;18;16;15;14;13;12;11;10;9;8;7;6;5;4;3;2;1;0}),0)</f>
        <v>0</v>
      </c>
      <c r="Z57" s="285"/>
      <c r="AA57" s="273">
        <f>IF(Z57,LOOKUP(Z57,{1;2;3;4;5;6;7;8;9;10;11;12;13;14;15;16;17;18;19;20;21},{45;35;26;18;16;15;14;13;12;11;10;9;8;7;6;5;4;3;2;1;0}),0)</f>
        <v>0</v>
      </c>
      <c r="AB57" s="285"/>
      <c r="AC57" s="289">
        <f>IF(AB57,LOOKUP(AB57,{1;2;3;4;5;6;7;8;9;10;11;12;13;14;15;16;17;18;19;20;21},{45;35;26;18;16;15;14;13;12;11;10;9;8;7;6;5;4;3;2;1;0}),0)</f>
        <v>0</v>
      </c>
      <c r="AD57" s="225"/>
      <c r="AE57"/>
      <c r="AF57"/>
    </row>
    <row r="58" spans="1:32" ht="16" customHeight="1" x14ac:dyDescent="0.2">
      <c r="A58" s="154">
        <v>3530550</v>
      </c>
      <c r="B58" s="146" t="s">
        <v>41</v>
      </c>
      <c r="C58" s="49" t="s">
        <v>42</v>
      </c>
      <c r="D58" s="38" t="str">
        <f t="shared" si="4"/>
        <v>RoganBROWN</v>
      </c>
      <c r="E58" s="358">
        <v>2017</v>
      </c>
      <c r="F58" s="366" t="s">
        <v>482</v>
      </c>
      <c r="G58" s="369">
        <v>1991</v>
      </c>
      <c r="H58" s="311" t="str">
        <f t="shared" si="5"/>
        <v>SR</v>
      </c>
      <c r="I58" s="311">
        <f t="shared" si="6"/>
        <v>40</v>
      </c>
      <c r="J58" s="340">
        <f>LARGE((O58,S58,Y58,AC58),1)+LARGE((O58,S58,Y58,AC58),2)</f>
        <v>0</v>
      </c>
      <c r="K58" s="344">
        <f t="shared" si="7"/>
        <v>41</v>
      </c>
      <c r="L58" s="342">
        <f>LARGE((Q58,U58,W58,AA58),1)+LARGE((Q58,U58,W58,AA58),2)</f>
        <v>0</v>
      </c>
      <c r="M58" s="122"/>
      <c r="N58" s="42"/>
      <c r="O58" s="41">
        <f>IF(N58,LOOKUP(N58,{1;2;3;4;5;6;7;8;9;10;11;12;13;14;15;16;17;18;19;20;21},{30;25;21;18;16;15;14;13;12;11;10;9;8;7;6;5;4;3;2;1;0}),0)</f>
        <v>0</v>
      </c>
      <c r="P58" s="42"/>
      <c r="Q58" s="43">
        <f>IF(P58,LOOKUP(P58,{1;2;3;4;5;6;7;8;9;10;11;12;13;14;15;16;17;18;19;20;21},{30;25;21;18;16;15;14;13;12;11;10;9;8;7;6;5;4;3;2;1;0}),0)</f>
        <v>0</v>
      </c>
      <c r="R58" s="42"/>
      <c r="S58" s="41">
        <f>IF(R58,LOOKUP(R58,{1;2;3;4;5;6;7;8;9;10;11;12;13;14;15;16;17;18;19;20;21},{30;25;21;18;16;15;14;13;12;11;10;9;8;7;6;5;4;3;2;1;0}),0)</f>
        <v>0</v>
      </c>
      <c r="T58" s="42"/>
      <c r="U58" s="274">
        <f>IF(T58,LOOKUP(T58,{1;2;3;4;5;6;7;8;9;10;11;12;13;14;15;16;17;18;19;20;21},{30;25;21;18;16;15;14;13;12;11;10;9;8;7;6;5;4;3;2;1;0}),0)</f>
        <v>0</v>
      </c>
      <c r="V58" s="292"/>
      <c r="W58" s="273">
        <f>IF(V58,LOOKUP(V58,{1;2;3;4;5;6;7;8;9;10;11;12;13;14;15;16;17;18;19;20;21},{45;35;26;18;16;15;14;13;12;11;10;9;8;7;6;5;4;3;2;1;0}),0)</f>
        <v>0</v>
      </c>
      <c r="X58" s="173"/>
      <c r="Y58" s="284">
        <f>IF(X58,LOOKUP(X58,{1;2;3;4;5;6;7;8;9;10;11;12;13;14;15;16;17;18;19;20;21},{45;35;26;18;16;15;14;13;12;11;10;9;8;7;6;5;4;3;2;1;0}),0)</f>
        <v>0</v>
      </c>
      <c r="Z58" s="173"/>
      <c r="AA58" s="273">
        <f>IF(Z58,LOOKUP(Z58,{1;2;3;4;5;6;7;8;9;10;11;12;13;14;15;16;17;18;19;20;21},{45;35;26;18;16;15;14;13;12;11;10;9;8;7;6;5;4;3;2;1;0}),0)</f>
        <v>0</v>
      </c>
      <c r="AB58" s="173"/>
      <c r="AC58" s="289">
        <f>IF(AB58,LOOKUP(AB58,{1;2;3;4;5;6;7;8;9;10;11;12;13;14;15;16;17;18;19;20;21},{45;35;26;18;16;15;14;13;12;11;10;9;8;7;6;5;4;3;2;1;0}),0)</f>
        <v>0</v>
      </c>
      <c r="AD58" s="225"/>
      <c r="AE58"/>
      <c r="AF58"/>
    </row>
    <row r="59" spans="1:32" ht="16" customHeight="1" x14ac:dyDescent="0.2">
      <c r="A59" s="154">
        <v>3530751</v>
      </c>
      <c r="B59" s="146" t="s">
        <v>162</v>
      </c>
      <c r="C59" s="49" t="s">
        <v>42</v>
      </c>
      <c r="D59" s="38" t="str">
        <f t="shared" si="4"/>
        <v>CullyBROWN</v>
      </c>
      <c r="E59" s="358">
        <v>2017</v>
      </c>
      <c r="F59" s="366" t="s">
        <v>482</v>
      </c>
      <c r="G59" s="369">
        <v>1996</v>
      </c>
      <c r="H59" s="311" t="str">
        <f t="shared" si="5"/>
        <v>U23</v>
      </c>
      <c r="I59" s="311">
        <f t="shared" si="6"/>
        <v>40</v>
      </c>
      <c r="J59" s="340">
        <f>LARGE((O59,S59,Y59,AC59),1)+LARGE((O59,S59,Y59,AC59),2)</f>
        <v>0</v>
      </c>
      <c r="K59" s="344">
        <f t="shared" si="7"/>
        <v>41</v>
      </c>
      <c r="L59" s="342">
        <f>LARGE((Q59,U59,W59,AA59),1)+LARGE((Q59,U59,W59,AA59),2)</f>
        <v>0</v>
      </c>
      <c r="M59" s="122"/>
      <c r="N59" s="40"/>
      <c r="O59" s="41">
        <f>IF(N59,LOOKUP(N59,{1;2;3;4;5;6;7;8;9;10;11;12;13;14;15;16;17;18;19;20;21},{30;25;21;18;16;15;14;13;12;11;10;9;8;7;6;5;4;3;2;1;0}),0)</f>
        <v>0</v>
      </c>
      <c r="P59" s="40"/>
      <c r="Q59" s="43">
        <f>IF(P59,LOOKUP(P59,{1;2;3;4;5;6;7;8;9;10;11;12;13;14;15;16;17;18;19;20;21},{30;25;21;18;16;15;14;13;12;11;10;9;8;7;6;5;4;3;2;1;0}),0)</f>
        <v>0</v>
      </c>
      <c r="R59" s="40"/>
      <c r="S59" s="41">
        <f>IF(R59,LOOKUP(R59,{1;2;3;4;5;6;7;8;9;10;11;12;13;14;15;16;17;18;19;20;21},{30;25;21;18;16;15;14;13;12;11;10;9;8;7;6;5;4;3;2;1;0}),0)</f>
        <v>0</v>
      </c>
      <c r="T59" s="40"/>
      <c r="U59" s="274">
        <f>IF(T59,LOOKUP(T59,{1;2;3;4;5;6;7;8;9;10;11;12;13;14;15;16;17;18;19;20;21},{30;25;21;18;16;15;14;13;12;11;10;9;8;7;6;5;4;3;2;1;0}),0)</f>
        <v>0</v>
      </c>
      <c r="V59" s="291"/>
      <c r="W59" s="273">
        <f>IF(V59,LOOKUP(V59,{1;2;3;4;5;6;7;8;9;10;11;12;13;14;15;16;17;18;19;20;21},{45;35;26;18;16;15;14;13;12;11;10;9;8;7;6;5;4;3;2;1;0}),0)</f>
        <v>0</v>
      </c>
      <c r="X59" s="285"/>
      <c r="Y59" s="284">
        <f>IF(X59,LOOKUP(X59,{1;2;3;4;5;6;7;8;9;10;11;12;13;14;15;16;17;18;19;20;21},{45;35;26;18;16;15;14;13;12;11;10;9;8;7;6;5;4;3;2;1;0}),0)</f>
        <v>0</v>
      </c>
      <c r="Z59" s="285"/>
      <c r="AA59" s="273">
        <f>IF(Z59,LOOKUP(Z59,{1;2;3;4;5;6;7;8;9;10;11;12;13;14;15;16;17;18;19;20;21},{45;35;26;18;16;15;14;13;12;11;10;9;8;7;6;5;4;3;2;1;0}),0)</f>
        <v>0</v>
      </c>
      <c r="AB59" s="285"/>
      <c r="AC59" s="289">
        <f>IF(AB59,LOOKUP(AB59,{1;2;3;4;5;6;7;8;9;10;11;12;13;14;15;16;17;18;19;20;21},{45;35;26;18;16;15;14;13;12;11;10;9;8;7;6;5;4;3;2;1;0}),0)</f>
        <v>0</v>
      </c>
      <c r="AD59" s="225"/>
      <c r="AE59"/>
      <c r="AF59"/>
    </row>
    <row r="60" spans="1:32" ht="16" customHeight="1" x14ac:dyDescent="0.2">
      <c r="A60" s="154">
        <v>3530863</v>
      </c>
      <c r="B60" s="146" t="s">
        <v>163</v>
      </c>
      <c r="C60" s="49" t="s">
        <v>42</v>
      </c>
      <c r="D60" s="38" t="str">
        <f t="shared" si="4"/>
        <v>JakeBROWN</v>
      </c>
      <c r="E60" s="358">
        <v>2017</v>
      </c>
      <c r="F60" s="366" t="s">
        <v>482</v>
      </c>
      <c r="G60" s="369">
        <v>1992</v>
      </c>
      <c r="H60" s="311" t="str">
        <f t="shared" si="5"/>
        <v>SR</v>
      </c>
      <c r="I60" s="311">
        <f t="shared" si="6"/>
        <v>40</v>
      </c>
      <c r="J60" s="340">
        <f>LARGE((O60,S60,Y60,AC60),1)+LARGE((O60,S60,Y60,AC60),2)</f>
        <v>0</v>
      </c>
      <c r="K60" s="344">
        <f t="shared" si="7"/>
        <v>41</v>
      </c>
      <c r="L60" s="342">
        <f>LARGE((Q60,U60,W60,AA60),1)+LARGE((Q60,U60,W60,AA60),2)</f>
        <v>0</v>
      </c>
      <c r="M60" s="122"/>
      <c r="N60" s="40"/>
      <c r="O60" s="41">
        <f>IF(N60,LOOKUP(N60,{1;2;3;4;5;6;7;8;9;10;11;12;13;14;15;16;17;18;19;20;21},{30;25;21;18;16;15;14;13;12;11;10;9;8;7;6;5;4;3;2;1;0}),0)</f>
        <v>0</v>
      </c>
      <c r="P60" s="40"/>
      <c r="Q60" s="43">
        <f>IF(P60,LOOKUP(P60,{1;2;3;4;5;6;7;8;9;10;11;12;13;14;15;16;17;18;19;20;21},{30;25;21;18;16;15;14;13;12;11;10;9;8;7;6;5;4;3;2;1;0}),0)</f>
        <v>0</v>
      </c>
      <c r="R60" s="40"/>
      <c r="S60" s="41">
        <f>IF(R60,LOOKUP(R60,{1;2;3;4;5;6;7;8;9;10;11;12;13;14;15;16;17;18;19;20;21},{30;25;21;18;16;15;14;13;12;11;10;9;8;7;6;5;4;3;2;1;0}),0)</f>
        <v>0</v>
      </c>
      <c r="T60" s="40"/>
      <c r="U60" s="274">
        <f>IF(T60,LOOKUP(T60,{1;2;3;4;5;6;7;8;9;10;11;12;13;14;15;16;17;18;19;20;21},{30;25;21;18;16;15;14;13;12;11;10;9;8;7;6;5;4;3;2;1;0}),0)</f>
        <v>0</v>
      </c>
      <c r="V60" s="291"/>
      <c r="W60" s="273">
        <f>IF(V60,LOOKUP(V60,{1;2;3;4;5;6;7;8;9;10;11;12;13;14;15;16;17;18;19;20;21},{45;35;26;18;16;15;14;13;12;11;10;9;8;7;6;5;4;3;2;1;0}),0)</f>
        <v>0</v>
      </c>
      <c r="X60" s="285"/>
      <c r="Y60" s="284">
        <f>IF(X60,LOOKUP(X60,{1;2;3;4;5;6;7;8;9;10;11;12;13;14;15;16;17;18;19;20;21},{45;35;26;18;16;15;14;13;12;11;10;9;8;7;6;5;4;3;2;1;0}),0)</f>
        <v>0</v>
      </c>
      <c r="Z60" s="285"/>
      <c r="AA60" s="273">
        <f>IF(Z60,LOOKUP(Z60,{1;2;3;4;5;6;7;8;9;10;11;12;13;14;15;16;17;18;19;20;21},{45;35;26;18;16;15;14;13;12;11;10;9;8;7;6;5;4;3;2;1;0}),0)</f>
        <v>0</v>
      </c>
      <c r="AB60" s="285"/>
      <c r="AC60" s="289">
        <f>IF(AB60,LOOKUP(AB60,{1;2;3;4;5;6;7;8;9;10;11;12;13;14;15;16;17;18;19;20;21},{45;35;26;18;16;15;14;13;12;11;10;9;8;7;6;5;4;3;2;1;0}),0)</f>
        <v>0</v>
      </c>
      <c r="AD60" s="225"/>
      <c r="AE60"/>
      <c r="AF60"/>
    </row>
    <row r="61" spans="1:32" ht="16" customHeight="1" x14ac:dyDescent="0.2">
      <c r="A61" s="154">
        <v>3530906</v>
      </c>
      <c r="B61" s="145" t="s">
        <v>164</v>
      </c>
      <c r="C61" s="37" t="s">
        <v>42</v>
      </c>
      <c r="D61" s="38" t="str">
        <f t="shared" si="4"/>
        <v>LukeBROWN</v>
      </c>
      <c r="E61" s="358">
        <v>2017</v>
      </c>
      <c r="F61" s="366" t="s">
        <v>482</v>
      </c>
      <c r="G61" s="369">
        <v>1995</v>
      </c>
      <c r="H61" s="311" t="str">
        <f t="shared" si="5"/>
        <v>SR</v>
      </c>
      <c r="I61" s="311">
        <f t="shared" si="6"/>
        <v>40</v>
      </c>
      <c r="J61" s="340">
        <f>LARGE((O61,S61,Y61,AC61),1)+LARGE((O61,S61,Y61,AC61),2)</f>
        <v>0</v>
      </c>
      <c r="K61" s="344">
        <f t="shared" si="7"/>
        <v>31</v>
      </c>
      <c r="L61" s="342">
        <f>LARGE((Q61,U61,W61,AA61),1)+LARGE((Q61,U61,W61,AA61),2)</f>
        <v>6</v>
      </c>
      <c r="M61" s="122"/>
      <c r="N61" s="40"/>
      <c r="O61" s="41">
        <f>IF(N61,LOOKUP(N61,{1;2;3;4;5;6;7;8;9;10;11;12;13;14;15;16;17;18;19;20;21},{30;25;21;18;16;15;14;13;12;11;10;9;8;7;6;5;4;3;2;1;0}),0)</f>
        <v>0</v>
      </c>
      <c r="P61" s="40">
        <v>15</v>
      </c>
      <c r="Q61" s="43">
        <f>IF(P61,LOOKUP(P61,{1;2;3;4;5;6;7;8;9;10;11;12;13;14;15;16;17;18;19;20;21},{30;25;21;18;16;15;14;13;12;11;10;9;8;7;6;5;4;3;2;1;0}),0)</f>
        <v>6</v>
      </c>
      <c r="R61" s="40"/>
      <c r="S61" s="41">
        <f>IF(R61,LOOKUP(R61,{1;2;3;4;5;6;7;8;9;10;11;12;13;14;15;16;17;18;19;20;21},{30;25;21;18;16;15;14;13;12;11;10;9;8;7;6;5;4;3;2;1;0}),0)</f>
        <v>0</v>
      </c>
      <c r="T61" s="40"/>
      <c r="U61" s="274">
        <f>IF(T61,LOOKUP(T61,{1;2;3;4;5;6;7;8;9;10;11;12;13;14;15;16;17;18;19;20;21},{30;25;21;18;16;15;14;13;12;11;10;9;8;7;6;5;4;3;2;1;0}),0)</f>
        <v>0</v>
      </c>
      <c r="V61" s="291"/>
      <c r="W61" s="273">
        <f>IF(V61,LOOKUP(V61,{1;2;3;4;5;6;7;8;9;10;11;12;13;14;15;16;17;18;19;20;21},{45;35;26;18;16;15;14;13;12;11;10;9;8;7;6;5;4;3;2;1;0}),0)</f>
        <v>0</v>
      </c>
      <c r="X61" s="285"/>
      <c r="Y61" s="284">
        <f>IF(X61,LOOKUP(X61,{1;2;3;4;5;6;7;8;9;10;11;12;13;14;15;16;17;18;19;20;21},{45;35;26;18;16;15;14;13;12;11;10;9;8;7;6;5;4;3;2;1;0}),0)</f>
        <v>0</v>
      </c>
      <c r="Z61" s="285"/>
      <c r="AA61" s="273">
        <f>IF(Z61,LOOKUP(Z61,{1;2;3;4;5;6;7;8;9;10;11;12;13;14;15;16;17;18;19;20;21},{45;35;26;18;16;15;14;13;12;11;10;9;8;7;6;5;4;3;2;1;0}),0)</f>
        <v>0</v>
      </c>
      <c r="AB61" s="285"/>
      <c r="AC61" s="289">
        <f>IF(AB61,LOOKUP(AB61,{1;2;3;4;5;6;7;8;9;10;11;12;13;14;15;16;17;18;19;20;21},{45;35;26;18;16;15;14;13;12;11;10;9;8;7;6;5;4;3;2;1;0}),0)</f>
        <v>0</v>
      </c>
      <c r="AD61" s="225"/>
      <c r="AE61"/>
      <c r="AF61"/>
    </row>
    <row r="62" spans="1:32" ht="16" customHeight="1" x14ac:dyDescent="0.2">
      <c r="A62" s="154">
        <v>3530771</v>
      </c>
      <c r="B62" s="146" t="s">
        <v>84</v>
      </c>
      <c r="C62" s="49" t="s">
        <v>140</v>
      </c>
      <c r="D62" s="38" t="str">
        <f t="shared" si="4"/>
        <v>ThomasBYE</v>
      </c>
      <c r="E62" s="358">
        <v>2017</v>
      </c>
      <c r="F62" s="366" t="s">
        <v>482</v>
      </c>
      <c r="G62" s="369">
        <v>1995</v>
      </c>
      <c r="H62" s="311" t="str">
        <f t="shared" si="5"/>
        <v>SR</v>
      </c>
      <c r="I62" s="311">
        <f t="shared" si="6"/>
        <v>40</v>
      </c>
      <c r="J62" s="340">
        <f>LARGE((O62,S62,Y62,AC62),1)+LARGE((O62,S62,Y62,AC62),2)</f>
        <v>0</v>
      </c>
      <c r="K62" s="344">
        <f t="shared" si="7"/>
        <v>41</v>
      </c>
      <c r="L62" s="342">
        <f>LARGE((Q62,U62,W62,AA62),1)+LARGE((Q62,U62,W62,AA62),2)</f>
        <v>0</v>
      </c>
      <c r="M62" s="122"/>
      <c r="N62" s="40"/>
      <c r="O62" s="41">
        <f>IF(N62,LOOKUP(N62,{1;2;3;4;5;6;7;8;9;10;11;12;13;14;15;16;17;18;19;20;21},{30;25;21;18;16;15;14;13;12;11;10;9;8;7;6;5;4;3;2;1;0}),0)</f>
        <v>0</v>
      </c>
      <c r="P62" s="40"/>
      <c r="Q62" s="43">
        <f>IF(P62,LOOKUP(P62,{1;2;3;4;5;6;7;8;9;10;11;12;13;14;15;16;17;18;19;20;21},{30;25;21;18;16;15;14;13;12;11;10;9;8;7;6;5;4;3;2;1;0}),0)</f>
        <v>0</v>
      </c>
      <c r="R62" s="40"/>
      <c r="S62" s="41">
        <f>IF(R62,LOOKUP(R62,{1;2;3;4;5;6;7;8;9;10;11;12;13;14;15;16;17;18;19;20;21},{30;25;21;18;16;15;14;13;12;11;10;9;8;7;6;5;4;3;2;1;0}),0)</f>
        <v>0</v>
      </c>
      <c r="T62" s="40"/>
      <c r="U62" s="274">
        <f>IF(T62,LOOKUP(T62,{1;2;3;4;5;6;7;8;9;10;11;12;13;14;15;16;17;18;19;20;21},{30;25;21;18;16;15;14;13;12;11;10;9;8;7;6;5;4;3;2;1;0}),0)</f>
        <v>0</v>
      </c>
      <c r="V62" s="291"/>
      <c r="W62" s="273">
        <f>IF(V62,LOOKUP(V62,{1;2;3;4;5;6;7;8;9;10;11;12;13;14;15;16;17;18;19;20;21},{45;35;26;18;16;15;14;13;12;11;10;9;8;7;6;5;4;3;2;1;0}),0)</f>
        <v>0</v>
      </c>
      <c r="X62" s="285"/>
      <c r="Y62" s="284">
        <f>IF(X62,LOOKUP(X62,{1;2;3;4;5;6;7;8;9;10;11;12;13;14;15;16;17;18;19;20;21},{45;35;26;18;16;15;14;13;12;11;10;9;8;7;6;5;4;3;2;1;0}),0)</f>
        <v>0</v>
      </c>
      <c r="Z62" s="285"/>
      <c r="AA62" s="273">
        <f>IF(Z62,LOOKUP(Z62,{1;2;3;4;5;6;7;8;9;10;11;12;13;14;15;16;17;18;19;20;21},{45;35;26;18;16;15;14;13;12;11;10;9;8;7;6;5;4;3;2;1;0}),0)</f>
        <v>0</v>
      </c>
      <c r="AB62" s="285"/>
      <c r="AC62" s="289">
        <f>IF(AB62,LOOKUP(AB62,{1;2;3;4;5;6;7;8;9;10;11;12;13;14;15;16;17;18;19;20;21},{45;35;26;18;16;15;14;13;12;11;10;9;8;7;6;5;4;3;2;1;0}),0)</f>
        <v>0</v>
      </c>
      <c r="AD62" s="225"/>
      <c r="AE62"/>
      <c r="AF62"/>
    </row>
    <row r="63" spans="1:32" ht="16" customHeight="1" x14ac:dyDescent="0.2">
      <c r="A63" s="154">
        <v>3530629</v>
      </c>
      <c r="B63" s="145" t="s">
        <v>165</v>
      </c>
      <c r="C63" s="37" t="s">
        <v>166</v>
      </c>
      <c r="D63" s="38" t="str">
        <f t="shared" si="4"/>
        <v>Patrick CALDWELL</v>
      </c>
      <c r="E63" s="358">
        <v>2017</v>
      </c>
      <c r="F63" s="366" t="s">
        <v>482</v>
      </c>
      <c r="G63" s="369">
        <v>1994</v>
      </c>
      <c r="H63" s="311" t="str">
        <f t="shared" si="5"/>
        <v>SR</v>
      </c>
      <c r="I63" s="311">
        <f t="shared" si="6"/>
        <v>40</v>
      </c>
      <c r="J63" s="340">
        <f>LARGE((O63,S63,Y63,AC63),1)+LARGE((O63,S63,Y63,AC63),2)</f>
        <v>0</v>
      </c>
      <c r="K63" s="344">
        <f t="shared" si="7"/>
        <v>16</v>
      </c>
      <c r="L63" s="342">
        <f>LARGE((Q63,U63,W63,AA63),1)+LARGE((Q63,U63,W63,AA63),2)</f>
        <v>22</v>
      </c>
      <c r="M63" s="122"/>
      <c r="N63" s="40"/>
      <c r="O63" s="41">
        <f>IF(N63,LOOKUP(N63,{1;2;3;4;5;6;7;8;9;10;11;12;13;14;15;16;17;18;19;20;21},{30;25;21;18;16;15;14;13;12;11;10;9;8;7;6;5;4;3;2;1;0}),0)</f>
        <v>0</v>
      </c>
      <c r="P63" s="40"/>
      <c r="Q63" s="43">
        <f>IF(P63,LOOKUP(P63,{1;2;3;4;5;6;7;8;9;10;11;12;13;14;15;16;17;18;19;20;21},{30;25;21;18;16;15;14;13;12;11;10;9;8;7;6;5;4;3;2;1;0}),0)</f>
        <v>0</v>
      </c>
      <c r="R63" s="40"/>
      <c r="S63" s="41">
        <f>IF(R63,LOOKUP(R63,{1;2;3;4;5;6;7;8;9;10;11;12;13;14;15;16;17;18;19;20;21},{30;25;21;18;16;15;14;13;12;11;10;9;8;7;6;5;4;3;2;1;0}),0)</f>
        <v>0</v>
      </c>
      <c r="T63" s="40"/>
      <c r="U63" s="274">
        <f>IF(T63,LOOKUP(T63,{1;2;3;4;5;6;7;8;9;10;11;12;13;14;15;16;17;18;19;20;21},{30;25;21;18;16;15;14;13;12;11;10;9;8;7;6;5;4;3;2;1;0}),0)</f>
        <v>0</v>
      </c>
      <c r="V63" s="291">
        <v>13</v>
      </c>
      <c r="W63" s="273">
        <f>IF(V63,LOOKUP(V63,{1;2;3;4;5;6;7;8;9;10;11;12;13;14;15;16;17;18;19;20;21},{45;35;26;18;16;15;14;13;12;11;10;9;8;7;6;5;4;3;2;1;0}),0)</f>
        <v>8</v>
      </c>
      <c r="X63" s="285"/>
      <c r="Y63" s="284">
        <f>IF(X63,LOOKUP(X63,{1;2;3;4;5;6;7;8;9;10;11;12;13;14;15;16;17;18;19;20;21},{45;35;26;18;16;15;14;13;12;11;10;9;8;7;6;5;4;3;2;1;0}),0)</f>
        <v>0</v>
      </c>
      <c r="Z63" s="285">
        <v>7</v>
      </c>
      <c r="AA63" s="273">
        <f>IF(Z63,LOOKUP(Z63,{1;2;3;4;5;6;7;8;9;10;11;12;13;14;15;16;17;18;19;20;21},{45;35;26;18;16;15;14;13;12;11;10;9;8;7;6;5;4;3;2;1;0}),0)</f>
        <v>14</v>
      </c>
      <c r="AB63" s="285"/>
      <c r="AC63" s="289">
        <f>IF(AB63,LOOKUP(AB63,{1;2;3;4;5;6;7;8;9;10;11;12;13;14;15;16;17;18;19;20;21},{45;35;26;18;16;15;14;13;12;11;10;9;8;7;6;5;4;3;2;1;0}),0)</f>
        <v>0</v>
      </c>
      <c r="AD63" s="225"/>
      <c r="AE63"/>
      <c r="AF63"/>
    </row>
    <row r="64" spans="1:32" ht="16" customHeight="1" x14ac:dyDescent="0.2">
      <c r="A64" s="154">
        <v>1327154</v>
      </c>
      <c r="B64" s="146" t="s">
        <v>111</v>
      </c>
      <c r="C64" s="49" t="s">
        <v>167</v>
      </c>
      <c r="D64" s="38" t="str">
        <f t="shared" si="4"/>
        <v>ErikCARLETON</v>
      </c>
      <c r="E64" s="358">
        <v>2017</v>
      </c>
      <c r="F64" s="366" t="s">
        <v>483</v>
      </c>
      <c r="G64" s="369">
        <v>1978</v>
      </c>
      <c r="H64" s="311" t="str">
        <f t="shared" si="5"/>
        <v>SR</v>
      </c>
      <c r="I64" s="311">
        <f t="shared" si="6"/>
        <v>40</v>
      </c>
      <c r="J64" s="340">
        <f>LARGE((O64,S64,Y64,AC64),1)+LARGE((O64,S64,Y64,AC64),2)</f>
        <v>0</v>
      </c>
      <c r="K64" s="344">
        <f t="shared" si="7"/>
        <v>41</v>
      </c>
      <c r="L64" s="342">
        <f>LARGE((Q64,U64,W64,AA64),1)+LARGE((Q64,U64,W64,AA64),2)</f>
        <v>0</v>
      </c>
      <c r="M64" s="122"/>
      <c r="N64" s="40"/>
      <c r="O64" s="41">
        <f>IF(N64,LOOKUP(N64,{1;2;3;4;5;6;7;8;9;10;11;12;13;14;15;16;17;18;19;20;21},{30;25;21;18;16;15;14;13;12;11;10;9;8;7;6;5;4;3;2;1;0}),0)</f>
        <v>0</v>
      </c>
      <c r="P64" s="40"/>
      <c r="Q64" s="43">
        <f>IF(P64,LOOKUP(P64,{1;2;3;4;5;6;7;8;9;10;11;12;13;14;15;16;17;18;19;20;21},{30;25;21;18;16;15;14;13;12;11;10;9;8;7;6;5;4;3;2;1;0}),0)</f>
        <v>0</v>
      </c>
      <c r="R64" s="40"/>
      <c r="S64" s="41">
        <f>IF(R64,LOOKUP(R64,{1;2;3;4;5;6;7;8;9;10;11;12;13;14;15;16;17;18;19;20;21},{30;25;21;18;16;15;14;13;12;11;10;9;8;7;6;5;4;3;2;1;0}),0)</f>
        <v>0</v>
      </c>
      <c r="T64" s="40"/>
      <c r="U64" s="274">
        <f>IF(T64,LOOKUP(T64,{1;2;3;4;5;6;7;8;9;10;11;12;13;14;15;16;17;18;19;20;21},{30;25;21;18;16;15;14;13;12;11;10;9;8;7;6;5;4;3;2;1;0}),0)</f>
        <v>0</v>
      </c>
      <c r="V64" s="291"/>
      <c r="W64" s="273">
        <f>IF(V64,LOOKUP(V64,{1;2;3;4;5;6;7;8;9;10;11;12;13;14;15;16;17;18;19;20;21},{45;35;26;18;16;15;14;13;12;11;10;9;8;7;6;5;4;3;2;1;0}),0)</f>
        <v>0</v>
      </c>
      <c r="X64" s="285"/>
      <c r="Y64" s="284">
        <f>IF(X64,LOOKUP(X64,{1;2;3;4;5;6;7;8;9;10;11;12;13;14;15;16;17;18;19;20;21},{45;35;26;18;16;15;14;13;12;11;10;9;8;7;6;5;4;3;2;1;0}),0)</f>
        <v>0</v>
      </c>
      <c r="Z64" s="285"/>
      <c r="AA64" s="273">
        <f>IF(Z64,LOOKUP(Z64,{1;2;3;4;5;6;7;8;9;10;11;12;13;14;15;16;17;18;19;20;21},{45;35;26;18;16;15;14;13;12;11;10;9;8;7;6;5;4;3;2;1;0}),0)</f>
        <v>0</v>
      </c>
      <c r="AB64" s="285"/>
      <c r="AC64" s="289">
        <f>IF(AB64,LOOKUP(AB64,{1;2;3;4;5;6;7;8;9;10;11;12;13;14;15;16;17;18;19;20;21},{45;35;26;18;16;15;14;13;12;11;10;9;8;7;6;5;4;3;2;1;0}),0)</f>
        <v>0</v>
      </c>
      <c r="AD64" s="225"/>
      <c r="AE64"/>
      <c r="AF64"/>
    </row>
    <row r="65" spans="1:32" ht="16" customHeight="1" x14ac:dyDescent="0.2">
      <c r="A65" s="154">
        <v>3100266</v>
      </c>
      <c r="B65" s="146" t="s">
        <v>22</v>
      </c>
      <c r="C65" s="49" t="s">
        <v>69</v>
      </c>
      <c r="D65" s="38" t="str">
        <f t="shared" si="4"/>
        <v>JackCARLYLE</v>
      </c>
      <c r="E65" s="358">
        <v>2017</v>
      </c>
      <c r="F65" s="366" t="s">
        <v>483</v>
      </c>
      <c r="G65" s="369">
        <v>1993</v>
      </c>
      <c r="H65" s="311" t="str">
        <f t="shared" si="5"/>
        <v>SR</v>
      </c>
      <c r="I65" s="311">
        <f t="shared" si="6"/>
        <v>40</v>
      </c>
      <c r="J65" s="340">
        <f>LARGE((O65,S65,Y65,AC65),1)+LARGE((O65,S65,Y65,AC65),2)</f>
        <v>0</v>
      </c>
      <c r="K65" s="344">
        <f t="shared" si="7"/>
        <v>41</v>
      </c>
      <c r="L65" s="342">
        <f>LARGE((Q65,U65,W65,AA65),1)+LARGE((Q65,U65,W65,AA65),2)</f>
        <v>0</v>
      </c>
      <c r="M65" s="122"/>
      <c r="N65" s="40"/>
      <c r="O65" s="41">
        <f>IF(N65,LOOKUP(N65,{1;2;3;4;5;6;7;8;9;10;11;12;13;14;15;16;17;18;19;20;21},{30;25;21;18;16;15;14;13;12;11;10;9;8;7;6;5;4;3;2;1;0}),0)</f>
        <v>0</v>
      </c>
      <c r="P65" s="40"/>
      <c r="Q65" s="43">
        <f>IF(P65,LOOKUP(P65,{1;2;3;4;5;6;7;8;9;10;11;12;13;14;15;16;17;18;19;20;21},{30;25;21;18;16;15;14;13;12;11;10;9;8;7;6;5;4;3;2;1;0}),0)</f>
        <v>0</v>
      </c>
      <c r="R65" s="40"/>
      <c r="S65" s="41">
        <f>IF(R65,LOOKUP(R65,{1;2;3;4;5;6;7;8;9;10;11;12;13;14;15;16;17;18;19;20;21},{30;25;21;18;16;15;14;13;12;11;10;9;8;7;6;5;4;3;2;1;0}),0)</f>
        <v>0</v>
      </c>
      <c r="T65" s="40"/>
      <c r="U65" s="274">
        <f>IF(T65,LOOKUP(T65,{1;2;3;4;5;6;7;8;9;10;11;12;13;14;15;16;17;18;19;20;21},{30;25;21;18;16;15;14;13;12;11;10;9;8;7;6;5;4;3;2;1;0}),0)</f>
        <v>0</v>
      </c>
      <c r="V65" s="291"/>
      <c r="W65" s="273">
        <f>IF(V65,LOOKUP(V65,{1;2;3;4;5;6;7;8;9;10;11;12;13;14;15;16;17;18;19;20;21},{45;35;26;18;16;15;14;13;12;11;10;9;8;7;6;5;4;3;2;1;0}),0)</f>
        <v>0</v>
      </c>
      <c r="X65" s="285"/>
      <c r="Y65" s="284">
        <f>IF(X65,LOOKUP(X65,{1;2;3;4;5;6;7;8;9;10;11;12;13;14;15;16;17;18;19;20;21},{45;35;26;18;16;15;14;13;12;11;10;9;8;7;6;5;4;3;2;1;0}),0)</f>
        <v>0</v>
      </c>
      <c r="Z65" s="285"/>
      <c r="AA65" s="273">
        <f>IF(Z65,LOOKUP(Z65,{1;2;3;4;5;6;7;8;9;10;11;12;13;14;15;16;17;18;19;20;21},{45;35;26;18;16;15;14;13;12;11;10;9;8;7;6;5;4;3;2;1;0}),0)</f>
        <v>0</v>
      </c>
      <c r="AB65" s="285"/>
      <c r="AC65" s="289">
        <f>IF(AB65,LOOKUP(AB65,{1;2;3;4;5;6;7;8;9;10;11;12;13;14;15;16;17;18;19;20;21},{45;35;26;18;16;15;14;13;12;11;10;9;8;7;6;5;4;3;2;1;0}),0)</f>
        <v>0</v>
      </c>
      <c r="AD65" s="225"/>
      <c r="AE65"/>
      <c r="AF65"/>
    </row>
    <row r="66" spans="1:32" ht="16" customHeight="1" x14ac:dyDescent="0.2">
      <c r="A66" s="154">
        <v>3100137</v>
      </c>
      <c r="B66" s="146" t="s">
        <v>168</v>
      </c>
      <c r="C66" s="49" t="s">
        <v>169</v>
      </c>
      <c r="D66" s="38" t="str">
        <f t="shared" si="4"/>
        <v>JesseCOCKNEY</v>
      </c>
      <c r="E66" s="358">
        <v>2017</v>
      </c>
      <c r="F66" s="366" t="s">
        <v>483</v>
      </c>
      <c r="G66" s="369">
        <v>1989</v>
      </c>
      <c r="H66" s="311" t="str">
        <f t="shared" si="5"/>
        <v>SR</v>
      </c>
      <c r="I66" s="311">
        <f t="shared" si="6"/>
        <v>40</v>
      </c>
      <c r="J66" s="340">
        <f>LARGE((O66,S66,Y66,AC66),1)+LARGE((O66,S66,Y66,AC66),2)</f>
        <v>0</v>
      </c>
      <c r="K66" s="344">
        <f t="shared" si="7"/>
        <v>41</v>
      </c>
      <c r="L66" s="342">
        <f>LARGE((Q66,U66,W66,AA66),1)+LARGE((Q66,U66,W66,AA66),2)</f>
        <v>0</v>
      </c>
      <c r="M66" s="122"/>
      <c r="N66" s="40"/>
      <c r="O66" s="41">
        <f>IF(N66,LOOKUP(N66,{1;2;3;4;5;6;7;8;9;10;11;12;13;14;15;16;17;18;19;20;21},{30;25;21;18;16;15;14;13;12;11;10;9;8;7;6;5;4;3;2;1;0}),0)</f>
        <v>0</v>
      </c>
      <c r="P66" s="40"/>
      <c r="Q66" s="43">
        <f>IF(P66,LOOKUP(P66,{1;2;3;4;5;6;7;8;9;10;11;12;13;14;15;16;17;18;19;20;21},{30;25;21;18;16;15;14;13;12;11;10;9;8;7;6;5;4;3;2;1;0}),0)</f>
        <v>0</v>
      </c>
      <c r="R66" s="40"/>
      <c r="S66" s="41">
        <f>IF(R66,LOOKUP(R66,{1;2;3;4;5;6;7;8;9;10;11;12;13;14;15;16;17;18;19;20;21},{30;25;21;18;16;15;14;13;12;11;10;9;8;7;6;5;4;3;2;1;0}),0)</f>
        <v>0</v>
      </c>
      <c r="T66" s="40"/>
      <c r="U66" s="274">
        <f>IF(T66,LOOKUP(T66,{1;2;3;4;5;6;7;8;9;10;11;12;13;14;15;16;17;18;19;20;21},{30;25;21;18;16;15;14;13;12;11;10;9;8;7;6;5;4;3;2;1;0}),0)</f>
        <v>0</v>
      </c>
      <c r="V66" s="291"/>
      <c r="W66" s="273">
        <f>IF(V66,LOOKUP(V66,{1;2;3;4;5;6;7;8;9;10;11;12;13;14;15;16;17;18;19;20;21},{45;35;26;18;16;15;14;13;12;11;10;9;8;7;6;5;4;3;2;1;0}),0)</f>
        <v>0</v>
      </c>
      <c r="X66" s="285"/>
      <c r="Y66" s="284">
        <f>IF(X66,LOOKUP(X66,{1;2;3;4;5;6;7;8;9;10;11;12;13;14;15;16;17;18;19;20;21},{45;35;26;18;16;15;14;13;12;11;10;9;8;7;6;5;4;3;2;1;0}),0)</f>
        <v>0</v>
      </c>
      <c r="Z66" s="285"/>
      <c r="AA66" s="273">
        <f>IF(Z66,LOOKUP(Z66,{1;2;3;4;5;6;7;8;9;10;11;12;13;14;15;16;17;18;19;20;21},{45;35;26;18;16;15;14;13;12;11;10;9;8;7;6;5;4;3;2;1;0}),0)</f>
        <v>0</v>
      </c>
      <c r="AB66" s="285"/>
      <c r="AC66" s="289">
        <f>IF(AB66,LOOKUP(AB66,{1;2;3;4;5;6;7;8;9;10;11;12;13;14;15;16;17;18;19;20;21},{45;35;26;18;16;15;14;13;12;11;10;9;8;7;6;5;4;3;2;1;0}),0)</f>
        <v>0</v>
      </c>
      <c r="AD66" s="225"/>
      <c r="AE66"/>
      <c r="AF66"/>
    </row>
    <row r="67" spans="1:32" ht="16" customHeight="1" x14ac:dyDescent="0.2">
      <c r="A67" s="154">
        <v>3510413</v>
      </c>
      <c r="B67" s="146" t="s">
        <v>143</v>
      </c>
      <c r="C67" s="49" t="s">
        <v>144</v>
      </c>
      <c r="D67" s="38" t="str">
        <f t="shared" si="4"/>
        <v>GaspardCUENOT</v>
      </c>
      <c r="E67" s="358">
        <v>2017</v>
      </c>
      <c r="F67" s="366" t="s">
        <v>483</v>
      </c>
      <c r="G67" s="367">
        <v>1991</v>
      </c>
      <c r="H67" s="311" t="str">
        <f t="shared" si="5"/>
        <v>SR</v>
      </c>
      <c r="I67" s="311">
        <f t="shared" si="6"/>
        <v>40</v>
      </c>
      <c r="J67" s="340">
        <f>LARGE((O67,S67,Y67,AC67),1)+LARGE((O67,S67,Y67,AC67),2)</f>
        <v>0</v>
      </c>
      <c r="K67" s="344">
        <f t="shared" si="7"/>
        <v>41</v>
      </c>
      <c r="L67" s="342">
        <f>LARGE((Q67,U67,W67,AA67),1)+LARGE((Q67,U67,W67,AA67),2)</f>
        <v>0</v>
      </c>
      <c r="M67" s="122"/>
      <c r="N67" s="40"/>
      <c r="O67" s="41">
        <f>IF(N67,LOOKUP(N67,{1;2;3;4;5;6;7;8;9;10;11;12;13;14;15;16;17;18;19;20;21},{30;25;21;18;16;15;14;13;12;11;10;9;8;7;6;5;4;3;2;1;0}),0)</f>
        <v>0</v>
      </c>
      <c r="P67" s="40"/>
      <c r="Q67" s="43">
        <f>IF(P67,LOOKUP(P67,{1;2;3;4;5;6;7;8;9;10;11;12;13;14;15;16;17;18;19;20;21},{30;25;21;18;16;15;14;13;12;11;10;9;8;7;6;5;4;3;2;1;0}),0)</f>
        <v>0</v>
      </c>
      <c r="R67" s="40"/>
      <c r="S67" s="41">
        <f>IF(R67,LOOKUP(R67,{1;2;3;4;5;6;7;8;9;10;11;12;13;14;15;16;17;18;19;20;21},{30;25;21;18;16;15;14;13;12;11;10;9;8;7;6;5;4;3;2;1;0}),0)</f>
        <v>0</v>
      </c>
      <c r="T67" s="40"/>
      <c r="U67" s="274">
        <f>IF(T67,LOOKUP(T67,{1;2;3;4;5;6;7;8;9;10;11;12;13;14;15;16;17;18;19;20;21},{30;25;21;18;16;15;14;13;12;11;10;9;8;7;6;5;4;3;2;1;0}),0)</f>
        <v>0</v>
      </c>
      <c r="V67" s="291"/>
      <c r="W67" s="273">
        <f>IF(V67,LOOKUP(V67,{1;2;3;4;5;6;7;8;9;10;11;12;13;14;15;16;17;18;19;20;21},{45;35;26;18;16;15;14;13;12;11;10;9;8;7;6;5;4;3;2;1;0}),0)</f>
        <v>0</v>
      </c>
      <c r="X67" s="285"/>
      <c r="Y67" s="284">
        <f>IF(X67,LOOKUP(X67,{1;2;3;4;5;6;7;8;9;10;11;12;13;14;15;16;17;18;19;20;21},{45;35;26;18;16;15;14;13;12;11;10;9;8;7;6;5;4;3;2;1;0}),0)</f>
        <v>0</v>
      </c>
      <c r="Z67" s="285"/>
      <c r="AA67" s="273">
        <f>IF(Z67,LOOKUP(Z67,{1;2;3;4;5;6;7;8;9;10;11;12;13;14;15;16;17;18;19;20;21},{45;35;26;18;16;15;14;13;12;11;10;9;8;7;6;5;4;3;2;1;0}),0)</f>
        <v>0</v>
      </c>
      <c r="AB67" s="285"/>
      <c r="AC67" s="289">
        <f>IF(AB67,LOOKUP(AB67,{1;2;3;4;5;6;7;8;9;10;11;12;13;14;15;16;17;18;19;20;21},{45;35;26;18;16;15;14;13;12;11;10;9;8;7;6;5;4;3;2;1;0}),0)</f>
        <v>0</v>
      </c>
      <c r="AD67" s="225"/>
      <c r="AE67"/>
      <c r="AF67"/>
    </row>
    <row r="68" spans="1:32" ht="16" customHeight="1" x14ac:dyDescent="0.2">
      <c r="A68" s="154">
        <v>3100406</v>
      </c>
      <c r="B68" s="146" t="s">
        <v>493</v>
      </c>
      <c r="C68" s="49" t="s">
        <v>494</v>
      </c>
      <c r="D68" s="38" t="str">
        <f t="shared" si="4"/>
        <v>Antoine CYR</v>
      </c>
      <c r="E68" s="358">
        <v>2017</v>
      </c>
      <c r="F68" s="366" t="s">
        <v>483</v>
      </c>
      <c r="G68" s="369">
        <v>1998</v>
      </c>
      <c r="H68" s="311" t="str">
        <f t="shared" si="5"/>
        <v>U23</v>
      </c>
      <c r="I68" s="311">
        <f t="shared" si="6"/>
        <v>40</v>
      </c>
      <c r="J68" s="340">
        <f>LARGE((O68,S68,Y68,AC68),1)+LARGE((O68,S68,Y68,AC68),2)</f>
        <v>0</v>
      </c>
      <c r="K68" s="344">
        <f t="shared" si="7"/>
        <v>41</v>
      </c>
      <c r="L68" s="342">
        <f>LARGE((Q68,U68,W68,AA68),1)+LARGE((Q68,U68,W68,AA68),2)</f>
        <v>0</v>
      </c>
      <c r="M68" s="122"/>
      <c r="N68" s="40"/>
      <c r="O68" s="41">
        <f>IF(N68,LOOKUP(N68,{1;2;3;4;5;6;7;8;9;10;11;12;13;14;15;16;17;18;19;20;21},{30;25;21;18;16;15;14;13;12;11;10;9;8;7;6;5;4;3;2;1;0}),0)</f>
        <v>0</v>
      </c>
      <c r="P68" s="40"/>
      <c r="Q68" s="43">
        <f>IF(P68,LOOKUP(P68,{1;2;3;4;5;6;7;8;9;10;11;12;13;14;15;16;17;18;19;20;21},{30;25;21;18;16;15;14;13;12;11;10;9;8;7;6;5;4;3;2;1;0}),0)</f>
        <v>0</v>
      </c>
      <c r="R68" s="40"/>
      <c r="S68" s="41">
        <f>IF(R68,LOOKUP(R68,{1;2;3;4;5;6;7;8;9;10;11;12;13;14;15;16;17;18;19;20;21},{30;25;21;18;16;15;14;13;12;11;10;9;8;7;6;5;4;3;2;1;0}),0)</f>
        <v>0</v>
      </c>
      <c r="T68" s="40"/>
      <c r="U68" s="274">
        <f>IF(T68,LOOKUP(T68,{1;2;3;4;5;6;7;8;9;10;11;12;13;14;15;16;17;18;19;20;21},{30;25;21;18;16;15;14;13;12;11;10;9;8;7;6;5;4;3;2;1;0}),0)</f>
        <v>0</v>
      </c>
      <c r="V68" s="291"/>
      <c r="W68" s="273">
        <f>IF(V68,LOOKUP(V68,{1;2;3;4;5;6;7;8;9;10;11;12;13;14;15;16;17;18;19;20;21},{45;35;26;18;16;15;14;13;12;11;10;9;8;7;6;5;4;3;2;1;0}),0)</f>
        <v>0</v>
      </c>
      <c r="X68" s="285"/>
      <c r="Y68" s="284">
        <f>IF(X68,LOOKUP(X68,{1;2;3;4;5;6;7;8;9;10;11;12;13;14;15;16;17;18;19;20;21},{45;35;26;18;16;15;14;13;12;11;10;9;8;7;6;5;4;3;2;1;0}),0)</f>
        <v>0</v>
      </c>
      <c r="Z68" s="285"/>
      <c r="AA68" s="273">
        <f>IF(Z68,LOOKUP(Z68,{1;2;3;4;5;6;7;8;9;10;11;12;13;14;15;16;17;18;19;20;21},{45;35;26;18;16;15;14;13;12;11;10;9;8;7;6;5;4;3;2;1;0}),0)</f>
        <v>0</v>
      </c>
      <c r="AB68" s="285"/>
      <c r="AC68" s="289">
        <f>IF(AB68,LOOKUP(AB68,{1;2;3;4;5;6;7;8;9;10;11;12;13;14;15;16;17;18;19;20;21},{45;35;26;18;16;15;14;13;12;11;10;9;8;7;6;5;4;3;2;1;0}),0)</f>
        <v>0</v>
      </c>
      <c r="AD68" s="230"/>
      <c r="AE68"/>
      <c r="AF68"/>
    </row>
    <row r="69" spans="1:32" ht="16" customHeight="1" x14ac:dyDescent="0.2">
      <c r="A69" s="154">
        <v>3530640</v>
      </c>
      <c r="B69" s="146" t="s">
        <v>99</v>
      </c>
      <c r="C69" s="49" t="s">
        <v>100</v>
      </c>
      <c r="D69" s="38" t="str">
        <f t="shared" si="4"/>
        <v>CallanDELINE</v>
      </c>
      <c r="E69" s="358">
        <v>2017</v>
      </c>
      <c r="F69" s="366" t="s">
        <v>482</v>
      </c>
      <c r="G69" s="369">
        <v>1995</v>
      </c>
      <c r="H69" s="311" t="str">
        <f t="shared" si="5"/>
        <v>SR</v>
      </c>
      <c r="I69" s="311">
        <f t="shared" si="6"/>
        <v>40</v>
      </c>
      <c r="J69" s="340">
        <f>LARGE((O69,S69,Y69,AC69),1)+LARGE((O69,S69,Y69,AC69),2)</f>
        <v>0</v>
      </c>
      <c r="K69" s="344">
        <f t="shared" si="7"/>
        <v>41</v>
      </c>
      <c r="L69" s="342">
        <f>LARGE((Q69,U69,W69,AA69),1)+LARGE((Q69,U69,W69,AA69),2)</f>
        <v>0</v>
      </c>
      <c r="M69" s="122"/>
      <c r="N69" s="40"/>
      <c r="O69" s="41">
        <f>IF(N69,LOOKUP(N69,{1;2;3;4;5;6;7;8;9;10;11;12;13;14;15;16;17;18;19;20;21},{30;25;21;18;16;15;14;13;12;11;10;9;8;7;6;5;4;3;2;1;0}),0)</f>
        <v>0</v>
      </c>
      <c r="P69" s="40"/>
      <c r="Q69" s="43">
        <f>IF(P69,LOOKUP(P69,{1;2;3;4;5;6;7;8;9;10;11;12;13;14;15;16;17;18;19;20;21},{30;25;21;18;16;15;14;13;12;11;10;9;8;7;6;5;4;3;2;1;0}),0)</f>
        <v>0</v>
      </c>
      <c r="R69" s="40"/>
      <c r="S69" s="41">
        <f>IF(R69,LOOKUP(R69,{1;2;3;4;5;6;7;8;9;10;11;12;13;14;15;16;17;18;19;20;21},{30;25;21;18;16;15;14;13;12;11;10;9;8;7;6;5;4;3;2;1;0}),0)</f>
        <v>0</v>
      </c>
      <c r="T69" s="40"/>
      <c r="U69" s="274">
        <f>IF(T69,LOOKUP(T69,{1;2;3;4;5;6;7;8;9;10;11;12;13;14;15;16;17;18;19;20;21},{30;25;21;18;16;15;14;13;12;11;10;9;8;7;6;5;4;3;2;1;0}),0)</f>
        <v>0</v>
      </c>
      <c r="V69" s="291"/>
      <c r="W69" s="273">
        <f>IF(V69,LOOKUP(V69,{1;2;3;4;5;6;7;8;9;10;11;12;13;14;15;16;17;18;19;20;21},{45;35;26;18;16;15;14;13;12;11;10;9;8;7;6;5;4;3;2;1;0}),0)</f>
        <v>0</v>
      </c>
      <c r="X69" s="285"/>
      <c r="Y69" s="284">
        <f>IF(X69,LOOKUP(X69,{1;2;3;4;5;6;7;8;9;10;11;12;13;14;15;16;17;18;19;20;21},{45;35;26;18;16;15;14;13;12;11;10;9;8;7;6;5;4;3;2;1;0}),0)</f>
        <v>0</v>
      </c>
      <c r="Z69" s="285"/>
      <c r="AA69" s="273">
        <f>IF(Z69,LOOKUP(Z69,{1;2;3;4;5;6;7;8;9;10;11;12;13;14;15;16;17;18;19;20;21},{45;35;26;18;16;15;14;13;12;11;10;9;8;7;6;5;4;3;2;1;0}),0)</f>
        <v>0</v>
      </c>
      <c r="AB69" s="285"/>
      <c r="AC69" s="289">
        <f>IF(AB69,LOOKUP(AB69,{1;2;3;4;5;6;7;8;9;10;11;12;13;14;15;16;17;18;19;20;21},{45;35;26;18;16;15;14;13;12;11;10;9;8;7;6;5;4;3;2;1;0}),0)</f>
        <v>0</v>
      </c>
      <c r="AD69" s="225"/>
      <c r="AE69"/>
      <c r="AF69"/>
    </row>
    <row r="70" spans="1:32" ht="16" customHeight="1" x14ac:dyDescent="0.2">
      <c r="A70" s="154">
        <v>3100321</v>
      </c>
      <c r="B70" s="148" t="s">
        <v>127</v>
      </c>
      <c r="C70" s="48" t="s">
        <v>170</v>
      </c>
      <c r="D70" s="51" t="str">
        <f t="shared" si="4"/>
        <v>AlexisDUMAS</v>
      </c>
      <c r="E70" s="358">
        <v>2017</v>
      </c>
      <c r="F70" s="366" t="s">
        <v>483</v>
      </c>
      <c r="G70" s="369">
        <v>1995</v>
      </c>
      <c r="H70" s="311" t="str">
        <f t="shared" si="5"/>
        <v>SR</v>
      </c>
      <c r="I70" s="311">
        <f t="shared" si="6"/>
        <v>40</v>
      </c>
      <c r="J70" s="340">
        <f>LARGE((O70,S70,Y70,AC70),1)+LARGE((O70,S70,Y70,AC70),2)</f>
        <v>0</v>
      </c>
      <c r="K70" s="344">
        <f t="shared" si="7"/>
        <v>41</v>
      </c>
      <c r="L70" s="342">
        <f>LARGE((Q70,U70,W70,AA70),1)+LARGE((Q70,U70,W70,AA70),2)</f>
        <v>0</v>
      </c>
      <c r="M70" s="122"/>
      <c r="N70" s="40"/>
      <c r="O70" s="41">
        <f>IF(N70,LOOKUP(N70,{1;2;3;4;5;6;7;8;9;10;11;12;13;14;15;16;17;18;19;20;21},{30;25;21;18;16;15;14;13;12;11;10;9;8;7;6;5;4;3;2;1;0}),0)</f>
        <v>0</v>
      </c>
      <c r="P70" s="40"/>
      <c r="Q70" s="43">
        <f>IF(P70,LOOKUP(P70,{1;2;3;4;5;6;7;8;9;10;11;12;13;14;15;16;17;18;19;20;21},{30;25;21;18;16;15;14;13;12;11;10;9;8;7;6;5;4;3;2;1;0}),0)</f>
        <v>0</v>
      </c>
      <c r="R70" s="40"/>
      <c r="S70" s="41">
        <f>IF(R70,LOOKUP(R70,{1;2;3;4;5;6;7;8;9;10;11;12;13;14;15;16;17;18;19;20;21},{30;25;21;18;16;15;14;13;12;11;10;9;8;7;6;5;4;3;2;1;0}),0)</f>
        <v>0</v>
      </c>
      <c r="T70" s="40"/>
      <c r="U70" s="274">
        <f>IF(T70,LOOKUP(T70,{1;2;3;4;5;6;7;8;9;10;11;12;13;14;15;16;17;18;19;20;21},{30;25;21;18;16;15;14;13;12;11;10;9;8;7;6;5;4;3;2;1;0}),0)</f>
        <v>0</v>
      </c>
      <c r="V70" s="291"/>
      <c r="W70" s="273">
        <f>IF(V70,LOOKUP(V70,{1;2;3;4;5;6;7;8;9;10;11;12;13;14;15;16;17;18;19;20;21},{45;35;26;18;16;15;14;13;12;11;10;9;8;7;6;5;4;3;2;1;0}),0)</f>
        <v>0</v>
      </c>
      <c r="X70" s="285"/>
      <c r="Y70" s="284">
        <f>IF(X70,LOOKUP(X70,{1;2;3;4;5;6;7;8;9;10;11;12;13;14;15;16;17;18;19;20;21},{45;35;26;18;16;15;14;13;12;11;10;9;8;7;6;5;4;3;2;1;0}),0)</f>
        <v>0</v>
      </c>
      <c r="Z70" s="285"/>
      <c r="AA70" s="273">
        <f>IF(Z70,LOOKUP(Z70,{1;2;3;4;5;6;7;8;9;10;11;12;13;14;15;16;17;18;19;20;21},{45;35;26;18;16;15;14;13;12;11;10;9;8;7;6;5;4;3;2;1;0}),0)</f>
        <v>0</v>
      </c>
      <c r="AB70" s="285"/>
      <c r="AC70" s="289">
        <f>IF(AB70,LOOKUP(AB70,{1;2;3;4;5;6;7;8;9;10;11;12;13;14;15;16;17;18;19;20;21},{45;35;26;18;16;15;14;13;12;11;10;9;8;7;6;5;4;3;2;1;0}),0)</f>
        <v>0</v>
      </c>
      <c r="AD70" s="225"/>
      <c r="AE70"/>
      <c r="AF70"/>
    </row>
    <row r="71" spans="1:32" ht="16" customHeight="1" x14ac:dyDescent="0.2">
      <c r="A71" s="154">
        <v>3200410</v>
      </c>
      <c r="B71" s="148" t="s">
        <v>171</v>
      </c>
      <c r="C71" s="48" t="s">
        <v>172</v>
      </c>
      <c r="D71" s="51" t="str">
        <f t="shared" ref="D71:D102" si="8">B71&amp;C71</f>
        <v>AlexanderECKERT</v>
      </c>
      <c r="E71" s="358">
        <v>2017</v>
      </c>
      <c r="F71" s="366" t="s">
        <v>483</v>
      </c>
      <c r="G71" s="367">
        <v>1993</v>
      </c>
      <c r="H71" s="311" t="str">
        <f t="shared" ref="H71:H102" si="9">IF(ISBLANK(G71),"",IF(G71&gt;1995.9,"U23","SR"))</f>
        <v>SR</v>
      </c>
      <c r="I71" s="311">
        <f t="shared" ref="I71:I102" si="10">RANK(J71,$J$7:$J$236)</f>
        <v>40</v>
      </c>
      <c r="J71" s="340">
        <f>LARGE((O71,S71,Y71,AC71),1)+LARGE((O71,S71,Y71,AC71),2)</f>
        <v>0</v>
      </c>
      <c r="K71" s="344">
        <f t="shared" ref="K71:K102" si="11">RANK(L71,$L$7:$L$216)</f>
        <v>41</v>
      </c>
      <c r="L71" s="342">
        <f>LARGE((Q71,U71,W71,AA71),1)+LARGE((Q71,U71,W71,AA71),2)</f>
        <v>0</v>
      </c>
      <c r="M71" s="122"/>
      <c r="N71" s="40"/>
      <c r="O71" s="41">
        <f>IF(N71,LOOKUP(N71,{1;2;3;4;5;6;7;8;9;10;11;12;13;14;15;16;17;18;19;20;21},{30;25;21;18;16;15;14;13;12;11;10;9;8;7;6;5;4;3;2;1;0}),0)</f>
        <v>0</v>
      </c>
      <c r="P71" s="40"/>
      <c r="Q71" s="43">
        <f>IF(P71,LOOKUP(P71,{1;2;3;4;5;6;7;8;9;10;11;12;13;14;15;16;17;18;19;20;21},{30;25;21;18;16;15;14;13;12;11;10;9;8;7;6;5;4;3;2;1;0}),0)</f>
        <v>0</v>
      </c>
      <c r="R71" s="40"/>
      <c r="S71" s="41">
        <f>IF(R71,LOOKUP(R71,{1;2;3;4;5;6;7;8;9;10;11;12;13;14;15;16;17;18;19;20;21},{30;25;21;18;16;15;14;13;12;11;10;9;8;7;6;5;4;3;2;1;0}),0)</f>
        <v>0</v>
      </c>
      <c r="T71" s="40"/>
      <c r="U71" s="274">
        <f>IF(T71,LOOKUP(T71,{1;2;3;4;5;6;7;8;9;10;11;12;13;14;15;16;17;18;19;20;21},{30;25;21;18;16;15;14;13;12;11;10;9;8;7;6;5;4;3;2;1;0}),0)</f>
        <v>0</v>
      </c>
      <c r="V71" s="291"/>
      <c r="W71" s="273">
        <f>IF(V71,LOOKUP(V71,{1;2;3;4;5;6;7;8;9;10;11;12;13;14;15;16;17;18;19;20;21},{45;35;26;18;16;15;14;13;12;11;10;9;8;7;6;5;4;3;2;1;0}),0)</f>
        <v>0</v>
      </c>
      <c r="X71" s="285"/>
      <c r="Y71" s="284">
        <f>IF(X71,LOOKUP(X71,{1;2;3;4;5;6;7;8;9;10;11;12;13;14;15;16;17;18;19;20;21},{45;35;26;18;16;15;14;13;12;11;10;9;8;7;6;5;4;3;2;1;0}),0)</f>
        <v>0</v>
      </c>
      <c r="Z71" s="285"/>
      <c r="AA71" s="273">
        <f>IF(Z71,LOOKUP(Z71,{1;2;3;4;5;6;7;8;9;10;11;12;13;14;15;16;17;18;19;20;21},{45;35;26;18;16;15;14;13;12;11;10;9;8;7;6;5;4;3;2;1;0}),0)</f>
        <v>0</v>
      </c>
      <c r="AB71" s="285"/>
      <c r="AC71" s="289">
        <f>IF(AB71,LOOKUP(AB71,{1;2;3;4;5;6;7;8;9;10;11;12;13;14;15;16;17;18;19;20;21},{45;35;26;18;16;15;14;13;12;11;10;9;8;7;6;5;4;3;2;1;0}),0)</f>
        <v>0</v>
      </c>
      <c r="AD71" s="225"/>
      <c r="AE71"/>
      <c r="AF71"/>
    </row>
    <row r="72" spans="1:32" ht="16" customHeight="1" x14ac:dyDescent="0.2">
      <c r="A72" s="154">
        <v>3531029</v>
      </c>
      <c r="B72" s="146" t="s">
        <v>78</v>
      </c>
      <c r="C72" s="49" t="s">
        <v>79</v>
      </c>
      <c r="D72" s="38" t="str">
        <f t="shared" si="8"/>
        <v>AndrewEGGER</v>
      </c>
      <c r="E72" s="358">
        <v>2017</v>
      </c>
      <c r="F72" s="366" t="s">
        <v>482</v>
      </c>
      <c r="G72" s="367">
        <v>1995</v>
      </c>
      <c r="H72" s="311" t="str">
        <f t="shared" si="9"/>
        <v>SR</v>
      </c>
      <c r="I72" s="311">
        <f t="shared" si="10"/>
        <v>40</v>
      </c>
      <c r="J72" s="340">
        <f>LARGE((O72,S72,Y72,AC72),1)+LARGE((O72,S72,Y72,AC72),2)</f>
        <v>0</v>
      </c>
      <c r="K72" s="344">
        <f t="shared" si="11"/>
        <v>41</v>
      </c>
      <c r="L72" s="342">
        <f>LARGE((Q72,U72,W72,AA72),1)+LARGE((Q72,U72,W72,AA72),2)</f>
        <v>0</v>
      </c>
      <c r="M72" s="122"/>
      <c r="N72" s="40"/>
      <c r="O72" s="41">
        <f>IF(N72,LOOKUP(N72,{1;2;3;4;5;6;7;8;9;10;11;12;13;14;15;16;17;18;19;20;21},{30;25;21;18;16;15;14;13;12;11;10;9;8;7;6;5;4;3;2;1;0}),0)</f>
        <v>0</v>
      </c>
      <c r="P72" s="40"/>
      <c r="Q72" s="43">
        <f>IF(P72,LOOKUP(P72,{1;2;3;4;5;6;7;8;9;10;11;12;13;14;15;16;17;18;19;20;21},{30;25;21;18;16;15;14;13;12;11;10;9;8;7;6;5;4;3;2;1;0}),0)</f>
        <v>0</v>
      </c>
      <c r="R72" s="40"/>
      <c r="S72" s="41">
        <f>IF(R72,LOOKUP(R72,{1;2;3;4;5;6;7;8;9;10;11;12;13;14;15;16;17;18;19;20;21},{30;25;21;18;16;15;14;13;12;11;10;9;8;7;6;5;4;3;2;1;0}),0)</f>
        <v>0</v>
      </c>
      <c r="T72" s="40"/>
      <c r="U72" s="274">
        <f>IF(T72,LOOKUP(T72,{1;2;3;4;5;6;7;8;9;10;11;12;13;14;15;16;17;18;19;20;21},{30;25;21;18;16;15;14;13;12;11;10;9;8;7;6;5;4;3;2;1;0}),0)</f>
        <v>0</v>
      </c>
      <c r="V72" s="291"/>
      <c r="W72" s="273">
        <f>IF(V72,LOOKUP(V72,{1;2;3;4;5;6;7;8;9;10;11;12;13;14;15;16;17;18;19;20;21},{45;35;26;18;16;15;14;13;12;11;10;9;8;7;6;5;4;3;2;1;0}),0)</f>
        <v>0</v>
      </c>
      <c r="X72" s="285"/>
      <c r="Y72" s="284">
        <f>IF(X72,LOOKUP(X72,{1;2;3;4;5;6;7;8;9;10;11;12;13;14;15;16;17;18;19;20;21},{45;35;26;18;16;15;14;13;12;11;10;9;8;7;6;5;4;3;2;1;0}),0)</f>
        <v>0</v>
      </c>
      <c r="Z72" s="285"/>
      <c r="AA72" s="273">
        <f>IF(Z72,LOOKUP(Z72,{1;2;3;4;5;6;7;8;9;10;11;12;13;14;15;16;17;18;19;20;21},{45;35;26;18;16;15;14;13;12;11;10;9;8;7;6;5;4;3;2;1;0}),0)</f>
        <v>0</v>
      </c>
      <c r="AB72" s="285"/>
      <c r="AC72" s="289">
        <f>IF(AB72,LOOKUP(AB72,{1;2;3;4;5;6;7;8;9;10;11;12;13;14;15;16;17;18;19;20;21},{45;35;26;18;16;15;14;13;12;11;10;9;8;7;6;5;4;3;2;1;0}),0)</f>
        <v>0</v>
      </c>
      <c r="AD72" s="225"/>
      <c r="AE72"/>
      <c r="AF72"/>
    </row>
    <row r="73" spans="1:32" ht="16" customHeight="1" x14ac:dyDescent="0.2">
      <c r="A73" s="154">
        <v>3530732</v>
      </c>
      <c r="B73" s="145" t="s">
        <v>145</v>
      </c>
      <c r="C73" s="37" t="s">
        <v>146</v>
      </c>
      <c r="D73" s="38" t="str">
        <f t="shared" si="8"/>
        <v>SamuelELFSTROM</v>
      </c>
      <c r="E73" s="358">
        <v>2017</v>
      </c>
      <c r="F73" s="366" t="s">
        <v>482</v>
      </c>
      <c r="G73" s="369">
        <v>1994</v>
      </c>
      <c r="H73" s="311" t="str">
        <f t="shared" si="9"/>
        <v>SR</v>
      </c>
      <c r="I73" s="311">
        <f t="shared" si="10"/>
        <v>40</v>
      </c>
      <c r="J73" s="340">
        <f>LARGE((O73,S73,Y73,AC73),1)+LARGE((O73,S73,Y73,AC73),2)</f>
        <v>0</v>
      </c>
      <c r="K73" s="344">
        <f t="shared" si="11"/>
        <v>41</v>
      </c>
      <c r="L73" s="342">
        <f>LARGE((Q73,U73,W73,AA73),1)+LARGE((Q73,U73,W73,AA73),2)</f>
        <v>0</v>
      </c>
      <c r="M73" s="122"/>
      <c r="N73" s="40"/>
      <c r="O73" s="41">
        <f>IF(N73,LOOKUP(N73,{1;2;3;4;5;6;7;8;9;10;11;12;13;14;15;16;17;18;19;20;21},{30;25;21;18;16;15;14;13;12;11;10;9;8;7;6;5;4;3;2;1;0}),0)</f>
        <v>0</v>
      </c>
      <c r="P73" s="40"/>
      <c r="Q73" s="43">
        <f>IF(P73,LOOKUP(P73,{1;2;3;4;5;6;7;8;9;10;11;12;13;14;15;16;17;18;19;20;21},{30;25;21;18;16;15;14;13;12;11;10;9;8;7;6;5;4;3;2;1;0}),0)</f>
        <v>0</v>
      </c>
      <c r="R73" s="40"/>
      <c r="S73" s="41">
        <f>IF(R73,LOOKUP(R73,{1;2;3;4;5;6;7;8;9;10;11;12;13;14;15;16;17;18;19;20;21},{30;25;21;18;16;15;14;13;12;11;10;9;8;7;6;5;4;3;2;1;0}),0)</f>
        <v>0</v>
      </c>
      <c r="T73" s="40"/>
      <c r="U73" s="274">
        <f>IF(T73,LOOKUP(T73,{1;2;3;4;5;6;7;8;9;10;11;12;13;14;15;16;17;18;19;20;21},{30;25;21;18;16;15;14;13;12;11;10;9;8;7;6;5;4;3;2;1;0}),0)</f>
        <v>0</v>
      </c>
      <c r="V73" s="291"/>
      <c r="W73" s="273">
        <f>IF(V73,LOOKUP(V73,{1;2;3;4;5;6;7;8;9;10;11;12;13;14;15;16;17;18;19;20;21},{45;35;26;18;16;15;14;13;12;11;10;9;8;7;6;5;4;3;2;1;0}),0)</f>
        <v>0</v>
      </c>
      <c r="X73" s="285"/>
      <c r="Y73" s="284">
        <f>IF(X73,LOOKUP(X73,{1;2;3;4;5;6;7;8;9;10;11;12;13;14;15;16;17;18;19;20;21},{45;35;26;18;16;15;14;13;12;11;10;9;8;7;6;5;4;3;2;1;0}),0)</f>
        <v>0</v>
      </c>
      <c r="Z73" s="285"/>
      <c r="AA73" s="273">
        <f>IF(Z73,LOOKUP(Z73,{1;2;3;4;5;6;7;8;9;10;11;12;13;14;15;16;17;18;19;20;21},{45;35;26;18;16;15;14;13;12;11;10;9;8;7;6;5;4;3;2;1;0}),0)</f>
        <v>0</v>
      </c>
      <c r="AB73" s="285"/>
      <c r="AC73" s="289">
        <f>IF(AB73,LOOKUP(AB73,{1;2;3;4;5;6;7;8;9;10;11;12;13;14;15;16;17;18;19;20;21},{45;35;26;18;16;15;14;13;12;11;10;9;8;7;6;5;4;3;2;1;0}),0)</f>
        <v>0</v>
      </c>
      <c r="AD73" s="225"/>
      <c r="AE73"/>
      <c r="AF73"/>
    </row>
    <row r="74" spans="1:32" ht="16" customHeight="1" x14ac:dyDescent="0.2">
      <c r="A74" s="154">
        <v>3530492</v>
      </c>
      <c r="B74" s="145" t="s">
        <v>35</v>
      </c>
      <c r="C74" s="37" t="s">
        <v>36</v>
      </c>
      <c r="D74" s="38" t="str">
        <f t="shared" si="8"/>
        <v>TadELLIOTT</v>
      </c>
      <c r="E74" s="358">
        <v>2017</v>
      </c>
      <c r="F74" s="366" t="s">
        <v>482</v>
      </c>
      <c r="G74" s="369">
        <v>1988</v>
      </c>
      <c r="H74" s="311" t="str">
        <f t="shared" si="9"/>
        <v>SR</v>
      </c>
      <c r="I74" s="311">
        <f t="shared" si="10"/>
        <v>40</v>
      </c>
      <c r="J74" s="340">
        <f>LARGE((O74,S74,Y74,AC74),1)+LARGE((O74,S74,Y74,AC74),2)</f>
        <v>0</v>
      </c>
      <c r="K74" s="344">
        <f t="shared" si="11"/>
        <v>41</v>
      </c>
      <c r="L74" s="342">
        <f>LARGE((Q74,U74,W74,AA74),1)+LARGE((Q74,U74,W74,AA74),2)</f>
        <v>0</v>
      </c>
      <c r="M74" s="122"/>
      <c r="N74" s="40"/>
      <c r="O74" s="41">
        <f>IF(N74,LOOKUP(N74,{1;2;3;4;5;6;7;8;9;10;11;12;13;14;15;16;17;18;19;20;21},{30;25;21;18;16;15;14;13;12;11;10;9;8;7;6;5;4;3;2;1;0}),0)</f>
        <v>0</v>
      </c>
      <c r="P74" s="40"/>
      <c r="Q74" s="43">
        <f>IF(P74,LOOKUP(P74,{1;2;3;4;5;6;7;8;9;10;11;12;13;14;15;16;17;18;19;20;21},{30;25;21;18;16;15;14;13;12;11;10;9;8;7;6;5;4;3;2;1;0}),0)</f>
        <v>0</v>
      </c>
      <c r="R74" s="40"/>
      <c r="S74" s="41">
        <f>IF(R74,LOOKUP(R74,{1;2;3;4;5;6;7;8;9;10;11;12;13;14;15;16;17;18;19;20;21},{30;25;21;18;16;15;14;13;12;11;10;9;8;7;6;5;4;3;2;1;0}),0)</f>
        <v>0</v>
      </c>
      <c r="T74" s="40"/>
      <c r="U74" s="274">
        <f>IF(T74,LOOKUP(T74,{1;2;3;4;5;6;7;8;9;10;11;12;13;14;15;16;17;18;19;20;21},{30;25;21;18;16;15;14;13;12;11;10;9;8;7;6;5;4;3;2;1;0}),0)</f>
        <v>0</v>
      </c>
      <c r="V74" s="291"/>
      <c r="W74" s="273">
        <f>IF(V74,LOOKUP(V74,{1;2;3;4;5;6;7;8;9;10;11;12;13;14;15;16;17;18;19;20;21},{45;35;26;18;16;15;14;13;12;11;10;9;8;7;6;5;4;3;2;1;0}),0)</f>
        <v>0</v>
      </c>
      <c r="X74" s="285"/>
      <c r="Y74" s="284">
        <f>IF(X74,LOOKUP(X74,{1;2;3;4;5;6;7;8;9;10;11;12;13;14;15;16;17;18;19;20;21},{45;35;26;18;16;15;14;13;12;11;10;9;8;7;6;5;4;3;2;1;0}),0)</f>
        <v>0</v>
      </c>
      <c r="Z74" s="285"/>
      <c r="AA74" s="273">
        <f>IF(Z74,LOOKUP(Z74,{1;2;3;4;5;6;7;8;9;10;11;12;13;14;15;16;17;18;19;20;21},{45;35;26;18;16;15;14;13;12;11;10;9;8;7;6;5;4;3;2;1;0}),0)</f>
        <v>0</v>
      </c>
      <c r="AB74" s="285"/>
      <c r="AC74" s="289">
        <f>IF(AB74,LOOKUP(AB74,{1;2;3;4;5;6;7;8;9;10;11;12;13;14;15;16;17;18;19;20;21},{45;35;26;18;16;15;14;13;12;11;10;9;8;7;6;5;4;3;2;1;0}),0)</f>
        <v>0</v>
      </c>
      <c r="AD74" s="225"/>
      <c r="AE74"/>
      <c r="AF74"/>
    </row>
    <row r="75" spans="1:32" ht="16" customHeight="1" x14ac:dyDescent="0.2">
      <c r="A75" s="154">
        <v>3200377</v>
      </c>
      <c r="B75" s="146" t="s">
        <v>80</v>
      </c>
      <c r="C75" s="49" t="s">
        <v>173</v>
      </c>
      <c r="D75" s="38" t="str">
        <f t="shared" si="8"/>
        <v>MichaelFEHRENBACH</v>
      </c>
      <c r="E75" s="358">
        <v>2017</v>
      </c>
      <c r="F75" s="366" t="s">
        <v>483</v>
      </c>
      <c r="G75" s="367">
        <v>1992</v>
      </c>
      <c r="H75" s="311" t="str">
        <f t="shared" si="9"/>
        <v>SR</v>
      </c>
      <c r="I75" s="311">
        <f t="shared" si="10"/>
        <v>40</v>
      </c>
      <c r="J75" s="340">
        <f>LARGE((O75,S75,Y75,AC75),1)+LARGE((O75,S75,Y75,AC75),2)</f>
        <v>0</v>
      </c>
      <c r="K75" s="344">
        <f t="shared" si="11"/>
        <v>41</v>
      </c>
      <c r="L75" s="342">
        <f>LARGE((Q75,U75,W75,AA75),1)+LARGE((Q75,U75,W75,AA75),2)</f>
        <v>0</v>
      </c>
      <c r="M75" s="122"/>
      <c r="N75" s="40"/>
      <c r="O75" s="41">
        <f>IF(N75,LOOKUP(N75,{1;2;3;4;5;6;7;8;9;10;11;12;13;14;15;16;17;18;19;20;21},{30;25;21;18;16;15;14;13;12;11;10;9;8;7;6;5;4;3;2;1;0}),0)</f>
        <v>0</v>
      </c>
      <c r="P75" s="40"/>
      <c r="Q75" s="43">
        <f>IF(P75,LOOKUP(P75,{1;2;3;4;5;6;7;8;9;10;11;12;13;14;15;16;17;18;19;20;21},{30;25;21;18;16;15;14;13;12;11;10;9;8;7;6;5;4;3;2;1;0}),0)</f>
        <v>0</v>
      </c>
      <c r="R75" s="40"/>
      <c r="S75" s="41">
        <f>IF(R75,LOOKUP(R75,{1;2;3;4;5;6;7;8;9;10;11;12;13;14;15;16;17;18;19;20;21},{30;25;21;18;16;15;14;13;12;11;10;9;8;7;6;5;4;3;2;1;0}),0)</f>
        <v>0</v>
      </c>
      <c r="T75" s="40"/>
      <c r="U75" s="274">
        <f>IF(T75,LOOKUP(T75,{1;2;3;4;5;6;7;8;9;10;11;12;13;14;15;16;17;18;19;20;21},{30;25;21;18;16;15;14;13;12;11;10;9;8;7;6;5;4;3;2;1;0}),0)</f>
        <v>0</v>
      </c>
      <c r="V75" s="291"/>
      <c r="W75" s="273">
        <f>IF(V75,LOOKUP(V75,{1;2;3;4;5;6;7;8;9;10;11;12;13;14;15;16;17;18;19;20;21},{45;35;26;18;16;15;14;13;12;11;10;9;8;7;6;5;4;3;2;1;0}),0)</f>
        <v>0</v>
      </c>
      <c r="X75" s="285"/>
      <c r="Y75" s="284">
        <f>IF(X75,LOOKUP(X75,{1;2;3;4;5;6;7;8;9;10;11;12;13;14;15;16;17;18;19;20;21},{45;35;26;18;16;15;14;13;12;11;10;9;8;7;6;5;4;3;2;1;0}),0)</f>
        <v>0</v>
      </c>
      <c r="Z75" s="285"/>
      <c r="AA75" s="273">
        <f>IF(Z75,LOOKUP(Z75,{1;2;3;4;5;6;7;8;9;10;11;12;13;14;15;16;17;18;19;20;21},{45;35;26;18;16;15;14;13;12;11;10;9;8;7;6;5;4;3;2;1;0}),0)</f>
        <v>0</v>
      </c>
      <c r="AB75" s="285"/>
      <c r="AC75" s="289">
        <f>IF(AB75,LOOKUP(AB75,{1;2;3;4;5;6;7;8;9;10;11;12;13;14;15;16;17;18;19;20;21},{45;35;26;18;16;15;14;13;12;11;10;9;8;7;6;5;4;3;2;1;0}),0)</f>
        <v>0</v>
      </c>
      <c r="AD75" s="225"/>
      <c r="AE75"/>
      <c r="AF75"/>
    </row>
    <row r="76" spans="1:32" ht="16" customHeight="1" x14ac:dyDescent="0.2">
      <c r="A76" s="154">
        <v>3530877</v>
      </c>
      <c r="B76" s="146" t="s">
        <v>663</v>
      </c>
      <c r="C76" s="49" t="s">
        <v>664</v>
      </c>
      <c r="D76" s="38" t="str">
        <f t="shared" si="8"/>
        <v>ZaneFIELDS</v>
      </c>
      <c r="E76" s="358"/>
      <c r="F76" s="443" t="s">
        <v>482</v>
      </c>
      <c r="G76" s="367">
        <v>1997</v>
      </c>
      <c r="H76" s="311" t="str">
        <f t="shared" si="9"/>
        <v>U23</v>
      </c>
      <c r="I76" s="311">
        <f t="shared" si="10"/>
        <v>40</v>
      </c>
      <c r="J76" s="340">
        <f>LARGE((O76,S76,Y76,AC76),1)+LARGE((O76,S76,Y76,AC76),2)</f>
        <v>0</v>
      </c>
      <c r="K76" s="344">
        <f t="shared" si="11"/>
        <v>35</v>
      </c>
      <c r="L76" s="342">
        <f>LARGE((Q76,U76,W76,AA76),1)+LARGE((Q76,U76,W76,AA76),2)</f>
        <v>3</v>
      </c>
      <c r="M76" s="122"/>
      <c r="N76" s="40"/>
      <c r="O76" s="41">
        <f>IF(N76,LOOKUP(N76,{1;2;3;4;5;6;7;8;9;10;11;12;13;14;15;16;17;18;19;20;21},{30;25;21;18;16;15;14;13;12;11;10;9;8;7;6;5;4;3;2;1;0}),0)</f>
        <v>0</v>
      </c>
      <c r="P76" s="40"/>
      <c r="Q76" s="43">
        <f>IF(P76,LOOKUP(P76,{1;2;3;4;5;6;7;8;9;10;11;12;13;14;15;16;17;18;19;20;21},{30;25;21;18;16;15;14;13;12;11;10;9;8;7;6;5;4;3;2;1;0}),0)</f>
        <v>0</v>
      </c>
      <c r="R76" s="40"/>
      <c r="S76" s="41">
        <f>IF(R76,LOOKUP(R76,{1;2;3;4;5;6;7;8;9;10;11;12;13;14;15;16;17;18;19;20;21},{30;25;21;18;16;15;14;13;12;11;10;9;8;7;6;5;4;3;2;1;0}),0)</f>
        <v>0</v>
      </c>
      <c r="T76" s="40"/>
      <c r="U76" s="274">
        <f>IF(T76,LOOKUP(T76,{1;2;3;4;5;6;7;8;9;10;11;12;13;14;15;16;17;18;19;20;21},{30;25;21;18;16;15;14;13;12;11;10;9;8;7;6;5;4;3;2;1;0}),0)</f>
        <v>0</v>
      </c>
      <c r="V76" s="291"/>
      <c r="W76" s="273">
        <f>IF(V76,LOOKUP(V76,{1;2;3;4;5;6;7;8;9;10;11;12;13;14;15;16;17;18;19;20;21},{45;35;26;18;16;15;14;13;12;11;10;9;8;7;6;5;4;3;2;1;0}),0)</f>
        <v>0</v>
      </c>
      <c r="X76" s="285"/>
      <c r="Y76" s="284">
        <f>IF(X76,LOOKUP(X76,{1;2;3;4;5;6;7;8;9;10;11;12;13;14;15;16;17;18;19;20;21},{45;35;26;18;16;15;14;13;12;11;10;9;8;7;6;5;4;3;2;1;0}),0)</f>
        <v>0</v>
      </c>
      <c r="Z76" s="285">
        <v>18</v>
      </c>
      <c r="AA76" s="273">
        <f>IF(Z76,LOOKUP(Z76,{1;2;3;4;5;6;7;8;9;10;11;12;13;14;15;16;17;18;19;20;21},{45;35;26;18;16;15;14;13;12;11;10;9;8;7;6;5;4;3;2;1;0}),0)</f>
        <v>3</v>
      </c>
      <c r="AB76" s="285"/>
      <c r="AC76" s="289">
        <f>IF(AB76,LOOKUP(AB76,{1;2;3;4;5;6;7;8;9;10;11;12;13;14;15;16;17;18;19;20;21},{45;35;26;18;16;15;14;13;12;11;10;9;8;7;6;5;4;3;2;1;0}),0)</f>
        <v>0</v>
      </c>
      <c r="AD76" s="225"/>
      <c r="AE76"/>
      <c r="AF76"/>
    </row>
    <row r="77" spans="1:32" ht="16" customHeight="1" x14ac:dyDescent="0.2">
      <c r="A77" s="154">
        <v>3100242</v>
      </c>
      <c r="B77" s="146" t="s">
        <v>117</v>
      </c>
      <c r="C77" s="49" t="s">
        <v>118</v>
      </c>
      <c r="D77" s="38" t="str">
        <f t="shared" si="8"/>
        <v>AngusFOSTER</v>
      </c>
      <c r="E77" s="358">
        <v>2017</v>
      </c>
      <c r="F77" s="366" t="s">
        <v>483</v>
      </c>
      <c r="G77" s="369">
        <v>1995</v>
      </c>
      <c r="H77" s="311" t="str">
        <f t="shared" si="9"/>
        <v>SR</v>
      </c>
      <c r="I77" s="311">
        <f t="shared" si="10"/>
        <v>40</v>
      </c>
      <c r="J77" s="340">
        <f>LARGE((O77,S77,Y77,AC77),1)+LARGE((O77,S77,Y77,AC77),2)</f>
        <v>0</v>
      </c>
      <c r="K77" s="344">
        <f t="shared" si="11"/>
        <v>41</v>
      </c>
      <c r="L77" s="342">
        <f>LARGE((Q77,U77,W77,AA77),1)+LARGE((Q77,U77,W77,AA77),2)</f>
        <v>0</v>
      </c>
      <c r="M77" s="122"/>
      <c r="N77" s="40"/>
      <c r="O77" s="41">
        <f>IF(N77,LOOKUP(N77,{1;2;3;4;5;6;7;8;9;10;11;12;13;14;15;16;17;18;19;20;21},{30;25;21;18;16;15;14;13;12;11;10;9;8;7;6;5;4;3;2;1;0}),0)</f>
        <v>0</v>
      </c>
      <c r="P77" s="40"/>
      <c r="Q77" s="43">
        <f>IF(P77,LOOKUP(P77,{1;2;3;4;5;6;7;8;9;10;11;12;13;14;15;16;17;18;19;20;21},{30;25;21;18;16;15;14;13;12;11;10;9;8;7;6;5;4;3;2;1;0}),0)</f>
        <v>0</v>
      </c>
      <c r="R77" s="40"/>
      <c r="S77" s="41">
        <f>IF(R77,LOOKUP(R77,{1;2;3;4;5;6;7;8;9;10;11;12;13;14;15;16;17;18;19;20;21},{30;25;21;18;16;15;14;13;12;11;10;9;8;7;6;5;4;3;2;1;0}),0)</f>
        <v>0</v>
      </c>
      <c r="T77" s="40"/>
      <c r="U77" s="274">
        <f>IF(T77,LOOKUP(T77,{1;2;3;4;5;6;7;8;9;10;11;12;13;14;15;16;17;18;19;20;21},{30;25;21;18;16;15;14;13;12;11;10;9;8;7;6;5;4;3;2;1;0}),0)</f>
        <v>0</v>
      </c>
      <c r="V77" s="291"/>
      <c r="W77" s="273">
        <f>IF(V77,LOOKUP(V77,{1;2;3;4;5;6;7;8;9;10;11;12;13;14;15;16;17;18;19;20;21},{45;35;26;18;16;15;14;13;12;11;10;9;8;7;6;5;4;3;2;1;0}),0)</f>
        <v>0</v>
      </c>
      <c r="X77" s="285"/>
      <c r="Y77" s="284">
        <f>IF(X77,LOOKUP(X77,{1;2;3;4;5;6;7;8;9;10;11;12;13;14;15;16;17;18;19;20;21},{45;35;26;18;16;15;14;13;12;11;10;9;8;7;6;5;4;3;2;1;0}),0)</f>
        <v>0</v>
      </c>
      <c r="Z77" s="285"/>
      <c r="AA77" s="273">
        <f>IF(Z77,LOOKUP(Z77,{1;2;3;4;5;6;7;8;9;10;11;12;13;14;15;16;17;18;19;20;21},{45;35;26;18;16;15;14;13;12;11;10;9;8;7;6;5;4;3;2;1;0}),0)</f>
        <v>0</v>
      </c>
      <c r="AB77" s="285"/>
      <c r="AC77" s="289">
        <f>IF(AB77,LOOKUP(AB77,{1;2;3;4;5;6;7;8;9;10;11;12;13;14;15;16;17;18;19;20;21},{45;35;26;18;16;15;14;13;12;11;10;9;8;7;6;5;4;3;2;1;0}),0)</f>
        <v>0</v>
      </c>
      <c r="AD77" s="225"/>
      <c r="AE77"/>
      <c r="AF77"/>
    </row>
    <row r="78" spans="1:32" ht="16" customHeight="1" x14ac:dyDescent="0.2">
      <c r="A78" s="154">
        <v>3100243</v>
      </c>
      <c r="B78" s="429" t="s">
        <v>131</v>
      </c>
      <c r="C78" s="114" t="s">
        <v>118</v>
      </c>
      <c r="D78" s="38" t="str">
        <f t="shared" si="8"/>
        <v>FergusFOSTER</v>
      </c>
      <c r="E78" s="359"/>
      <c r="F78" s="368" t="s">
        <v>483</v>
      </c>
      <c r="G78" s="367">
        <v>1997</v>
      </c>
      <c r="H78" s="311" t="str">
        <f t="shared" si="9"/>
        <v>U23</v>
      </c>
      <c r="I78" s="311">
        <f t="shared" si="10"/>
        <v>40</v>
      </c>
      <c r="J78" s="340">
        <f>LARGE((O78,S78,Y78,AC78),1)+LARGE((O78,S78,Y78,AC78),2)</f>
        <v>0</v>
      </c>
      <c r="K78" s="344">
        <f t="shared" si="11"/>
        <v>41</v>
      </c>
      <c r="L78" s="342">
        <f>LARGE((Q78,U78,W78,AA78),1)+LARGE((Q78,U78,W78,AA78),2)</f>
        <v>0</v>
      </c>
      <c r="M78" s="266"/>
      <c r="N78" s="40"/>
      <c r="O78" s="41">
        <f>IF(N78,LOOKUP(N78,{1;2;3;4;5;6;7;8;9;10;11;12;13;14;15;16;17;18;19;20;21},{30;25;21;18;16;15;14;13;12;11;10;9;8;7;6;5;4;3;2;1;0}),0)</f>
        <v>0</v>
      </c>
      <c r="P78" s="40"/>
      <c r="Q78" s="43">
        <f>IF(P78,LOOKUP(P78,{1;2;3;4;5;6;7;8;9;10;11;12;13;14;15;16;17;18;19;20;21},{30;25;21;18;16;15;14;13;12;11;10;9;8;7;6;5;4;3;2;1;0}),0)</f>
        <v>0</v>
      </c>
      <c r="R78" s="40"/>
      <c r="S78" s="41">
        <f>IF(R78,LOOKUP(R78,{1;2;3;4;5;6;7;8;9;10;11;12;13;14;15;16;17;18;19;20;21},{30;25;21;18;16;15;14;13;12;11;10;9;8;7;6;5;4;3;2;1;0}),0)</f>
        <v>0</v>
      </c>
      <c r="T78" s="40"/>
      <c r="U78" s="274">
        <f>IF(T78,LOOKUP(T78,{1;2;3;4;5;6;7;8;9;10;11;12;13;14;15;16;17;18;19;20;21},{30;25;21;18;16;15;14;13;12;11;10;9;8;7;6;5;4;3;2;1;0}),0)</f>
        <v>0</v>
      </c>
      <c r="V78" s="291"/>
      <c r="W78" s="273">
        <f>IF(V78,LOOKUP(V78,{1;2;3;4;5;6;7;8;9;10;11;12;13;14;15;16;17;18;19;20;21},{45;35;26;18;16;15;14;13;12;11;10;9;8;7;6;5;4;3;2;1;0}),0)</f>
        <v>0</v>
      </c>
      <c r="X78" s="285"/>
      <c r="Y78" s="284">
        <f>IF(X78,LOOKUP(X78,{1;2;3;4;5;6;7;8;9;10;11;12;13;14;15;16;17;18;19;20;21},{45;35;26;18;16;15;14;13;12;11;10;9;8;7;6;5;4;3;2;1;0}),0)</f>
        <v>0</v>
      </c>
      <c r="Z78" s="285"/>
      <c r="AA78" s="273">
        <f>IF(Z78,LOOKUP(Z78,{1;2;3;4;5;6;7;8;9;10;11;12;13;14;15;16;17;18;19;20;21},{45;35;26;18;16;15;14;13;12;11;10;9;8;7;6;5;4;3;2;1;0}),0)</f>
        <v>0</v>
      </c>
      <c r="AB78" s="285"/>
      <c r="AC78" s="289">
        <f>IF(AB78,LOOKUP(AB78,{1;2;3;4;5;6;7;8;9;10;11;12;13;14;15;16;17;18;19;20;21},{45;35;26;18;16;15;14;13;12;11;10;9;8;7;6;5;4;3;2;1;0}),0)</f>
        <v>0</v>
      </c>
      <c r="AD78" s="225"/>
      <c r="AE78"/>
      <c r="AF78"/>
    </row>
    <row r="79" spans="1:32" ht="16" customHeight="1" x14ac:dyDescent="0.2">
      <c r="A79" s="154">
        <v>3100344</v>
      </c>
      <c r="B79" s="146" t="s">
        <v>150</v>
      </c>
      <c r="C79" s="49" t="s">
        <v>118</v>
      </c>
      <c r="D79" s="38" t="str">
        <f t="shared" si="8"/>
        <v>JoeyFOSTER</v>
      </c>
      <c r="E79" s="358">
        <v>2017</v>
      </c>
      <c r="F79" s="366" t="s">
        <v>483</v>
      </c>
      <c r="G79" s="367">
        <v>1996</v>
      </c>
      <c r="H79" s="311" t="str">
        <f t="shared" si="9"/>
        <v>U23</v>
      </c>
      <c r="I79" s="311">
        <f t="shared" si="10"/>
        <v>40</v>
      </c>
      <c r="J79" s="340">
        <f>LARGE((O79,S79,Y79,AC79),1)+LARGE((O79,S79,Y79,AC79),2)</f>
        <v>0</v>
      </c>
      <c r="K79" s="344">
        <f t="shared" si="11"/>
        <v>41</v>
      </c>
      <c r="L79" s="342">
        <f>LARGE((Q79,U79,W79,AA79),1)+LARGE((Q79,U79,W79,AA79),2)</f>
        <v>0</v>
      </c>
      <c r="M79" s="122"/>
      <c r="N79" s="40"/>
      <c r="O79" s="41">
        <f>IF(N79,LOOKUP(N79,{1;2;3;4;5;6;7;8;9;10;11;12;13;14;15;16;17;18;19;20;21},{30;25;21;18;16;15;14;13;12;11;10;9;8;7;6;5;4;3;2;1;0}),0)</f>
        <v>0</v>
      </c>
      <c r="P79" s="40"/>
      <c r="Q79" s="43">
        <f>IF(P79,LOOKUP(P79,{1;2;3;4;5;6;7;8;9;10;11;12;13;14;15;16;17;18;19;20;21},{30;25;21;18;16;15;14;13;12;11;10;9;8;7;6;5;4;3;2;1;0}),0)</f>
        <v>0</v>
      </c>
      <c r="R79" s="40"/>
      <c r="S79" s="41">
        <f>IF(R79,LOOKUP(R79,{1;2;3;4;5;6;7;8;9;10;11;12;13;14;15;16;17;18;19;20;21},{30;25;21;18;16;15;14;13;12;11;10;9;8;7;6;5;4;3;2;1;0}),0)</f>
        <v>0</v>
      </c>
      <c r="T79" s="40"/>
      <c r="U79" s="274">
        <f>IF(T79,LOOKUP(T79,{1;2;3;4;5;6;7;8;9;10;11;12;13;14;15;16;17;18;19;20;21},{30;25;21;18;16;15;14;13;12;11;10;9;8;7;6;5;4;3;2;1;0}),0)</f>
        <v>0</v>
      </c>
      <c r="V79" s="291"/>
      <c r="W79" s="273">
        <f>IF(V79,LOOKUP(V79,{1;2;3;4;5;6;7;8;9;10;11;12;13;14;15;16;17;18;19;20;21},{45;35;26;18;16;15;14;13;12;11;10;9;8;7;6;5;4;3;2;1;0}),0)</f>
        <v>0</v>
      </c>
      <c r="X79" s="285"/>
      <c r="Y79" s="284">
        <f>IF(X79,LOOKUP(X79,{1;2;3;4;5;6;7;8;9;10;11;12;13;14;15;16;17;18;19;20;21},{45;35;26;18;16;15;14;13;12;11;10;9;8;7;6;5;4;3;2;1;0}),0)</f>
        <v>0</v>
      </c>
      <c r="Z79" s="285"/>
      <c r="AA79" s="273">
        <f>IF(Z79,LOOKUP(Z79,{1;2;3;4;5;6;7;8;9;10;11;12;13;14;15;16;17;18;19;20;21},{45;35;26;18;16;15;14;13;12;11;10;9;8;7;6;5;4;3;2;1;0}),0)</f>
        <v>0</v>
      </c>
      <c r="AB79" s="285"/>
      <c r="AC79" s="289">
        <f>IF(AB79,LOOKUP(AB79,{1;2;3;4;5;6;7;8;9;10;11;12;13;14;15;16;17;18;19;20;21},{45;35;26;18;16;15;14;13;12;11;10;9;8;7;6;5;4;3;2;1;0}),0)</f>
        <v>0</v>
      </c>
      <c r="AD79" s="225"/>
      <c r="AE79"/>
      <c r="AF79"/>
    </row>
    <row r="80" spans="1:32" ht="16" customHeight="1" x14ac:dyDescent="0.2">
      <c r="A80" s="154">
        <v>1285347</v>
      </c>
      <c r="B80" s="430" t="s">
        <v>28</v>
      </c>
      <c r="C80" s="49" t="s">
        <v>29</v>
      </c>
      <c r="D80" s="38" t="str">
        <f t="shared" si="8"/>
        <v>KrisFREEMAN</v>
      </c>
      <c r="E80" s="358">
        <v>2017</v>
      </c>
      <c r="F80" s="366" t="s">
        <v>482</v>
      </c>
      <c r="G80" s="369">
        <v>1980</v>
      </c>
      <c r="H80" s="311" t="str">
        <f t="shared" si="9"/>
        <v>SR</v>
      </c>
      <c r="I80" s="311">
        <f t="shared" si="10"/>
        <v>40</v>
      </c>
      <c r="J80" s="340">
        <f>LARGE((O80,S80,Y80,AC80),1)+LARGE((O80,S80,Y80,AC80),2)</f>
        <v>0</v>
      </c>
      <c r="K80" s="344">
        <f t="shared" si="11"/>
        <v>6</v>
      </c>
      <c r="L80" s="342">
        <f>LARGE((Q80,U80,W80,AA80),1)+LARGE((Q80,U80,W80,AA80),2)</f>
        <v>36</v>
      </c>
      <c r="M80" s="266"/>
      <c r="N80" s="40"/>
      <c r="O80" s="41">
        <f>IF(N80,LOOKUP(N80,{1;2;3;4;5;6;7;8;9;10;11;12;13;14;15;16;17;18;19;20;21},{30;25;21;18;16;15;14;13;12;11;10;9;8;7;6;5;4;3;2;1;0}),0)</f>
        <v>0</v>
      </c>
      <c r="P80" s="40"/>
      <c r="Q80" s="43">
        <f>IF(P80,LOOKUP(P80,{1;2;3;4;5;6;7;8;9;10;11;12;13;14;15;16;17;18;19;20;21},{30;25;21;18;16;15;14;13;12;11;10;9;8;7;6;5;4;3;2;1;0}),0)</f>
        <v>0</v>
      </c>
      <c r="R80" s="40"/>
      <c r="S80" s="41">
        <f>IF(R80,LOOKUP(R80,{1;2;3;4;5;6;7;8;9;10;11;12;13;14;15;16;17;18;19;20;21},{30;25;21;18;16;15;14;13;12;11;10;9;8;7;6;5;4;3;2;1;0}),0)</f>
        <v>0</v>
      </c>
      <c r="T80" s="40"/>
      <c r="U80" s="274">
        <f>IF(T80,LOOKUP(T80,{1;2;3;4;5;6;7;8;9;10;11;12;13;14;15;16;17;18;19;20;21},{30;25;21;18;16;15;14;13;12;11;10;9;8;7;6;5;4;3;2;1;0}),0)</f>
        <v>0</v>
      </c>
      <c r="V80" s="291">
        <v>3</v>
      </c>
      <c r="W80" s="273">
        <f>IF(V80,LOOKUP(V80,{1;2;3;4;5;6;7;8;9;10;11;12;13;14;15;16;17;18;19;20;21},{45;35;26;18;16;15;14;13;12;11;10;9;8;7;6;5;4;3;2;1;0}),0)</f>
        <v>26</v>
      </c>
      <c r="X80" s="285"/>
      <c r="Y80" s="284">
        <f>IF(X80,LOOKUP(X80,{1;2;3;4;5;6;7;8;9;10;11;12;13;14;15;16;17;18;19;20;21},{45;35;26;18;16;15;14;13;12;11;10;9;8;7;6;5;4;3;2;1;0}),0)</f>
        <v>0</v>
      </c>
      <c r="Z80" s="285">
        <v>11</v>
      </c>
      <c r="AA80" s="273">
        <f>IF(Z80,LOOKUP(Z80,{1;2;3;4;5;6;7;8;9;10;11;12;13;14;15;16;17;18;19;20;21},{45;35;26;18;16;15;14;13;12;11;10;9;8;7;6;5;4;3;2;1;0}),0)</f>
        <v>10</v>
      </c>
      <c r="AB80" s="285"/>
      <c r="AC80" s="289">
        <f>IF(AB80,LOOKUP(AB80,{1;2;3;4;5;6;7;8;9;10;11;12;13;14;15;16;17;18;19;20;21},{45;35;26;18;16;15;14;13;12;11;10;9;8;7;6;5;4;3;2;1;0}),0)</f>
        <v>0</v>
      </c>
      <c r="AD80" s="225"/>
      <c r="AE80"/>
      <c r="AF80"/>
    </row>
    <row r="81" spans="1:32" ht="16" customHeight="1" x14ac:dyDescent="0.2">
      <c r="A81" s="154">
        <v>3530849</v>
      </c>
      <c r="B81" s="145" t="s">
        <v>174</v>
      </c>
      <c r="C81" s="37" t="s">
        <v>175</v>
      </c>
      <c r="D81" s="38" t="str">
        <f t="shared" si="8"/>
        <v>OscarFRIEDMAN</v>
      </c>
      <c r="E81" s="358">
        <v>2017</v>
      </c>
      <c r="F81" s="366" t="s">
        <v>482</v>
      </c>
      <c r="G81" s="369">
        <v>1994</v>
      </c>
      <c r="H81" s="311" t="str">
        <f t="shared" si="9"/>
        <v>SR</v>
      </c>
      <c r="I81" s="311">
        <f t="shared" si="10"/>
        <v>40</v>
      </c>
      <c r="J81" s="340">
        <f>LARGE((O81,S81,Y81,AC81),1)+LARGE((O81,S81,Y81,AC81),2)</f>
        <v>0</v>
      </c>
      <c r="K81" s="344">
        <f t="shared" si="11"/>
        <v>41</v>
      </c>
      <c r="L81" s="342">
        <f>LARGE((Q81,U81,W81,AA81),1)+LARGE((Q81,U81,W81,AA81),2)</f>
        <v>0</v>
      </c>
      <c r="M81" s="122"/>
      <c r="N81" s="40"/>
      <c r="O81" s="41">
        <f>IF(N81,LOOKUP(N81,{1;2;3;4;5;6;7;8;9;10;11;12;13;14;15;16;17;18;19;20;21},{30;25;21;18;16;15;14;13;12;11;10;9;8;7;6;5;4;3;2;1;0}),0)</f>
        <v>0</v>
      </c>
      <c r="P81" s="40"/>
      <c r="Q81" s="43">
        <f>IF(P81,LOOKUP(P81,{1;2;3;4;5;6;7;8;9;10;11;12;13;14;15;16;17;18;19;20;21},{30;25;21;18;16;15;14;13;12;11;10;9;8;7;6;5;4;3;2;1;0}),0)</f>
        <v>0</v>
      </c>
      <c r="R81" s="40"/>
      <c r="S81" s="41">
        <f>IF(R81,LOOKUP(R81,{1;2;3;4;5;6;7;8;9;10;11;12;13;14;15;16;17;18;19;20;21},{30;25;21;18;16;15;14;13;12;11;10;9;8;7;6;5;4;3;2;1;0}),0)</f>
        <v>0</v>
      </c>
      <c r="T81" s="40"/>
      <c r="U81" s="274">
        <f>IF(T81,LOOKUP(T81,{1;2;3;4;5;6;7;8;9;10;11;12;13;14;15;16;17;18;19;20;21},{30;25;21;18;16;15;14;13;12;11;10;9;8;7;6;5;4;3;2;1;0}),0)</f>
        <v>0</v>
      </c>
      <c r="V81" s="291"/>
      <c r="W81" s="273">
        <f>IF(V81,LOOKUP(V81,{1;2;3;4;5;6;7;8;9;10;11;12;13;14;15;16;17;18;19;20;21},{45;35;26;18;16;15;14;13;12;11;10;9;8;7;6;5;4;3;2;1;0}),0)</f>
        <v>0</v>
      </c>
      <c r="X81" s="285"/>
      <c r="Y81" s="284">
        <f>IF(X81,LOOKUP(X81,{1;2;3;4;5;6;7;8;9;10;11;12;13;14;15;16;17;18;19;20;21},{45;35;26;18;16;15;14;13;12;11;10;9;8;7;6;5;4;3;2;1;0}),0)</f>
        <v>0</v>
      </c>
      <c r="Z81" s="285"/>
      <c r="AA81" s="273">
        <f>IF(Z81,LOOKUP(Z81,{1;2;3;4;5;6;7;8;9;10;11;12;13;14;15;16;17;18;19;20;21},{45;35;26;18;16;15;14;13;12;11;10;9;8;7;6;5;4;3;2;1;0}),0)</f>
        <v>0</v>
      </c>
      <c r="AB81" s="285"/>
      <c r="AC81" s="289">
        <f>IF(AB81,LOOKUP(AB81,{1;2;3;4;5;6;7;8;9;10;11;12;13;14;15;16;17;18;19;20;21},{45;35;26;18;16;15;14;13;12;11;10;9;8;7;6;5;4;3;2;1;0}),0)</f>
        <v>0</v>
      </c>
      <c r="AD81" s="225"/>
      <c r="AE81"/>
      <c r="AF81"/>
    </row>
    <row r="82" spans="1:32" ht="16" customHeight="1" x14ac:dyDescent="0.2">
      <c r="A82" s="154">
        <v>3530845</v>
      </c>
      <c r="B82" s="146" t="s">
        <v>176</v>
      </c>
      <c r="C82" s="49" t="s">
        <v>177</v>
      </c>
      <c r="D82" s="38" t="str">
        <f t="shared" si="8"/>
        <v>WyattGEBHARDT</v>
      </c>
      <c r="E82" s="358">
        <v>2017</v>
      </c>
      <c r="F82" s="366" t="s">
        <v>482</v>
      </c>
      <c r="G82" s="367">
        <v>1999</v>
      </c>
      <c r="H82" s="311" t="str">
        <f t="shared" si="9"/>
        <v>U23</v>
      </c>
      <c r="I82" s="311">
        <f t="shared" si="10"/>
        <v>40</v>
      </c>
      <c r="J82" s="340">
        <f>LARGE((O82,S82,Y82,AC82),1)+LARGE((O82,S82,Y82,AC82),2)</f>
        <v>0</v>
      </c>
      <c r="K82" s="344">
        <f t="shared" si="11"/>
        <v>41</v>
      </c>
      <c r="L82" s="342">
        <f>LARGE((Q82,U82,W82,AA82),1)+LARGE((Q82,U82,W82,AA82),2)</f>
        <v>0</v>
      </c>
      <c r="M82" s="122"/>
      <c r="N82" s="40"/>
      <c r="O82" s="41">
        <f>IF(N82,LOOKUP(N82,{1;2;3;4;5;6;7;8;9;10;11;12;13;14;15;16;17;18;19;20;21},{30;25;21;18;16;15;14;13;12;11;10;9;8;7;6;5;4;3;2;1;0}),0)</f>
        <v>0</v>
      </c>
      <c r="P82" s="40"/>
      <c r="Q82" s="43">
        <f>IF(P82,LOOKUP(P82,{1;2;3;4;5;6;7;8;9;10;11;12;13;14;15;16;17;18;19;20;21},{30;25;21;18;16;15;14;13;12;11;10;9;8;7;6;5;4;3;2;1;0}),0)</f>
        <v>0</v>
      </c>
      <c r="R82" s="40"/>
      <c r="S82" s="41">
        <f>IF(R82,LOOKUP(R82,{1;2;3;4;5;6;7;8;9;10;11;12;13;14;15;16;17;18;19;20;21},{30;25;21;18;16;15;14;13;12;11;10;9;8;7;6;5;4;3;2;1;0}),0)</f>
        <v>0</v>
      </c>
      <c r="T82" s="40"/>
      <c r="U82" s="274">
        <f>IF(T82,LOOKUP(T82,{1;2;3;4;5;6;7;8;9;10;11;12;13;14;15;16;17;18;19;20;21},{30;25;21;18;16;15;14;13;12;11;10;9;8;7;6;5;4;3;2;1;0}),0)</f>
        <v>0</v>
      </c>
      <c r="V82" s="291"/>
      <c r="W82" s="273">
        <f>IF(V82,LOOKUP(V82,{1;2;3;4;5;6;7;8;9;10;11;12;13;14;15;16;17;18;19;20;21},{45;35;26;18;16;15;14;13;12;11;10;9;8;7;6;5;4;3;2;1;0}),0)</f>
        <v>0</v>
      </c>
      <c r="X82" s="285"/>
      <c r="Y82" s="284">
        <f>IF(X82,LOOKUP(X82,{1;2;3;4;5;6;7;8;9;10;11;12;13;14;15;16;17;18;19;20;21},{45;35;26;18;16;15;14;13;12;11;10;9;8;7;6;5;4;3;2;1;0}),0)</f>
        <v>0</v>
      </c>
      <c r="Z82" s="285"/>
      <c r="AA82" s="273">
        <f>IF(Z82,LOOKUP(Z82,{1;2;3;4;5;6;7;8;9;10;11;12;13;14;15;16;17;18;19;20;21},{45;35;26;18;16;15;14;13;12;11;10;9;8;7;6;5;4;3;2;1;0}),0)</f>
        <v>0</v>
      </c>
      <c r="AB82" s="285"/>
      <c r="AC82" s="289">
        <f>IF(AB82,LOOKUP(AB82,{1;2;3;4;5;6;7;8;9;10;11;12;13;14;15;16;17;18;19;20;21},{45;35;26;18;16;15;14;13;12;11;10;9;8;7;6;5;4;3;2;1;0}),0)</f>
        <v>0</v>
      </c>
      <c r="AD82" s="225"/>
      <c r="AE82"/>
      <c r="AF82"/>
    </row>
    <row r="83" spans="1:32" ht="16" customHeight="1" x14ac:dyDescent="0.2">
      <c r="A83" s="154">
        <v>3100356</v>
      </c>
      <c r="B83" s="146" t="s">
        <v>178</v>
      </c>
      <c r="C83" s="49" t="s">
        <v>179</v>
      </c>
      <c r="D83" s="38" t="str">
        <f t="shared" si="8"/>
        <v>TyGODFREY</v>
      </c>
      <c r="E83" s="358">
        <v>2017</v>
      </c>
      <c r="F83" s="366" t="s">
        <v>482</v>
      </c>
      <c r="G83" s="369">
        <v>1998</v>
      </c>
      <c r="H83" s="311" t="str">
        <f t="shared" si="9"/>
        <v>U23</v>
      </c>
      <c r="I83" s="311">
        <f t="shared" si="10"/>
        <v>40</v>
      </c>
      <c r="J83" s="340">
        <f>LARGE((O83,S83,Y83,AC83),1)+LARGE((O83,S83,Y83,AC83),2)</f>
        <v>0</v>
      </c>
      <c r="K83" s="344">
        <f t="shared" si="11"/>
        <v>41</v>
      </c>
      <c r="L83" s="342">
        <f>LARGE((Q83,U83,W83,AA83),1)+LARGE((Q83,U83,W83,AA83),2)</f>
        <v>0</v>
      </c>
      <c r="M83" s="122"/>
      <c r="N83" s="40"/>
      <c r="O83" s="41">
        <f>IF(N83,LOOKUP(N83,{1;2;3;4;5;6;7;8;9;10;11;12;13;14;15;16;17;18;19;20;21},{30;25;21;18;16;15;14;13;12;11;10;9;8;7;6;5;4;3;2;1;0}),0)</f>
        <v>0</v>
      </c>
      <c r="P83" s="40"/>
      <c r="Q83" s="43">
        <f>IF(P83,LOOKUP(P83,{1;2;3;4;5;6;7;8;9;10;11;12;13;14;15;16;17;18;19;20;21},{30;25;21;18;16;15;14;13;12;11;10;9;8;7;6;5;4;3;2;1;0}),0)</f>
        <v>0</v>
      </c>
      <c r="R83" s="40"/>
      <c r="S83" s="41">
        <f>IF(R83,LOOKUP(R83,{1;2;3;4;5;6;7;8;9;10;11;12;13;14;15;16;17;18;19;20;21},{30;25;21;18;16;15;14;13;12;11;10;9;8;7;6;5;4;3;2;1;0}),0)</f>
        <v>0</v>
      </c>
      <c r="T83" s="40"/>
      <c r="U83" s="274">
        <f>IF(T83,LOOKUP(T83,{1;2;3;4;5;6;7;8;9;10;11;12;13;14;15;16;17;18;19;20;21},{30;25;21;18;16;15;14;13;12;11;10;9;8;7;6;5;4;3;2;1;0}),0)</f>
        <v>0</v>
      </c>
      <c r="V83" s="291"/>
      <c r="W83" s="273">
        <f>IF(V83,LOOKUP(V83,{1;2;3;4;5;6;7;8;9;10;11;12;13;14;15;16;17;18;19;20;21},{45;35;26;18;16;15;14;13;12;11;10;9;8;7;6;5;4;3;2;1;0}),0)</f>
        <v>0</v>
      </c>
      <c r="X83" s="285"/>
      <c r="Y83" s="284">
        <f>IF(X83,LOOKUP(X83,{1;2;3;4;5;6;7;8;9;10;11;12;13;14;15;16;17;18;19;20;21},{45;35;26;18;16;15;14;13;12;11;10;9;8;7;6;5;4;3;2;1;0}),0)</f>
        <v>0</v>
      </c>
      <c r="Z83" s="285"/>
      <c r="AA83" s="273">
        <f>IF(Z83,LOOKUP(Z83,{1;2;3;4;5;6;7;8;9;10;11;12;13;14;15;16;17;18;19;20;21},{45;35;26;18;16;15;14;13;12;11;10;9;8;7;6;5;4;3;2;1;0}),0)</f>
        <v>0</v>
      </c>
      <c r="AB83" s="285"/>
      <c r="AC83" s="289">
        <f>IF(AB83,LOOKUP(AB83,{1;2;3;4;5;6;7;8;9;10;11;12;13;14;15;16;17;18;19;20;21},{45;35;26;18;16;15;14;13;12;11;10;9;8;7;6;5;4;3;2;1;0}),0)</f>
        <v>0</v>
      </c>
      <c r="AD83" s="225"/>
      <c r="AE83"/>
      <c r="AF83"/>
    </row>
    <row r="84" spans="1:32" ht="16" customHeight="1" x14ac:dyDescent="0.2">
      <c r="A84" s="154">
        <v>3530758</v>
      </c>
      <c r="B84" s="146" t="s">
        <v>121</v>
      </c>
      <c r="C84" s="49" t="s">
        <v>180</v>
      </c>
      <c r="D84" s="38" t="str">
        <f t="shared" si="8"/>
        <v>HenryGORMAN</v>
      </c>
      <c r="E84" s="358">
        <v>2017</v>
      </c>
      <c r="F84" s="366" t="s">
        <v>482</v>
      </c>
      <c r="G84" s="369">
        <v>1995</v>
      </c>
      <c r="H84" s="311" t="str">
        <f t="shared" si="9"/>
        <v>SR</v>
      </c>
      <c r="I84" s="311">
        <f t="shared" si="10"/>
        <v>40</v>
      </c>
      <c r="J84" s="340">
        <f>LARGE((O84,S84,Y84,AC84),1)+LARGE((O84,S84,Y84,AC84),2)</f>
        <v>0</v>
      </c>
      <c r="K84" s="344">
        <f t="shared" si="11"/>
        <v>41</v>
      </c>
      <c r="L84" s="342">
        <f>LARGE((Q84,U84,W84,AA84),1)+LARGE((Q84,U84,W84,AA84),2)</f>
        <v>0</v>
      </c>
      <c r="M84" s="122"/>
      <c r="N84" s="40"/>
      <c r="O84" s="41">
        <f>IF(N84,LOOKUP(N84,{1;2;3;4;5;6;7;8;9;10;11;12;13;14;15;16;17;18;19;20;21},{30;25;21;18;16;15;14;13;12;11;10;9;8;7;6;5;4;3;2;1;0}),0)</f>
        <v>0</v>
      </c>
      <c r="P84" s="40"/>
      <c r="Q84" s="43">
        <f>IF(P84,LOOKUP(P84,{1;2;3;4;5;6;7;8;9;10;11;12;13;14;15;16;17;18;19;20;21},{30;25;21;18;16;15;14;13;12;11;10;9;8;7;6;5;4;3;2;1;0}),0)</f>
        <v>0</v>
      </c>
      <c r="R84" s="40"/>
      <c r="S84" s="41">
        <f>IF(R84,LOOKUP(R84,{1;2;3;4;5;6;7;8;9;10;11;12;13;14;15;16;17;18;19;20;21},{30;25;21;18;16;15;14;13;12;11;10;9;8;7;6;5;4;3;2;1;0}),0)</f>
        <v>0</v>
      </c>
      <c r="T84" s="40"/>
      <c r="U84" s="274">
        <f>IF(T84,LOOKUP(T84,{1;2;3;4;5;6;7;8;9;10;11;12;13;14;15;16;17;18;19;20;21},{30;25;21;18;16;15;14;13;12;11;10;9;8;7;6;5;4;3;2;1;0}),0)</f>
        <v>0</v>
      </c>
      <c r="V84" s="291"/>
      <c r="W84" s="273">
        <f>IF(V84,LOOKUP(V84,{1;2;3;4;5;6;7;8;9;10;11;12;13;14;15;16;17;18;19;20;21},{45;35;26;18;16;15;14;13;12;11;10;9;8;7;6;5;4;3;2;1;0}),0)</f>
        <v>0</v>
      </c>
      <c r="X84" s="285"/>
      <c r="Y84" s="284">
        <f>IF(X84,LOOKUP(X84,{1;2;3;4;5;6;7;8;9;10;11;12;13;14;15;16;17;18;19;20;21},{45;35;26;18;16;15;14;13;12;11;10;9;8;7;6;5;4;3;2;1;0}),0)</f>
        <v>0</v>
      </c>
      <c r="Z84" s="285"/>
      <c r="AA84" s="273">
        <f>IF(Z84,LOOKUP(Z84,{1;2;3;4;5;6;7;8;9;10;11;12;13;14;15;16;17;18;19;20;21},{45;35;26;18;16;15;14;13;12;11;10;9;8;7;6;5;4;3;2;1;0}),0)</f>
        <v>0</v>
      </c>
      <c r="AB84" s="285"/>
      <c r="AC84" s="289">
        <f>IF(AB84,LOOKUP(AB84,{1;2;3;4;5;6;7;8;9;10;11;12;13;14;15;16;17;18;19;20;21},{45;35;26;18;16;15;14;13;12;11;10;9;8;7;6;5;4;3;2;1;0}),0)</f>
        <v>0</v>
      </c>
      <c r="AD84" s="225"/>
      <c r="AE84"/>
      <c r="AF84"/>
    </row>
    <row r="85" spans="1:32" ht="16" customHeight="1" x14ac:dyDescent="0.2">
      <c r="A85" s="154">
        <v>3421379</v>
      </c>
      <c r="B85" s="146" t="s">
        <v>181</v>
      </c>
      <c r="C85" s="49" t="s">
        <v>182</v>
      </c>
      <c r="D85" s="38" t="str">
        <f t="shared" si="8"/>
        <v>JoergenGRAV</v>
      </c>
      <c r="E85" s="358">
        <v>2017</v>
      </c>
      <c r="F85" s="366" t="s">
        <v>483</v>
      </c>
      <c r="G85" s="367">
        <v>1992</v>
      </c>
      <c r="H85" s="311" t="str">
        <f t="shared" si="9"/>
        <v>SR</v>
      </c>
      <c r="I85" s="311">
        <f t="shared" si="10"/>
        <v>40</v>
      </c>
      <c r="J85" s="340">
        <f>LARGE((O85,S85,Y85,AC85),1)+LARGE((O85,S85,Y85,AC85),2)</f>
        <v>0</v>
      </c>
      <c r="K85" s="344">
        <f t="shared" si="11"/>
        <v>41</v>
      </c>
      <c r="L85" s="342">
        <f>LARGE((Q85,U85,W85,AA85),1)+LARGE((Q85,U85,W85,AA85),2)</f>
        <v>0</v>
      </c>
      <c r="M85" s="122"/>
      <c r="N85" s="40"/>
      <c r="O85" s="41">
        <f>IF(N85,LOOKUP(N85,{1;2;3;4;5;6;7;8;9;10;11;12;13;14;15;16;17;18;19;20;21},{30;25;21;18;16;15;14;13;12;11;10;9;8;7;6;5;4;3;2;1;0}),0)</f>
        <v>0</v>
      </c>
      <c r="P85" s="40"/>
      <c r="Q85" s="43">
        <f>IF(P85,LOOKUP(P85,{1;2;3;4;5;6;7;8;9;10;11;12;13;14;15;16;17;18;19;20;21},{30;25;21;18;16;15;14;13;12;11;10;9;8;7;6;5;4;3;2;1;0}),0)</f>
        <v>0</v>
      </c>
      <c r="R85" s="40"/>
      <c r="S85" s="41">
        <f>IF(R85,LOOKUP(R85,{1;2;3;4;5;6;7;8;9;10;11;12;13;14;15;16;17;18;19;20;21},{30;25;21;18;16;15;14;13;12;11;10;9;8;7;6;5;4;3;2;1;0}),0)</f>
        <v>0</v>
      </c>
      <c r="T85" s="40"/>
      <c r="U85" s="274">
        <f>IF(T85,LOOKUP(T85,{1;2;3;4;5;6;7;8;9;10;11;12;13;14;15;16;17;18;19;20;21},{30;25;21;18;16;15;14;13;12;11;10;9;8;7;6;5;4;3;2;1;0}),0)</f>
        <v>0</v>
      </c>
      <c r="V85" s="291"/>
      <c r="W85" s="273">
        <f>IF(V85,LOOKUP(V85,{1;2;3;4;5;6;7;8;9;10;11;12;13;14;15;16;17;18;19;20;21},{45;35;26;18;16;15;14;13;12;11;10;9;8;7;6;5;4;3;2;1;0}),0)</f>
        <v>0</v>
      </c>
      <c r="X85" s="285"/>
      <c r="Y85" s="284">
        <f>IF(X85,LOOKUP(X85,{1;2;3;4;5;6;7;8;9;10;11;12;13;14;15;16;17;18;19;20;21},{45;35;26;18;16;15;14;13;12;11;10;9;8;7;6;5;4;3;2;1;0}),0)</f>
        <v>0</v>
      </c>
      <c r="Z85" s="285"/>
      <c r="AA85" s="273">
        <f>IF(Z85,LOOKUP(Z85,{1;2;3;4;5;6;7;8;9;10;11;12;13;14;15;16;17;18;19;20;21},{45;35;26;18;16;15;14;13;12;11;10;9;8;7;6;5;4;3;2;1;0}),0)</f>
        <v>0</v>
      </c>
      <c r="AB85" s="285"/>
      <c r="AC85" s="289">
        <f>IF(AB85,LOOKUP(AB85,{1;2;3;4;5;6;7;8;9;10;11;12;13;14;15;16;17;18;19;20;21},{45;35;26;18;16;15;14;13;12;11;10;9;8;7;6;5;4;3;2;1;0}),0)</f>
        <v>0</v>
      </c>
      <c r="AD85" s="225"/>
      <c r="AE85"/>
      <c r="AF85"/>
    </row>
    <row r="86" spans="1:32" ht="16" customHeight="1" x14ac:dyDescent="0.2">
      <c r="A86" s="154">
        <v>3100360</v>
      </c>
      <c r="B86" s="429" t="s">
        <v>124</v>
      </c>
      <c r="C86" s="114" t="s">
        <v>524</v>
      </c>
      <c r="D86" s="38" t="str">
        <f t="shared" si="8"/>
        <v>SamGREER</v>
      </c>
      <c r="E86" s="359"/>
      <c r="F86" s="368" t="s">
        <v>483</v>
      </c>
      <c r="G86" s="367">
        <v>1996</v>
      </c>
      <c r="H86" s="311" t="str">
        <f t="shared" si="9"/>
        <v>U23</v>
      </c>
      <c r="I86" s="311">
        <f t="shared" si="10"/>
        <v>40</v>
      </c>
      <c r="J86" s="340">
        <f>LARGE((O86,S86,Y86,AC86),1)+LARGE((O86,S86,Y86,AC86),2)</f>
        <v>0</v>
      </c>
      <c r="K86" s="344">
        <f t="shared" si="11"/>
        <v>41</v>
      </c>
      <c r="L86" s="342">
        <f>LARGE((Q86,U86,W86,AA86),1)+LARGE((Q86,U86,W86,AA86),2)</f>
        <v>0</v>
      </c>
      <c r="M86" s="266"/>
      <c r="N86" s="40"/>
      <c r="O86" s="41">
        <f>IF(N86,LOOKUP(N86,{1;2;3;4;5;6;7;8;9;10;11;12;13;14;15;16;17;18;19;20;21},{30;25;21;18;16;15;14;13;12;11;10;9;8;7;6;5;4;3;2;1;0}),0)</f>
        <v>0</v>
      </c>
      <c r="P86" s="40"/>
      <c r="Q86" s="43">
        <f>IF(P86,LOOKUP(P86,{1;2;3;4;5;6;7;8;9;10;11;12;13;14;15;16;17;18;19;20;21},{30;25;21;18;16;15;14;13;12;11;10;9;8;7;6;5;4;3;2;1;0}),0)</f>
        <v>0</v>
      </c>
      <c r="R86" s="40"/>
      <c r="S86" s="41">
        <f>IF(R86,LOOKUP(R86,{1;2;3;4;5;6;7;8;9;10;11;12;13;14;15;16;17;18;19;20;21},{30;25;21;18;16;15;14;13;12;11;10;9;8;7;6;5;4;3;2;1;0}),0)</f>
        <v>0</v>
      </c>
      <c r="T86" s="40"/>
      <c r="U86" s="274">
        <f>IF(T86,LOOKUP(T86,{1;2;3;4;5;6;7;8;9;10;11;12;13;14;15;16;17;18;19;20;21},{30;25;21;18;16;15;14;13;12;11;10;9;8;7;6;5;4;3;2;1;0}),0)</f>
        <v>0</v>
      </c>
      <c r="V86" s="291"/>
      <c r="W86" s="273">
        <f>IF(V86,LOOKUP(V86,{1;2;3;4;5;6;7;8;9;10;11;12;13;14;15;16;17;18;19;20;21},{45;35;26;18;16;15;14;13;12;11;10;9;8;7;6;5;4;3;2;1;0}),0)</f>
        <v>0</v>
      </c>
      <c r="X86" s="285"/>
      <c r="Y86" s="284">
        <f>IF(X86,LOOKUP(X86,{1;2;3;4;5;6;7;8;9;10;11;12;13;14;15;16;17;18;19;20;21},{45;35;26;18;16;15;14;13;12;11;10;9;8;7;6;5;4;3;2;1;0}),0)</f>
        <v>0</v>
      </c>
      <c r="Z86" s="285"/>
      <c r="AA86" s="273">
        <f>IF(Z86,LOOKUP(Z86,{1;2;3;4;5;6;7;8;9;10;11;12;13;14;15;16;17;18;19;20;21},{45;35;26;18;16;15;14;13;12;11;10;9;8;7;6;5;4;3;2;1;0}),0)</f>
        <v>0</v>
      </c>
      <c r="AB86" s="285"/>
      <c r="AC86" s="289">
        <f>IF(AB86,LOOKUP(AB86,{1;2;3;4;5;6;7;8;9;10;11;12;13;14;15;16;17;18;19;20;21},{45;35;26;18;16;15;14;13;12;11;10;9;8;7;6;5;4;3;2;1;0}),0)</f>
        <v>0</v>
      </c>
      <c r="AD86" s="225"/>
      <c r="AE86"/>
      <c r="AF86"/>
    </row>
    <row r="87" spans="1:32" ht="16" customHeight="1" x14ac:dyDescent="0.2">
      <c r="A87" s="154">
        <v>3190372</v>
      </c>
      <c r="B87" s="146" t="s">
        <v>183</v>
      </c>
      <c r="C87" s="49" t="s">
        <v>184</v>
      </c>
      <c r="D87" s="38" t="str">
        <f t="shared" si="8"/>
        <v>ArnaudGUYON</v>
      </c>
      <c r="E87" s="358">
        <v>2017</v>
      </c>
      <c r="F87" s="366" t="s">
        <v>483</v>
      </c>
      <c r="G87" s="367">
        <v>1991</v>
      </c>
      <c r="H87" s="311" t="str">
        <f t="shared" si="9"/>
        <v>SR</v>
      </c>
      <c r="I87" s="311">
        <f t="shared" si="10"/>
        <v>40</v>
      </c>
      <c r="J87" s="340">
        <f>LARGE((O87,S87,Y87,AC87),1)+LARGE((O87,S87,Y87,AC87),2)</f>
        <v>0</v>
      </c>
      <c r="K87" s="344">
        <f t="shared" si="11"/>
        <v>41</v>
      </c>
      <c r="L87" s="342">
        <f>LARGE((Q87,U87,W87,AA87),1)+LARGE((Q87,U87,W87,AA87),2)</f>
        <v>0</v>
      </c>
      <c r="M87" s="122"/>
      <c r="N87" s="40"/>
      <c r="O87" s="41">
        <f>IF(N87,LOOKUP(N87,{1;2;3;4;5;6;7;8;9;10;11;12;13;14;15;16;17;18;19;20;21},{30;25;21;18;16;15;14;13;12;11;10;9;8;7;6;5;4;3;2;1;0}),0)</f>
        <v>0</v>
      </c>
      <c r="P87" s="40"/>
      <c r="Q87" s="43">
        <f>IF(P87,LOOKUP(P87,{1;2;3;4;5;6;7;8;9;10;11;12;13;14;15;16;17;18;19;20;21},{30;25;21;18;16;15;14;13;12;11;10;9;8;7;6;5;4;3;2;1;0}),0)</f>
        <v>0</v>
      </c>
      <c r="R87" s="40"/>
      <c r="S87" s="41">
        <f>IF(R87,LOOKUP(R87,{1;2;3;4;5;6;7;8;9;10;11;12;13;14;15;16;17;18;19;20;21},{30;25;21;18;16;15;14;13;12;11;10;9;8;7;6;5;4;3;2;1;0}),0)</f>
        <v>0</v>
      </c>
      <c r="T87" s="40"/>
      <c r="U87" s="274">
        <f>IF(T87,LOOKUP(T87,{1;2;3;4;5;6;7;8;9;10;11;12;13;14;15;16;17;18;19;20;21},{30;25;21;18;16;15;14;13;12;11;10;9;8;7;6;5;4;3;2;1;0}),0)</f>
        <v>0</v>
      </c>
      <c r="V87" s="291"/>
      <c r="W87" s="273">
        <f>IF(V87,LOOKUP(V87,{1;2;3;4;5;6;7;8;9;10;11;12;13;14;15;16;17;18;19;20;21},{45;35;26;18;16;15;14;13;12;11;10;9;8;7;6;5;4;3;2;1;0}),0)</f>
        <v>0</v>
      </c>
      <c r="X87" s="285"/>
      <c r="Y87" s="284">
        <f>IF(X87,LOOKUP(X87,{1;2;3;4;5;6;7;8;9;10;11;12;13;14;15;16;17;18;19;20;21},{45;35;26;18;16;15;14;13;12;11;10;9;8;7;6;5;4;3;2;1;0}),0)</f>
        <v>0</v>
      </c>
      <c r="Z87" s="285"/>
      <c r="AA87" s="273">
        <f>IF(Z87,LOOKUP(Z87,{1;2;3;4;5;6;7;8;9;10;11;12;13;14;15;16;17;18;19;20;21},{45;35;26;18;16;15;14;13;12;11;10;9;8;7;6;5;4;3;2;1;0}),0)</f>
        <v>0</v>
      </c>
      <c r="AB87" s="285"/>
      <c r="AC87" s="289">
        <f>IF(AB87,LOOKUP(AB87,{1;2;3;4;5;6;7;8;9;10;11;12;13;14;15;16;17;18;19;20;21},{45;35;26;18;16;15;14;13;12;11;10;9;8;7;6;5;4;3;2;1;0}),0)</f>
        <v>0</v>
      </c>
      <c r="AD87" s="225"/>
      <c r="AE87"/>
      <c r="AF87"/>
    </row>
    <row r="88" spans="1:32" ht="16" customHeight="1" x14ac:dyDescent="0.2">
      <c r="A88" s="154">
        <v>3530986</v>
      </c>
      <c r="B88" s="146" t="s">
        <v>606</v>
      </c>
      <c r="C88" s="49" t="s">
        <v>607</v>
      </c>
      <c r="D88" s="38" t="str">
        <f t="shared" si="8"/>
        <v>JohnnyHAGENBUCH</v>
      </c>
      <c r="E88" s="358"/>
      <c r="F88" s="443" t="s">
        <v>482</v>
      </c>
      <c r="G88" s="367">
        <v>2001</v>
      </c>
      <c r="H88" s="311" t="str">
        <f t="shared" si="9"/>
        <v>U23</v>
      </c>
      <c r="I88" s="311">
        <f t="shared" si="10"/>
        <v>40</v>
      </c>
      <c r="J88" s="340">
        <f>LARGE((O88,S88,Y88,AC88),1)+LARGE((O88,S88,Y88,AC88),2)</f>
        <v>0</v>
      </c>
      <c r="K88" s="344">
        <f t="shared" si="11"/>
        <v>19</v>
      </c>
      <c r="L88" s="342">
        <f>LARGE((Q88,U88,W88,AA88),1)+LARGE((Q88,U88,W88,AA88),2)</f>
        <v>21</v>
      </c>
      <c r="M88" s="122"/>
      <c r="N88" s="40"/>
      <c r="O88" s="41">
        <f>IF(N88,LOOKUP(N88,{1;2;3;4;5;6;7;8;9;10;11;12;13;14;15;16;17;18;19;20;21},{30;25;21;18;16;15;14;13;12;11;10;9;8;7;6;5;4;3;2;1;0}),0)</f>
        <v>0</v>
      </c>
      <c r="P88" s="40">
        <v>4</v>
      </c>
      <c r="Q88" s="43">
        <f>IF(P88,LOOKUP(P88,{1;2;3;4;5;6;7;8;9;10;11;12;13;14;15;16;17;18;19;20;21},{30;25;21;18;16;15;14;13;12;11;10;9;8;7;6;5;4;3;2;1;0}),0)</f>
        <v>18</v>
      </c>
      <c r="R88" s="40"/>
      <c r="S88" s="41">
        <f>IF(R88,LOOKUP(R88,{1;2;3;4;5;6;7;8;9;10;11;12;13;14;15;16;17;18;19;20;21},{30;25;21;18;16;15;14;13;12;11;10;9;8;7;6;5;4;3;2;1;0}),0)</f>
        <v>0</v>
      </c>
      <c r="T88" s="40"/>
      <c r="U88" s="274">
        <f>IF(T88,LOOKUP(T88,{1;2;3;4;5;6;7;8;9;10;11;12;13;14;15;16;17;18;19;20;21},{30;25;21;18;16;15;14;13;12;11;10;9;8;7;6;5;4;3;2;1;0}),0)</f>
        <v>0</v>
      </c>
      <c r="V88" s="291">
        <v>18</v>
      </c>
      <c r="W88" s="273">
        <f>IF(V88,LOOKUP(V88,{1;2;3;4;5;6;7;8;9;10;11;12;13;14;15;16;17;18;19;20;21},{45;35;26;18;16;15;14;13;12;11;10;9;8;7;6;5;4;3;2;1;0}),0)</f>
        <v>3</v>
      </c>
      <c r="X88" s="285"/>
      <c r="Y88" s="284">
        <f>IF(X88,LOOKUP(X88,{1;2;3;4;5;6;7;8;9;10;11;12;13;14;15;16;17;18;19;20;21},{45;35;26;18;16;15;14;13;12;11;10;9;8;7;6;5;4;3;2;1;0}),0)</f>
        <v>0</v>
      </c>
      <c r="Z88" s="285"/>
      <c r="AA88" s="273">
        <f>IF(Z88,LOOKUP(Z88,{1;2;3;4;5;6;7;8;9;10;11;12;13;14;15;16;17;18;19;20;21},{45;35;26;18;16;15;14;13;12;11;10;9;8;7;6;5;4;3;2;1;0}),0)</f>
        <v>0</v>
      </c>
      <c r="AB88" s="285"/>
      <c r="AC88" s="289">
        <f>IF(AB88,LOOKUP(AB88,{1;2;3;4;5;6;7;8;9;10;11;12;13;14;15;16;17;18;19;20;21},{45;35;26;18;16;15;14;13;12;11;10;9;8;7;6;5;4;3;2;1;0}),0)</f>
        <v>0</v>
      </c>
      <c r="AD88" s="225"/>
      <c r="AE88"/>
      <c r="AF88"/>
    </row>
    <row r="89" spans="1:32" ht="16" customHeight="1" x14ac:dyDescent="0.2">
      <c r="A89" s="154">
        <v>3530926</v>
      </c>
      <c r="B89" s="146" t="s">
        <v>185</v>
      </c>
      <c r="C89" s="49" t="s">
        <v>186</v>
      </c>
      <c r="D89" s="38" t="str">
        <f t="shared" si="8"/>
        <v>HaydnHALVORSEN</v>
      </c>
      <c r="E89" s="358">
        <v>2017</v>
      </c>
      <c r="F89" s="366" t="s">
        <v>482</v>
      </c>
      <c r="G89" s="369">
        <v>2001</v>
      </c>
      <c r="H89" s="311" t="str">
        <f t="shared" si="9"/>
        <v>U23</v>
      </c>
      <c r="I89" s="311">
        <f t="shared" si="10"/>
        <v>40</v>
      </c>
      <c r="J89" s="340">
        <f>LARGE((O89,S89,Y89,AC89),1)+LARGE((O89,S89,Y89,AC89),2)</f>
        <v>0</v>
      </c>
      <c r="K89" s="344">
        <f t="shared" si="11"/>
        <v>41</v>
      </c>
      <c r="L89" s="342">
        <f>LARGE((Q89,U89,W89,AA89),1)+LARGE((Q89,U89,W89,AA89),2)</f>
        <v>0</v>
      </c>
      <c r="M89" s="122"/>
      <c r="N89" s="40"/>
      <c r="O89" s="41">
        <f>IF(N89,LOOKUP(N89,{1;2;3;4;5;6;7;8;9;10;11;12;13;14;15;16;17;18;19;20;21},{30;25;21;18;16;15;14;13;12;11;10;9;8;7;6;5;4;3;2;1;0}),0)</f>
        <v>0</v>
      </c>
      <c r="P89" s="40"/>
      <c r="Q89" s="43">
        <f>IF(P89,LOOKUP(P89,{1;2;3;4;5;6;7;8;9;10;11;12;13;14;15;16;17;18;19;20;21},{30;25;21;18;16;15;14;13;12;11;10;9;8;7;6;5;4;3;2;1;0}),0)</f>
        <v>0</v>
      </c>
      <c r="R89" s="40"/>
      <c r="S89" s="41">
        <f>IF(R89,LOOKUP(R89,{1;2;3;4;5;6;7;8;9;10;11;12;13;14;15;16;17;18;19;20;21},{30;25;21;18;16;15;14;13;12;11;10;9;8;7;6;5;4;3;2;1;0}),0)</f>
        <v>0</v>
      </c>
      <c r="T89" s="40"/>
      <c r="U89" s="274">
        <f>IF(T89,LOOKUP(T89,{1;2;3;4;5;6;7;8;9;10;11;12;13;14;15;16;17;18;19;20;21},{30;25;21;18;16;15;14;13;12;11;10;9;8;7;6;5;4;3;2;1;0}),0)</f>
        <v>0</v>
      </c>
      <c r="V89" s="291"/>
      <c r="W89" s="273">
        <f>IF(V89,LOOKUP(V89,{1;2;3;4;5;6;7;8;9;10;11;12;13;14;15;16;17;18;19;20;21},{45;35;26;18;16;15;14;13;12;11;10;9;8;7;6;5;4;3;2;1;0}),0)</f>
        <v>0</v>
      </c>
      <c r="X89" s="285"/>
      <c r="Y89" s="284">
        <f>IF(X89,LOOKUP(X89,{1;2;3;4;5;6;7;8;9;10;11;12;13;14;15;16;17;18;19;20;21},{45;35;26;18;16;15;14;13;12;11;10;9;8;7;6;5;4;3;2;1;0}),0)</f>
        <v>0</v>
      </c>
      <c r="Z89" s="285"/>
      <c r="AA89" s="273">
        <f>IF(Z89,LOOKUP(Z89,{1;2;3;4;5;6;7;8;9;10;11;12;13;14;15;16;17;18;19;20;21},{45;35;26;18;16;15;14;13;12;11;10;9;8;7;6;5;4;3;2;1;0}),0)</f>
        <v>0</v>
      </c>
      <c r="AB89" s="285"/>
      <c r="AC89" s="289">
        <f>IF(AB89,LOOKUP(AB89,{1;2;3;4;5;6;7;8;9;10;11;12;13;14;15;16;17;18;19;20;21},{45;35;26;18;16;15;14;13;12;11;10;9;8;7;6;5;4;3;2;1;0}),0)</f>
        <v>0</v>
      </c>
      <c r="AD89" s="225"/>
      <c r="AE89"/>
      <c r="AF89"/>
    </row>
    <row r="90" spans="1:32" ht="16" customHeight="1" x14ac:dyDescent="0.2">
      <c r="A90" s="154">
        <v>3100316</v>
      </c>
      <c r="B90" s="146" t="s">
        <v>132</v>
      </c>
      <c r="C90" s="49" t="s">
        <v>133</v>
      </c>
      <c r="D90" s="38" t="str">
        <f t="shared" si="8"/>
        <v>OlivierHAMEL</v>
      </c>
      <c r="E90" s="358">
        <v>2017</v>
      </c>
      <c r="F90" s="366" t="s">
        <v>483</v>
      </c>
      <c r="G90" s="369">
        <v>1996</v>
      </c>
      <c r="H90" s="311" t="str">
        <f t="shared" si="9"/>
        <v>U23</v>
      </c>
      <c r="I90" s="311">
        <f t="shared" si="10"/>
        <v>40</v>
      </c>
      <c r="J90" s="340">
        <f>LARGE((O90,S90,Y90,AC90),1)+LARGE((O90,S90,Y90,AC90),2)</f>
        <v>0</v>
      </c>
      <c r="K90" s="344">
        <f t="shared" si="11"/>
        <v>41</v>
      </c>
      <c r="L90" s="342">
        <f>LARGE((Q90,U90,W90,AA90),1)+LARGE((Q90,U90,W90,AA90),2)</f>
        <v>0</v>
      </c>
      <c r="M90" s="122"/>
      <c r="N90" s="40"/>
      <c r="O90" s="41">
        <f>IF(N90,LOOKUP(N90,{1;2;3;4;5;6;7;8;9;10;11;12;13;14;15;16;17;18;19;20;21},{30;25;21;18;16;15;14;13;12;11;10;9;8;7;6;5;4;3;2;1;0}),0)</f>
        <v>0</v>
      </c>
      <c r="P90" s="40"/>
      <c r="Q90" s="43">
        <f>IF(P90,LOOKUP(P90,{1;2;3;4;5;6;7;8;9;10;11;12;13;14;15;16;17;18;19;20;21},{30;25;21;18;16;15;14;13;12;11;10;9;8;7;6;5;4;3;2;1;0}),0)</f>
        <v>0</v>
      </c>
      <c r="R90" s="40"/>
      <c r="S90" s="41">
        <f>IF(R90,LOOKUP(R90,{1;2;3;4;5;6;7;8;9;10;11;12;13;14;15;16;17;18;19;20;21},{30;25;21;18;16;15;14;13;12;11;10;9;8;7;6;5;4;3;2;1;0}),0)</f>
        <v>0</v>
      </c>
      <c r="T90" s="40"/>
      <c r="U90" s="274">
        <f>IF(T90,LOOKUP(T90,{1;2;3;4;5;6;7;8;9;10;11;12;13;14;15;16;17;18;19;20;21},{30;25;21;18;16;15;14;13;12;11;10;9;8;7;6;5;4;3;2;1;0}),0)</f>
        <v>0</v>
      </c>
      <c r="V90" s="291"/>
      <c r="W90" s="273">
        <f>IF(V90,LOOKUP(V90,{1;2;3;4;5;6;7;8;9;10;11;12;13;14;15;16;17;18;19;20;21},{45;35;26;18;16;15;14;13;12;11;10;9;8;7;6;5;4;3;2;1;0}),0)</f>
        <v>0</v>
      </c>
      <c r="X90" s="285"/>
      <c r="Y90" s="284">
        <f>IF(X90,LOOKUP(X90,{1;2;3;4;5;6;7;8;9;10;11;12;13;14;15;16;17;18;19;20;21},{45;35;26;18;16;15;14;13;12;11;10;9;8;7;6;5;4;3;2;1;0}),0)</f>
        <v>0</v>
      </c>
      <c r="Z90" s="285"/>
      <c r="AA90" s="273">
        <f>IF(Z90,LOOKUP(Z90,{1;2;3;4;5;6;7;8;9;10;11;12;13;14;15;16;17;18;19;20;21},{45;35;26;18;16;15;14;13;12;11;10;9;8;7;6;5;4;3;2;1;0}),0)</f>
        <v>0</v>
      </c>
      <c r="AB90" s="285"/>
      <c r="AC90" s="289">
        <f>IF(AB90,LOOKUP(AB90,{1;2;3;4;5;6;7;8;9;10;11;12;13;14;15;16;17;18;19;20;21},{45;35;26;18;16;15;14;13;12;11;10;9;8;7;6;5;4;3;2;1;0}),0)</f>
        <v>0</v>
      </c>
      <c r="AD90" s="225"/>
      <c r="AE90"/>
      <c r="AF90"/>
    </row>
    <row r="91" spans="1:32" ht="16" customHeight="1" x14ac:dyDescent="0.2">
      <c r="A91" s="154">
        <v>3530120</v>
      </c>
      <c r="B91" s="146" t="s">
        <v>187</v>
      </c>
      <c r="C91" s="49" t="s">
        <v>188</v>
      </c>
      <c r="D91" s="38" t="str">
        <f t="shared" si="8"/>
        <v>SimeonHAMILTON</v>
      </c>
      <c r="E91" s="358">
        <v>2017</v>
      </c>
      <c r="F91" s="366" t="s">
        <v>482</v>
      </c>
      <c r="G91" s="369">
        <v>1987</v>
      </c>
      <c r="H91" s="311" t="str">
        <f t="shared" si="9"/>
        <v>SR</v>
      </c>
      <c r="I91" s="311">
        <f t="shared" si="10"/>
        <v>40</v>
      </c>
      <c r="J91" s="340">
        <f>LARGE((O91,S91,Y91,AC91),1)+LARGE((O91,S91,Y91,AC91),2)</f>
        <v>0</v>
      </c>
      <c r="K91" s="344">
        <f t="shared" si="11"/>
        <v>41</v>
      </c>
      <c r="L91" s="342">
        <f>LARGE((Q91,U91,W91,AA91),1)+LARGE((Q91,U91,W91,AA91),2)</f>
        <v>0</v>
      </c>
      <c r="M91" s="122"/>
      <c r="N91" s="40"/>
      <c r="O91" s="41">
        <f>IF(N91,LOOKUP(N91,{1;2;3;4;5;6;7;8;9;10;11;12;13;14;15;16;17;18;19;20;21},{30;25;21;18;16;15;14;13;12;11;10;9;8;7;6;5;4;3;2;1;0}),0)</f>
        <v>0</v>
      </c>
      <c r="P91" s="40"/>
      <c r="Q91" s="43">
        <f>IF(P91,LOOKUP(P91,{1;2;3;4;5;6;7;8;9;10;11;12;13;14;15;16;17;18;19;20;21},{30;25;21;18;16;15;14;13;12;11;10;9;8;7;6;5;4;3;2;1;0}),0)</f>
        <v>0</v>
      </c>
      <c r="R91" s="40"/>
      <c r="S91" s="41">
        <f>IF(R91,LOOKUP(R91,{1;2;3;4;5;6;7;8;9;10;11;12;13;14;15;16;17;18;19;20;21},{30;25;21;18;16;15;14;13;12;11;10;9;8;7;6;5;4;3;2;1;0}),0)</f>
        <v>0</v>
      </c>
      <c r="T91" s="40"/>
      <c r="U91" s="274">
        <f>IF(T91,LOOKUP(T91,{1;2;3;4;5;6;7;8;9;10;11;12;13;14;15;16;17;18;19;20;21},{30;25;21;18;16;15;14;13;12;11;10;9;8;7;6;5;4;3;2;1;0}),0)</f>
        <v>0</v>
      </c>
      <c r="V91" s="291"/>
      <c r="W91" s="273">
        <f>IF(V91,LOOKUP(V91,{1;2;3;4;5;6;7;8;9;10;11;12;13;14;15;16;17;18;19;20;21},{45;35;26;18;16;15;14;13;12;11;10;9;8;7;6;5;4;3;2;1;0}),0)</f>
        <v>0</v>
      </c>
      <c r="X91" s="285"/>
      <c r="Y91" s="284">
        <f>IF(X91,LOOKUP(X91,{1;2;3;4;5;6;7;8;9;10;11;12;13;14;15;16;17;18;19;20;21},{45;35;26;18;16;15;14;13;12;11;10;9;8;7;6;5;4;3;2;1;0}),0)</f>
        <v>0</v>
      </c>
      <c r="Z91" s="285"/>
      <c r="AA91" s="273">
        <f>IF(Z91,LOOKUP(Z91,{1;2;3;4;5;6;7;8;9;10;11;12;13;14;15;16;17;18;19;20;21},{45;35;26;18;16;15;14;13;12;11;10;9;8;7;6;5;4;3;2;1;0}),0)</f>
        <v>0</v>
      </c>
      <c r="AB91" s="285"/>
      <c r="AC91" s="289">
        <f>IF(AB91,LOOKUP(AB91,{1;2;3;4;5;6;7;8;9;10;11;12;13;14;15;16;17;18;19;20;21},{45;35;26;18;16;15;14;13;12;11;10;9;8;7;6;5;4;3;2;1;0}),0)</f>
        <v>0</v>
      </c>
      <c r="AD91" s="231"/>
      <c r="AE91"/>
      <c r="AF91"/>
    </row>
    <row r="92" spans="1:32" ht="16" customHeight="1" x14ac:dyDescent="0.2">
      <c r="A92" s="154">
        <v>3530530</v>
      </c>
      <c r="B92" s="145" t="s">
        <v>37</v>
      </c>
      <c r="C92" s="37" t="s">
        <v>38</v>
      </c>
      <c r="D92" s="38" t="str">
        <f t="shared" si="8"/>
        <v>ReeseHANNEMAN</v>
      </c>
      <c r="E92" s="358">
        <v>2017</v>
      </c>
      <c r="F92" s="366" t="s">
        <v>482</v>
      </c>
      <c r="G92" s="369">
        <v>1989</v>
      </c>
      <c r="H92" s="311" t="str">
        <f t="shared" si="9"/>
        <v>SR</v>
      </c>
      <c r="I92" s="311">
        <f t="shared" si="10"/>
        <v>40</v>
      </c>
      <c r="J92" s="340">
        <f>LARGE((O92,S92,Y92,AC92),1)+LARGE((O92,S92,Y92,AC92),2)</f>
        <v>0</v>
      </c>
      <c r="K92" s="344">
        <f t="shared" si="11"/>
        <v>41</v>
      </c>
      <c r="L92" s="342">
        <f>LARGE((Q92,U92,W92,AA92),1)+LARGE((Q92,U92,W92,AA92),2)</f>
        <v>0</v>
      </c>
      <c r="M92" s="122"/>
      <c r="N92" s="40"/>
      <c r="O92" s="41">
        <f>IF(N92,LOOKUP(N92,{1;2;3;4;5;6;7;8;9;10;11;12;13;14;15;16;17;18;19;20;21},{30;25;21;18;16;15;14;13;12;11;10;9;8;7;6;5;4;3;2;1;0}),0)</f>
        <v>0</v>
      </c>
      <c r="P92" s="40"/>
      <c r="Q92" s="43">
        <f>IF(P92,LOOKUP(P92,{1;2;3;4;5;6;7;8;9;10;11;12;13;14;15;16;17;18;19;20;21},{30;25;21;18;16;15;14;13;12;11;10;9;8;7;6;5;4;3;2;1;0}),0)</f>
        <v>0</v>
      </c>
      <c r="R92" s="40"/>
      <c r="S92" s="41">
        <f>IF(R92,LOOKUP(R92,{1;2;3;4;5;6;7;8;9;10;11;12;13;14;15;16;17;18;19;20;21},{30;25;21;18;16;15;14;13;12;11;10;9;8;7;6;5;4;3;2;1;0}),0)</f>
        <v>0</v>
      </c>
      <c r="T92" s="40"/>
      <c r="U92" s="274">
        <f>IF(T92,LOOKUP(T92,{1;2;3;4;5;6;7;8;9;10;11;12;13;14;15;16;17;18;19;20;21},{30;25;21;18;16;15;14;13;12;11;10;9;8;7;6;5;4;3;2;1;0}),0)</f>
        <v>0</v>
      </c>
      <c r="V92" s="291"/>
      <c r="W92" s="273">
        <f>IF(V92,LOOKUP(V92,{1;2;3;4;5;6;7;8;9;10;11;12;13;14;15;16;17;18;19;20;21},{45;35;26;18;16;15;14;13;12;11;10;9;8;7;6;5;4;3;2;1;0}),0)</f>
        <v>0</v>
      </c>
      <c r="X92" s="285"/>
      <c r="Y92" s="284">
        <f>IF(X92,LOOKUP(X92,{1;2;3;4;5;6;7;8;9;10;11;12;13;14;15;16;17;18;19;20;21},{45;35;26;18;16;15;14;13;12;11;10;9;8;7;6;5;4;3;2;1;0}),0)</f>
        <v>0</v>
      </c>
      <c r="Z92" s="285"/>
      <c r="AA92" s="273">
        <f>IF(Z92,LOOKUP(Z92,{1;2;3;4;5;6;7;8;9;10;11;12;13;14;15;16;17;18;19;20;21},{45;35;26;18;16;15;14;13;12;11;10;9;8;7;6;5;4;3;2;1;0}),0)</f>
        <v>0</v>
      </c>
      <c r="AB92" s="285"/>
      <c r="AC92" s="289">
        <f>IF(AB92,LOOKUP(AB92,{1;2;3;4;5;6;7;8;9;10;11;12;13;14;15;16;17;18;19;20;21},{45;35;26;18;16;15;14;13;12;11;10;9;8;7;6;5;4;3;2;1;0}),0)</f>
        <v>0</v>
      </c>
      <c r="AD92" s="225"/>
      <c r="AE92"/>
      <c r="AF92"/>
    </row>
    <row r="93" spans="1:32" ht="16" customHeight="1" x14ac:dyDescent="0.2">
      <c r="A93" s="154">
        <v>3100244</v>
      </c>
      <c r="B93" s="146" t="s">
        <v>84</v>
      </c>
      <c r="C93" s="49" t="s">
        <v>189</v>
      </c>
      <c r="D93" s="38" t="str">
        <f t="shared" si="8"/>
        <v>ThomasHARDY</v>
      </c>
      <c r="E93" s="358">
        <v>2017</v>
      </c>
      <c r="F93" s="366" t="s">
        <v>483</v>
      </c>
      <c r="G93" s="367">
        <v>1995</v>
      </c>
      <c r="H93" s="311" t="str">
        <f t="shared" si="9"/>
        <v>SR</v>
      </c>
      <c r="I93" s="311">
        <f t="shared" si="10"/>
        <v>40</v>
      </c>
      <c r="J93" s="340">
        <f>LARGE((O93,S93,Y93,AC93),1)+LARGE((O93,S93,Y93,AC93),2)</f>
        <v>0</v>
      </c>
      <c r="K93" s="344">
        <f t="shared" si="11"/>
        <v>41</v>
      </c>
      <c r="L93" s="342">
        <f>LARGE((Q93,U93,W93,AA93),1)+LARGE((Q93,U93,W93,AA93),2)</f>
        <v>0</v>
      </c>
      <c r="M93" s="122"/>
      <c r="N93" s="40"/>
      <c r="O93" s="41">
        <f>IF(N93,LOOKUP(N93,{1;2;3;4;5;6;7;8;9;10;11;12;13;14;15;16;17;18;19;20;21},{30;25;21;18;16;15;14;13;12;11;10;9;8;7;6;5;4;3;2;1;0}),0)</f>
        <v>0</v>
      </c>
      <c r="P93" s="40"/>
      <c r="Q93" s="43">
        <f>IF(P93,LOOKUP(P93,{1;2;3;4;5;6;7;8;9;10;11;12;13;14;15;16;17;18;19;20;21},{30;25;21;18;16;15;14;13;12;11;10;9;8;7;6;5;4;3;2;1;0}),0)</f>
        <v>0</v>
      </c>
      <c r="R93" s="40"/>
      <c r="S93" s="41">
        <f>IF(R93,LOOKUP(R93,{1;2;3;4;5;6;7;8;9;10;11;12;13;14;15;16;17;18;19;20;21},{30;25;21;18;16;15;14;13;12;11;10;9;8;7;6;5;4;3;2;1;0}),0)</f>
        <v>0</v>
      </c>
      <c r="T93" s="40"/>
      <c r="U93" s="274">
        <f>IF(T93,LOOKUP(T93,{1;2;3;4;5;6;7;8;9;10;11;12;13;14;15;16;17;18;19;20;21},{30;25;21;18;16;15;14;13;12;11;10;9;8;7;6;5;4;3;2;1;0}),0)</f>
        <v>0</v>
      </c>
      <c r="V93" s="291"/>
      <c r="W93" s="273">
        <f>IF(V93,LOOKUP(V93,{1;2;3;4;5;6;7;8;9;10;11;12;13;14;15;16;17;18;19;20;21},{45;35;26;18;16;15;14;13;12;11;10;9;8;7;6;5;4;3;2;1;0}),0)</f>
        <v>0</v>
      </c>
      <c r="X93" s="285"/>
      <c r="Y93" s="284">
        <f>IF(X93,LOOKUP(X93,{1;2;3;4;5;6;7;8;9;10;11;12;13;14;15;16;17;18;19;20;21},{45;35;26;18;16;15;14;13;12;11;10;9;8;7;6;5;4;3;2;1;0}),0)</f>
        <v>0</v>
      </c>
      <c r="Z93" s="285"/>
      <c r="AA93" s="273">
        <f>IF(Z93,LOOKUP(Z93,{1;2;3;4;5;6;7;8;9;10;11;12;13;14;15;16;17;18;19;20;21},{45;35;26;18;16;15;14;13;12;11;10;9;8;7;6;5;4;3;2;1;0}),0)</f>
        <v>0</v>
      </c>
      <c r="AB93" s="285"/>
      <c r="AC93" s="289">
        <f>IF(AB93,LOOKUP(AB93,{1;2;3;4;5;6;7;8;9;10;11;12;13;14;15;16;17;18;19;20;21},{45;35;26;18;16;15;14;13;12;11;10;9;8;7;6;5;4;3;2;1;0}),0)</f>
        <v>0</v>
      </c>
      <c r="AD93" s="225"/>
      <c r="AE93"/>
      <c r="AF93"/>
    </row>
    <row r="94" spans="1:32" ht="16" customHeight="1" x14ac:dyDescent="0.2">
      <c r="A94" s="154">
        <v>3100399</v>
      </c>
      <c r="B94" s="146" t="s">
        <v>190</v>
      </c>
      <c r="C94" s="49" t="s">
        <v>191</v>
      </c>
      <c r="D94" s="38" t="str">
        <f t="shared" si="8"/>
        <v>EtienneHEBERT</v>
      </c>
      <c r="E94" s="358">
        <v>2017</v>
      </c>
      <c r="F94" s="366" t="s">
        <v>483</v>
      </c>
      <c r="G94" s="369">
        <v>1998</v>
      </c>
      <c r="H94" s="311" t="str">
        <f t="shared" si="9"/>
        <v>U23</v>
      </c>
      <c r="I94" s="311">
        <f t="shared" si="10"/>
        <v>40</v>
      </c>
      <c r="J94" s="340">
        <f>LARGE((O94,S94,Y94,AC94),1)+LARGE((O94,S94,Y94,AC94),2)</f>
        <v>0</v>
      </c>
      <c r="K94" s="344">
        <f t="shared" si="11"/>
        <v>41</v>
      </c>
      <c r="L94" s="342">
        <f>LARGE((Q94,U94,W94,AA94),1)+LARGE((Q94,U94,W94,AA94),2)</f>
        <v>0</v>
      </c>
      <c r="M94" s="122"/>
      <c r="N94" s="40"/>
      <c r="O94" s="41">
        <f>IF(N94,LOOKUP(N94,{1;2;3;4;5;6;7;8;9;10;11;12;13;14;15;16;17;18;19;20;21},{30;25;21;18;16;15;14;13;12;11;10;9;8;7;6;5;4;3;2;1;0}),0)</f>
        <v>0</v>
      </c>
      <c r="P94" s="40"/>
      <c r="Q94" s="43">
        <f>IF(P94,LOOKUP(P94,{1;2;3;4;5;6;7;8;9;10;11;12;13;14;15;16;17;18;19;20;21},{30;25;21;18;16;15;14;13;12;11;10;9;8;7;6;5;4;3;2;1;0}),0)</f>
        <v>0</v>
      </c>
      <c r="R94" s="40"/>
      <c r="S94" s="41">
        <f>IF(R94,LOOKUP(R94,{1;2;3;4;5;6;7;8;9;10;11;12;13;14;15;16;17;18;19;20;21},{30;25;21;18;16;15;14;13;12;11;10;9;8;7;6;5;4;3;2;1;0}),0)</f>
        <v>0</v>
      </c>
      <c r="T94" s="40"/>
      <c r="U94" s="274">
        <f>IF(T94,LOOKUP(T94,{1;2;3;4;5;6;7;8;9;10;11;12;13;14;15;16;17;18;19;20;21},{30;25;21;18;16;15;14;13;12;11;10;9;8;7;6;5;4;3;2;1;0}),0)</f>
        <v>0</v>
      </c>
      <c r="V94" s="291"/>
      <c r="W94" s="273">
        <f>IF(V94,LOOKUP(V94,{1;2;3;4;5;6;7;8;9;10;11;12;13;14;15;16;17;18;19;20;21},{45;35;26;18;16;15;14;13;12;11;10;9;8;7;6;5;4;3;2;1;0}),0)</f>
        <v>0</v>
      </c>
      <c r="X94" s="285"/>
      <c r="Y94" s="284">
        <f>IF(X94,LOOKUP(X94,{1;2;3;4;5;6;7;8;9;10;11;12;13;14;15;16;17;18;19;20;21},{45;35;26;18;16;15;14;13;12;11;10;9;8;7;6;5;4;3;2;1;0}),0)</f>
        <v>0</v>
      </c>
      <c r="Z94" s="285"/>
      <c r="AA94" s="273">
        <f>IF(Z94,LOOKUP(Z94,{1;2;3;4;5;6;7;8;9;10;11;12;13;14;15;16;17;18;19;20;21},{45;35;26;18;16;15;14;13;12;11;10;9;8;7;6;5;4;3;2;1;0}),0)</f>
        <v>0</v>
      </c>
      <c r="AB94" s="285"/>
      <c r="AC94" s="289">
        <f>IF(AB94,LOOKUP(AB94,{1;2;3;4;5;6;7;8;9;10;11;12;13;14;15;16;17;18;19;20;21},{45;35;26;18;16;15;14;13;12;11;10;9;8;7;6;5;4;3;2;1;0}),0)</f>
        <v>0</v>
      </c>
      <c r="AD94" s="225"/>
      <c r="AE94"/>
      <c r="AF94"/>
    </row>
    <row r="95" spans="1:32" ht="16" customHeight="1" x14ac:dyDescent="0.2">
      <c r="A95" s="154">
        <v>3530691</v>
      </c>
      <c r="B95" s="147" t="s">
        <v>537</v>
      </c>
      <c r="C95" s="49" t="s">
        <v>23</v>
      </c>
      <c r="D95" s="38" t="str">
        <f t="shared" si="8"/>
        <v>John (Jack)HEGMAN</v>
      </c>
      <c r="E95" s="358">
        <v>2017</v>
      </c>
      <c r="F95" s="366" t="s">
        <v>482</v>
      </c>
      <c r="G95" s="369">
        <v>1994</v>
      </c>
      <c r="H95" s="311" t="str">
        <f t="shared" si="9"/>
        <v>SR</v>
      </c>
      <c r="I95" s="311">
        <f t="shared" si="10"/>
        <v>40</v>
      </c>
      <c r="J95" s="340">
        <f>LARGE((O95,S95,Y95,AC95),1)+LARGE((O95,S95,Y95,AC95),2)</f>
        <v>0</v>
      </c>
      <c r="K95" s="344">
        <f t="shared" si="11"/>
        <v>41</v>
      </c>
      <c r="L95" s="342">
        <f>LARGE((Q95,U95,W95,AA95),1)+LARGE((Q95,U95,W95,AA95),2)</f>
        <v>0</v>
      </c>
      <c r="M95" s="122"/>
      <c r="N95" s="40"/>
      <c r="O95" s="41">
        <f>IF(N95,LOOKUP(N95,{1;2;3;4;5;6;7;8;9;10;11;12;13;14;15;16;17;18;19;20;21},{30;25;21;18;16;15;14;13;12;11;10;9;8;7;6;5;4;3;2;1;0}),0)</f>
        <v>0</v>
      </c>
      <c r="P95" s="40"/>
      <c r="Q95" s="43">
        <f>IF(P95,LOOKUP(P95,{1;2;3;4;5;6;7;8;9;10;11;12;13;14;15;16;17;18;19;20;21},{30;25;21;18;16;15;14;13;12;11;10;9;8;7;6;5;4;3;2;1;0}),0)</f>
        <v>0</v>
      </c>
      <c r="R95" s="40"/>
      <c r="S95" s="41">
        <f>IF(R95,LOOKUP(R95,{1;2;3;4;5;6;7;8;9;10;11;12;13;14;15;16;17;18;19;20;21},{30;25;21;18;16;15;14;13;12;11;10;9;8;7;6;5;4;3;2;1;0}),0)</f>
        <v>0</v>
      </c>
      <c r="T95" s="40"/>
      <c r="U95" s="274">
        <f>IF(T95,LOOKUP(T95,{1;2;3;4;5;6;7;8;9;10;11;12;13;14;15;16;17;18;19;20;21},{30;25;21;18;16;15;14;13;12;11;10;9;8;7;6;5;4;3;2;1;0}),0)</f>
        <v>0</v>
      </c>
      <c r="V95" s="291"/>
      <c r="W95" s="273">
        <f>IF(V95,LOOKUP(V95,{1;2;3;4;5;6;7;8;9;10;11;12;13;14;15;16;17;18;19;20;21},{45;35;26;18;16;15;14;13;12;11;10;9;8;7;6;5;4;3;2;1;0}),0)</f>
        <v>0</v>
      </c>
      <c r="X95" s="285"/>
      <c r="Y95" s="284">
        <f>IF(X95,LOOKUP(X95,{1;2;3;4;5;6;7;8;9;10;11;12;13;14;15;16;17;18;19;20;21},{45;35;26;18;16;15;14;13;12;11;10;9;8;7;6;5;4;3;2;1;0}),0)</f>
        <v>0</v>
      </c>
      <c r="Z95" s="285"/>
      <c r="AA95" s="273">
        <f>IF(Z95,LOOKUP(Z95,{1;2;3;4;5;6;7;8;9;10;11;12;13;14;15;16;17;18;19;20;21},{45;35;26;18;16;15;14;13;12;11;10;9;8;7;6;5;4;3;2;1;0}),0)</f>
        <v>0</v>
      </c>
      <c r="AB95" s="285"/>
      <c r="AC95" s="289">
        <f>IF(AB95,LOOKUP(AB95,{1;2;3;4;5;6;7;8;9;10;11;12;13;14;15;16;17;18;19;20;21},{45;35;26;18;16;15;14;13;12;11;10;9;8;7;6;5;4;3;2;1;0}),0)</f>
        <v>0</v>
      </c>
      <c r="AD95" s="225"/>
      <c r="AE95"/>
      <c r="AF95"/>
    </row>
    <row r="96" spans="1:32" ht="16" customHeight="1" x14ac:dyDescent="0.2">
      <c r="A96" s="154">
        <v>3530831</v>
      </c>
      <c r="B96" s="429" t="s">
        <v>64</v>
      </c>
      <c r="C96" s="37" t="s">
        <v>192</v>
      </c>
      <c r="D96" s="38" t="str">
        <f t="shared" si="8"/>
        <v>NickHENDRICKSON</v>
      </c>
      <c r="E96" s="358">
        <v>2017</v>
      </c>
      <c r="F96" s="366" t="s">
        <v>482</v>
      </c>
      <c r="G96" s="369">
        <v>1991</v>
      </c>
      <c r="H96" s="311" t="str">
        <f t="shared" si="9"/>
        <v>SR</v>
      </c>
      <c r="I96" s="311">
        <f t="shared" si="10"/>
        <v>40</v>
      </c>
      <c r="J96" s="340">
        <f>LARGE((O96,S96,Y96,AC96),1)+LARGE((O96,S96,Y96,AC96),2)</f>
        <v>0</v>
      </c>
      <c r="K96" s="344">
        <f t="shared" si="11"/>
        <v>41</v>
      </c>
      <c r="L96" s="342">
        <f>LARGE((Q96,U96,W96,AA96),1)+LARGE((Q96,U96,W96,AA96),2)</f>
        <v>0</v>
      </c>
      <c r="M96" s="266"/>
      <c r="N96" s="40"/>
      <c r="O96" s="41">
        <f>IF(N96,LOOKUP(N96,{1;2;3;4;5;6;7;8;9;10;11;12;13;14;15;16;17;18;19;20;21},{30;25;21;18;16;15;14;13;12;11;10;9;8;7;6;5;4;3;2;1;0}),0)</f>
        <v>0</v>
      </c>
      <c r="P96" s="40"/>
      <c r="Q96" s="43">
        <f>IF(P96,LOOKUP(P96,{1;2;3;4;5;6;7;8;9;10;11;12;13;14;15;16;17;18;19;20;21},{30;25;21;18;16;15;14;13;12;11;10;9;8;7;6;5;4;3;2;1;0}),0)</f>
        <v>0</v>
      </c>
      <c r="R96" s="40"/>
      <c r="S96" s="41">
        <f>IF(R96,LOOKUP(R96,{1;2;3;4;5;6;7;8;9;10;11;12;13;14;15;16;17;18;19;20;21},{30;25;21;18;16;15;14;13;12;11;10;9;8;7;6;5;4;3;2;1;0}),0)</f>
        <v>0</v>
      </c>
      <c r="T96" s="40"/>
      <c r="U96" s="274">
        <f>IF(T96,LOOKUP(T96,{1;2;3;4;5;6;7;8;9;10;11;12;13;14;15;16;17;18;19;20;21},{30;25;21;18;16;15;14;13;12;11;10;9;8;7;6;5;4;3;2;1;0}),0)</f>
        <v>0</v>
      </c>
      <c r="V96" s="291"/>
      <c r="W96" s="273">
        <f>IF(V96,LOOKUP(V96,{1;2;3;4;5;6;7;8;9;10;11;12;13;14;15;16;17;18;19;20;21},{45;35;26;18;16;15;14;13;12;11;10;9;8;7;6;5;4;3;2;1;0}),0)</f>
        <v>0</v>
      </c>
      <c r="X96" s="285"/>
      <c r="Y96" s="284">
        <f>IF(X96,LOOKUP(X96,{1;2;3;4;5;6;7;8;9;10;11;12;13;14;15;16;17;18;19;20;21},{45;35;26;18;16;15;14;13;12;11;10;9;8;7;6;5;4;3;2;1;0}),0)</f>
        <v>0</v>
      </c>
      <c r="Z96" s="285"/>
      <c r="AA96" s="273">
        <f>IF(Z96,LOOKUP(Z96,{1;2;3;4;5;6;7;8;9;10;11;12;13;14;15;16;17;18;19;20;21},{45;35;26;18;16;15;14;13;12;11;10;9;8;7;6;5;4;3;2;1;0}),0)</f>
        <v>0</v>
      </c>
      <c r="AB96" s="285"/>
      <c r="AC96" s="289">
        <f>IF(AB96,LOOKUP(AB96,{1;2;3;4;5;6;7;8;9;10;11;12;13;14;15;16;17;18;19;20;21},{45;35;26;18;16;15;14;13;12;11;10;9;8;7;6;5;4;3;2;1;0}),0)</f>
        <v>0</v>
      </c>
      <c r="AD96" s="225"/>
      <c r="AE96"/>
      <c r="AF96"/>
    </row>
    <row r="97" spans="1:32" ht="16" customHeight="1" x14ac:dyDescent="0.2">
      <c r="A97" s="154">
        <v>3100296</v>
      </c>
      <c r="B97" s="147" t="s">
        <v>536</v>
      </c>
      <c r="C97" s="49" t="s">
        <v>66</v>
      </c>
      <c r="D97" s="38" t="str">
        <f t="shared" si="8"/>
        <v>Scott JamesHILL</v>
      </c>
      <c r="E97" s="358">
        <v>2017</v>
      </c>
      <c r="F97" s="366" t="s">
        <v>482</v>
      </c>
      <c r="G97" s="369">
        <v>1994</v>
      </c>
      <c r="H97" s="311" t="str">
        <f t="shared" si="9"/>
        <v>SR</v>
      </c>
      <c r="I97" s="311">
        <f t="shared" si="10"/>
        <v>40</v>
      </c>
      <c r="J97" s="340">
        <f>LARGE((O97,S97,Y97,AC97),1)+LARGE((O97,S97,Y97,AC97),2)</f>
        <v>0</v>
      </c>
      <c r="K97" s="344">
        <f t="shared" si="11"/>
        <v>41</v>
      </c>
      <c r="L97" s="342">
        <f>LARGE((Q97,U97,W97,AA97),1)+LARGE((Q97,U97,W97,AA97),2)</f>
        <v>0</v>
      </c>
      <c r="M97" s="122"/>
      <c r="N97" s="40"/>
      <c r="O97" s="41">
        <f>IF(N97,LOOKUP(N97,{1;2;3;4;5;6;7;8;9;10;11;12;13;14;15;16;17;18;19;20;21},{30;25;21;18;16;15;14;13;12;11;10;9;8;7;6;5;4;3;2;1;0}),0)</f>
        <v>0</v>
      </c>
      <c r="P97" s="40"/>
      <c r="Q97" s="43">
        <f>IF(P97,LOOKUP(P97,{1;2;3;4;5;6;7;8;9;10;11;12;13;14;15;16;17;18;19;20;21},{30;25;21;18;16;15;14;13;12;11;10;9;8;7;6;5;4;3;2;1;0}),0)</f>
        <v>0</v>
      </c>
      <c r="R97" s="40"/>
      <c r="S97" s="41">
        <f>IF(R97,LOOKUP(R97,{1;2;3;4;5;6;7;8;9;10;11;12;13;14;15;16;17;18;19;20;21},{30;25;21;18;16;15;14;13;12;11;10;9;8;7;6;5;4;3;2;1;0}),0)</f>
        <v>0</v>
      </c>
      <c r="T97" s="40"/>
      <c r="U97" s="274">
        <f>IF(T97,LOOKUP(T97,{1;2;3;4;5;6;7;8;9;10;11;12;13;14;15;16;17;18;19;20;21},{30;25;21;18;16;15;14;13;12;11;10;9;8;7;6;5;4;3;2;1;0}),0)</f>
        <v>0</v>
      </c>
      <c r="V97" s="291"/>
      <c r="W97" s="273">
        <f>IF(V97,LOOKUP(V97,{1;2;3;4;5;6;7;8;9;10;11;12;13;14;15;16;17;18;19;20;21},{45;35;26;18;16;15;14;13;12;11;10;9;8;7;6;5;4;3;2;1;0}),0)</f>
        <v>0</v>
      </c>
      <c r="X97" s="285"/>
      <c r="Y97" s="284">
        <f>IF(X97,LOOKUP(X97,{1;2;3;4;5;6;7;8;9;10;11;12;13;14;15;16;17;18;19;20;21},{45;35;26;18;16;15;14;13;12;11;10;9;8;7;6;5;4;3;2;1;0}),0)</f>
        <v>0</v>
      </c>
      <c r="Z97" s="285"/>
      <c r="AA97" s="273">
        <f>IF(Z97,LOOKUP(Z97,{1;2;3;4;5;6;7;8;9;10;11;12;13;14;15;16;17;18;19;20;21},{45;35;26;18;16;15;14;13;12;11;10;9;8;7;6;5;4;3;2;1;0}),0)</f>
        <v>0</v>
      </c>
      <c r="AB97" s="285"/>
      <c r="AC97" s="289">
        <f>IF(AB97,LOOKUP(AB97,{1;2;3;4;5;6;7;8;9;10;11;12;13;14;15;16;17;18;19;20;21},{45;35;26;18;16;15;14;13;12;11;10;9;8;7;6;5;4;3;2;1;0}),0)</f>
        <v>0</v>
      </c>
      <c r="AD97" s="225"/>
      <c r="AE97"/>
      <c r="AF97"/>
    </row>
    <row r="98" spans="1:32" ht="16" customHeight="1" x14ac:dyDescent="0.2">
      <c r="A98" s="154">
        <v>3421406</v>
      </c>
      <c r="B98" s="146" t="s">
        <v>105</v>
      </c>
      <c r="C98" s="49" t="s">
        <v>106</v>
      </c>
      <c r="D98" s="38" t="str">
        <f t="shared" si="8"/>
        <v>HaakonHJELSTUEN</v>
      </c>
      <c r="E98" s="358">
        <v>2017</v>
      </c>
      <c r="F98" s="366" t="s">
        <v>483</v>
      </c>
      <c r="G98" s="369">
        <v>1992</v>
      </c>
      <c r="H98" s="311" t="str">
        <f t="shared" si="9"/>
        <v>SR</v>
      </c>
      <c r="I98" s="311">
        <f t="shared" si="10"/>
        <v>40</v>
      </c>
      <c r="J98" s="340">
        <f>LARGE((O98,S98,Y98,AC98),1)+LARGE((O98,S98,Y98,AC98),2)</f>
        <v>0</v>
      </c>
      <c r="K98" s="344">
        <f t="shared" si="11"/>
        <v>41</v>
      </c>
      <c r="L98" s="342">
        <f>LARGE((Q98,U98,W98,AA98),1)+LARGE((Q98,U98,W98,AA98),2)</f>
        <v>0</v>
      </c>
      <c r="M98" s="122"/>
      <c r="N98" s="40"/>
      <c r="O98" s="41">
        <f>IF(N98,LOOKUP(N98,{1;2;3;4;5;6;7;8;9;10;11;12;13;14;15;16;17;18;19;20;21},{30;25;21;18;16;15;14;13;12;11;10;9;8;7;6;5;4;3;2;1;0}),0)</f>
        <v>0</v>
      </c>
      <c r="P98" s="40"/>
      <c r="Q98" s="43">
        <f>IF(P98,LOOKUP(P98,{1;2;3;4;5;6;7;8;9;10;11;12;13;14;15;16;17;18;19;20;21},{30;25;21;18;16;15;14;13;12;11;10;9;8;7;6;5;4;3;2;1;0}),0)</f>
        <v>0</v>
      </c>
      <c r="R98" s="40"/>
      <c r="S98" s="41">
        <f>IF(R98,LOOKUP(R98,{1;2;3;4;5;6;7;8;9;10;11;12;13;14;15;16;17;18;19;20;21},{30;25;21;18;16;15;14;13;12;11;10;9;8;7;6;5;4;3;2;1;0}),0)</f>
        <v>0</v>
      </c>
      <c r="T98" s="40"/>
      <c r="U98" s="274">
        <f>IF(T98,LOOKUP(T98,{1;2;3;4;5;6;7;8;9;10;11;12;13;14;15;16;17;18;19;20;21},{30;25;21;18;16;15;14;13;12;11;10;9;8;7;6;5;4;3;2;1;0}),0)</f>
        <v>0</v>
      </c>
      <c r="V98" s="291"/>
      <c r="W98" s="273">
        <f>IF(V98,LOOKUP(V98,{1;2;3;4;5;6;7;8;9;10;11;12;13;14;15;16;17;18;19;20;21},{45;35;26;18;16;15;14;13;12;11;10;9;8;7;6;5;4;3;2;1;0}),0)</f>
        <v>0</v>
      </c>
      <c r="X98" s="285"/>
      <c r="Y98" s="284">
        <f>IF(X98,LOOKUP(X98,{1;2;3;4;5;6;7;8;9;10;11;12;13;14;15;16;17;18;19;20;21},{45;35;26;18;16;15;14;13;12;11;10;9;8;7;6;5;4;3;2;1;0}),0)</f>
        <v>0</v>
      </c>
      <c r="Z98" s="285"/>
      <c r="AA98" s="273">
        <f>IF(Z98,LOOKUP(Z98,{1;2;3;4;5;6;7;8;9;10;11;12;13;14;15;16;17;18;19;20;21},{45;35;26;18;16;15;14;13;12;11;10;9;8;7;6;5;4;3;2;1;0}),0)</f>
        <v>0</v>
      </c>
      <c r="AB98" s="285"/>
      <c r="AC98" s="289">
        <f>IF(AB98,LOOKUP(AB98,{1;2;3;4;5;6;7;8;9;10;11;12;13;14;15;16;17;18;19;20;21},{45;35;26;18;16;15;14;13;12;11;10;9;8;7;6;5;4;3;2;1;0}),0)</f>
        <v>0</v>
      </c>
      <c r="AD98" s="225"/>
      <c r="AE98"/>
      <c r="AF98"/>
    </row>
    <row r="99" spans="1:32" ht="16" customHeight="1" x14ac:dyDescent="0.2">
      <c r="A99" s="154">
        <v>3530735</v>
      </c>
      <c r="B99" s="146" t="s">
        <v>193</v>
      </c>
      <c r="C99" s="49" t="s">
        <v>194</v>
      </c>
      <c r="D99" s="38" t="str">
        <f t="shared" si="8"/>
        <v>ReitlerHODGERT</v>
      </c>
      <c r="E99" s="358">
        <v>2017</v>
      </c>
      <c r="F99" s="366" t="s">
        <v>482</v>
      </c>
      <c r="G99" s="367">
        <v>1992</v>
      </c>
      <c r="H99" s="311" t="str">
        <f t="shared" si="9"/>
        <v>SR</v>
      </c>
      <c r="I99" s="311">
        <f t="shared" si="10"/>
        <v>40</v>
      </c>
      <c r="J99" s="340">
        <f>LARGE((O99,S99,Y99,AC99),1)+LARGE((O99,S99,Y99,AC99),2)</f>
        <v>0</v>
      </c>
      <c r="K99" s="344">
        <f t="shared" si="11"/>
        <v>41</v>
      </c>
      <c r="L99" s="342">
        <f>LARGE((Q99,U99,W99,AA99),1)+LARGE((Q99,U99,W99,AA99),2)</f>
        <v>0</v>
      </c>
      <c r="M99" s="122"/>
      <c r="N99" s="40"/>
      <c r="O99" s="41">
        <f>IF(N99,LOOKUP(N99,{1;2;3;4;5;6;7;8;9;10;11;12;13;14;15;16;17;18;19;20;21},{30;25;21;18;16;15;14;13;12;11;10;9;8;7;6;5;4;3;2;1;0}),0)</f>
        <v>0</v>
      </c>
      <c r="P99" s="40"/>
      <c r="Q99" s="43">
        <f>IF(P99,LOOKUP(P99,{1;2;3;4;5;6;7;8;9;10;11;12;13;14;15;16;17;18;19;20;21},{30;25;21;18;16;15;14;13;12;11;10;9;8;7;6;5;4;3;2;1;0}),0)</f>
        <v>0</v>
      </c>
      <c r="R99" s="40"/>
      <c r="S99" s="41">
        <f>IF(R99,LOOKUP(R99,{1;2;3;4;5;6;7;8;9;10;11;12;13;14;15;16;17;18;19;20;21},{30;25;21;18;16;15;14;13;12;11;10;9;8;7;6;5;4;3;2;1;0}),0)</f>
        <v>0</v>
      </c>
      <c r="T99" s="40"/>
      <c r="U99" s="274">
        <f>IF(T99,LOOKUP(T99,{1;2;3;4;5;6;7;8;9;10;11;12;13;14;15;16;17;18;19;20;21},{30;25;21;18;16;15;14;13;12;11;10;9;8;7;6;5;4;3;2;1;0}),0)</f>
        <v>0</v>
      </c>
      <c r="V99" s="291"/>
      <c r="W99" s="273">
        <f>IF(V99,LOOKUP(V99,{1;2;3;4;5;6;7;8;9;10;11;12;13;14;15;16;17;18;19;20;21},{45;35;26;18;16;15;14;13;12;11;10;9;8;7;6;5;4;3;2;1;0}),0)</f>
        <v>0</v>
      </c>
      <c r="X99" s="285"/>
      <c r="Y99" s="284">
        <f>IF(X99,LOOKUP(X99,{1;2;3;4;5;6;7;8;9;10;11;12;13;14;15;16;17;18;19;20;21},{45;35;26;18;16;15;14;13;12;11;10;9;8;7;6;5;4;3;2;1;0}),0)</f>
        <v>0</v>
      </c>
      <c r="Z99" s="285"/>
      <c r="AA99" s="273">
        <f>IF(Z99,LOOKUP(Z99,{1;2;3;4;5;6;7;8;9;10;11;12;13;14;15;16;17;18;19;20;21},{45;35;26;18;16;15;14;13;12;11;10;9;8;7;6;5;4;3;2;1;0}),0)</f>
        <v>0</v>
      </c>
      <c r="AB99" s="285"/>
      <c r="AC99" s="289">
        <f>IF(AB99,LOOKUP(AB99,{1;2;3;4;5;6;7;8;9;10;11;12;13;14;15;16;17;18;19;20;21},{45;35;26;18;16;15;14;13;12;11;10;9;8;7;6;5;4;3;2;1;0}),0)</f>
        <v>0</v>
      </c>
      <c r="AD99" s="225"/>
      <c r="AE99"/>
      <c r="AF99"/>
    </row>
    <row r="100" spans="1:32" ht="16" customHeight="1" x14ac:dyDescent="0.2">
      <c r="A100" s="154">
        <v>3530489</v>
      </c>
      <c r="B100" s="146" t="s">
        <v>54</v>
      </c>
      <c r="C100" s="49" t="s">
        <v>55</v>
      </c>
      <c r="D100" s="38" t="str">
        <f t="shared" si="8"/>
        <v>NoahHOFFMAN</v>
      </c>
      <c r="E100" s="358">
        <v>2017</v>
      </c>
      <c r="F100" s="366" t="s">
        <v>482</v>
      </c>
      <c r="G100" s="369">
        <v>1989</v>
      </c>
      <c r="H100" s="311" t="str">
        <f t="shared" si="9"/>
        <v>SR</v>
      </c>
      <c r="I100" s="311">
        <f t="shared" si="10"/>
        <v>40</v>
      </c>
      <c r="J100" s="340">
        <f>LARGE((O100,S100,Y100,AC100),1)+LARGE((O100,S100,Y100,AC100),2)</f>
        <v>0</v>
      </c>
      <c r="K100" s="344">
        <f t="shared" si="11"/>
        <v>41</v>
      </c>
      <c r="L100" s="342">
        <f>LARGE((Q100,U100,W100,AA100),1)+LARGE((Q100,U100,W100,AA100),2)</f>
        <v>0</v>
      </c>
      <c r="M100" s="122"/>
      <c r="N100" s="40"/>
      <c r="O100" s="41">
        <f>IF(N100,LOOKUP(N100,{1;2;3;4;5;6;7;8;9;10;11;12;13;14;15;16;17;18;19;20;21},{30;25;21;18;16;15;14;13;12;11;10;9;8;7;6;5;4;3;2;1;0}),0)</f>
        <v>0</v>
      </c>
      <c r="P100" s="40"/>
      <c r="Q100" s="43">
        <f>IF(P100,LOOKUP(P100,{1;2;3;4;5;6;7;8;9;10;11;12;13;14;15;16;17;18;19;20;21},{30;25;21;18;16;15;14;13;12;11;10;9;8;7;6;5;4;3;2;1;0}),0)</f>
        <v>0</v>
      </c>
      <c r="R100" s="40"/>
      <c r="S100" s="41">
        <f>IF(R100,LOOKUP(R100,{1;2;3;4;5;6;7;8;9;10;11;12;13;14;15;16;17;18;19;20;21},{30;25;21;18;16;15;14;13;12;11;10;9;8;7;6;5;4;3;2;1;0}),0)</f>
        <v>0</v>
      </c>
      <c r="T100" s="40"/>
      <c r="U100" s="274">
        <f>IF(T100,LOOKUP(T100,{1;2;3;4;5;6;7;8;9;10;11;12;13;14;15;16;17;18;19;20;21},{30;25;21;18;16;15;14;13;12;11;10;9;8;7;6;5;4;3;2;1;0}),0)</f>
        <v>0</v>
      </c>
      <c r="V100" s="291"/>
      <c r="W100" s="273">
        <f>IF(V100,LOOKUP(V100,{1;2;3;4;5;6;7;8;9;10;11;12;13;14;15;16;17;18;19;20;21},{45;35;26;18;16;15;14;13;12;11;10;9;8;7;6;5;4;3;2;1;0}),0)</f>
        <v>0</v>
      </c>
      <c r="X100" s="285"/>
      <c r="Y100" s="284">
        <f>IF(X100,LOOKUP(X100,{1;2;3;4;5;6;7;8;9;10;11;12;13;14;15;16;17;18;19;20;21},{45;35;26;18;16;15;14;13;12;11;10;9;8;7;6;5;4;3;2;1;0}),0)</f>
        <v>0</v>
      </c>
      <c r="Z100" s="285"/>
      <c r="AA100" s="273">
        <f>IF(Z100,LOOKUP(Z100,{1;2;3;4;5;6;7;8;9;10;11;12;13;14;15;16;17;18;19;20;21},{45;35;26;18;16;15;14;13;12;11;10;9;8;7;6;5;4;3;2;1;0}),0)</f>
        <v>0</v>
      </c>
      <c r="AB100" s="285"/>
      <c r="AC100" s="289">
        <f>IF(AB100,LOOKUP(AB100,{1;2;3;4;5;6;7;8;9;10;11;12;13;14;15;16;17;18;19;20;21},{45;35;26;18;16;15;14;13;12;11;10;9;8;7;6;5;4;3;2;1;0}),0)</f>
        <v>0</v>
      </c>
      <c r="AD100" s="225"/>
      <c r="AE100"/>
      <c r="AF100"/>
    </row>
    <row r="101" spans="1:32" ht="16" customHeight="1" x14ac:dyDescent="0.2">
      <c r="A101" s="154">
        <v>3530375</v>
      </c>
      <c r="B101" s="145" t="s">
        <v>171</v>
      </c>
      <c r="C101" s="37" t="s">
        <v>196</v>
      </c>
      <c r="D101" s="38" t="str">
        <f t="shared" si="8"/>
        <v>AlexanderHOWE</v>
      </c>
      <c r="E101" s="358">
        <v>2017</v>
      </c>
      <c r="F101" s="366" t="s">
        <v>482</v>
      </c>
      <c r="G101" s="367">
        <v>1989</v>
      </c>
      <c r="H101" s="311" t="str">
        <f t="shared" si="9"/>
        <v>SR</v>
      </c>
      <c r="I101" s="311">
        <f t="shared" si="10"/>
        <v>40</v>
      </c>
      <c r="J101" s="340">
        <f>LARGE((O101,S101,Y101,AC101),1)+LARGE((O101,S101,Y101,AC101),2)</f>
        <v>0</v>
      </c>
      <c r="K101" s="344">
        <f t="shared" si="11"/>
        <v>41</v>
      </c>
      <c r="L101" s="342">
        <f>LARGE((Q101,U101,W101,AA101),1)+LARGE((Q101,U101,W101,AA101),2)</f>
        <v>0</v>
      </c>
      <c r="M101" s="122"/>
      <c r="N101" s="40"/>
      <c r="O101" s="41">
        <f>IF(N101,LOOKUP(N101,{1;2;3;4;5;6;7;8;9;10;11;12;13;14;15;16;17;18;19;20;21},{30;25;21;18;16;15;14;13;12;11;10;9;8;7;6;5;4;3;2;1;0}),0)</f>
        <v>0</v>
      </c>
      <c r="P101" s="40"/>
      <c r="Q101" s="43">
        <f>IF(P101,LOOKUP(P101,{1;2;3;4;5;6;7;8;9;10;11;12;13;14;15;16;17;18;19;20;21},{30;25;21;18;16;15;14;13;12;11;10;9;8;7;6;5;4;3;2;1;0}),0)</f>
        <v>0</v>
      </c>
      <c r="R101" s="40"/>
      <c r="S101" s="41">
        <f>IF(R101,LOOKUP(R101,{1;2;3;4;5;6;7;8;9;10;11;12;13;14;15;16;17;18;19;20;21},{30;25;21;18;16;15;14;13;12;11;10;9;8;7;6;5;4;3;2;1;0}),0)</f>
        <v>0</v>
      </c>
      <c r="T101" s="40"/>
      <c r="U101" s="274">
        <f>IF(T101,LOOKUP(T101,{1;2;3;4;5;6;7;8;9;10;11;12;13;14;15;16;17;18;19;20;21},{30;25;21;18;16;15;14;13;12;11;10;9;8;7;6;5;4;3;2;1;0}),0)</f>
        <v>0</v>
      </c>
      <c r="V101" s="291"/>
      <c r="W101" s="273">
        <f>IF(V101,LOOKUP(V101,{1;2;3;4;5;6;7;8;9;10;11;12;13;14;15;16;17;18;19;20;21},{45;35;26;18;16;15;14;13;12;11;10;9;8;7;6;5;4;3;2;1;0}),0)</f>
        <v>0</v>
      </c>
      <c r="X101" s="285"/>
      <c r="Y101" s="284">
        <f>IF(X101,LOOKUP(X101,{1;2;3;4;5;6;7;8;9;10;11;12;13;14;15;16;17;18;19;20;21},{45;35;26;18;16;15;14;13;12;11;10;9;8;7;6;5;4;3;2;1;0}),0)</f>
        <v>0</v>
      </c>
      <c r="Z101" s="285"/>
      <c r="AA101" s="273">
        <f>IF(Z101,LOOKUP(Z101,{1;2;3;4;5;6;7;8;9;10;11;12;13;14;15;16;17;18;19;20;21},{45;35;26;18;16;15;14;13;12;11;10;9;8;7;6;5;4;3;2;1;0}),0)</f>
        <v>0</v>
      </c>
      <c r="AB101" s="285"/>
      <c r="AC101" s="289">
        <f>IF(AB101,LOOKUP(AB101,{1;2;3;4;5;6;7;8;9;10;11;12;13;14;15;16;17;18;19;20;21},{45;35;26;18;16;15;14;13;12;11;10;9;8;7;6;5;4;3;2;1;0}),0)</f>
        <v>0</v>
      </c>
      <c r="AD101" s="225"/>
      <c r="AE101"/>
      <c r="AF101"/>
    </row>
    <row r="102" spans="1:32" ht="16" customHeight="1" x14ac:dyDescent="0.2">
      <c r="A102" s="154">
        <v>3530783</v>
      </c>
      <c r="B102" s="146" t="s">
        <v>197</v>
      </c>
      <c r="C102" s="49" t="s">
        <v>198</v>
      </c>
      <c r="D102" s="38" t="str">
        <f t="shared" si="8"/>
        <v>KamranHUSAIN</v>
      </c>
      <c r="E102" s="358">
        <v>2017</v>
      </c>
      <c r="F102" s="366" t="s">
        <v>482</v>
      </c>
      <c r="G102" s="369">
        <v>1997</v>
      </c>
      <c r="H102" s="311" t="str">
        <f t="shared" si="9"/>
        <v>U23</v>
      </c>
      <c r="I102" s="311">
        <f t="shared" si="10"/>
        <v>40</v>
      </c>
      <c r="J102" s="340">
        <f>LARGE((O102,S102,Y102,AC102),1)+LARGE((O102,S102,Y102,AC102),2)</f>
        <v>0</v>
      </c>
      <c r="K102" s="344">
        <f t="shared" si="11"/>
        <v>41</v>
      </c>
      <c r="L102" s="342">
        <f>LARGE((Q102,U102,W102,AA102),1)+LARGE((Q102,U102,W102,AA102),2)</f>
        <v>0</v>
      </c>
      <c r="M102" s="122"/>
      <c r="N102" s="40"/>
      <c r="O102" s="41">
        <f>IF(N102,LOOKUP(N102,{1;2;3;4;5;6;7;8;9;10;11;12;13;14;15;16;17;18;19;20;21},{30;25;21;18;16;15;14;13;12;11;10;9;8;7;6;5;4;3;2;1;0}),0)</f>
        <v>0</v>
      </c>
      <c r="P102" s="40"/>
      <c r="Q102" s="43">
        <f>IF(P102,LOOKUP(P102,{1;2;3;4;5;6;7;8;9;10;11;12;13;14;15;16;17;18;19;20;21},{30;25;21;18;16;15;14;13;12;11;10;9;8;7;6;5;4;3;2;1;0}),0)</f>
        <v>0</v>
      </c>
      <c r="R102" s="40"/>
      <c r="S102" s="41">
        <f>IF(R102,LOOKUP(R102,{1;2;3;4;5;6;7;8;9;10;11;12;13;14;15;16;17;18;19;20;21},{30;25;21;18;16;15;14;13;12;11;10;9;8;7;6;5;4;3;2;1;0}),0)</f>
        <v>0</v>
      </c>
      <c r="T102" s="40"/>
      <c r="U102" s="274">
        <f>IF(T102,LOOKUP(T102,{1;2;3;4;5;6;7;8;9;10;11;12;13;14;15;16;17;18;19;20;21},{30;25;21;18;16;15;14;13;12;11;10;9;8;7;6;5;4;3;2;1;0}),0)</f>
        <v>0</v>
      </c>
      <c r="V102" s="291"/>
      <c r="W102" s="273">
        <f>IF(V102,LOOKUP(V102,{1;2;3;4;5;6;7;8;9;10;11;12;13;14;15;16;17;18;19;20;21},{45;35;26;18;16;15;14;13;12;11;10;9;8;7;6;5;4;3;2;1;0}),0)</f>
        <v>0</v>
      </c>
      <c r="X102" s="285"/>
      <c r="Y102" s="284">
        <f>IF(X102,LOOKUP(X102,{1;2;3;4;5;6;7;8;9;10;11;12;13;14;15;16;17;18;19;20;21},{45;35;26;18;16;15;14;13;12;11;10;9;8;7;6;5;4;3;2;1;0}),0)</f>
        <v>0</v>
      </c>
      <c r="Z102" s="285"/>
      <c r="AA102" s="273">
        <f>IF(Z102,LOOKUP(Z102,{1;2;3;4;5;6;7;8;9;10;11;12;13;14;15;16;17;18;19;20;21},{45;35;26;18;16;15;14;13;12;11;10;9;8;7;6;5;4;3;2;1;0}),0)</f>
        <v>0</v>
      </c>
      <c r="AB102" s="285"/>
      <c r="AC102" s="289">
        <f>IF(AB102,LOOKUP(AB102,{1;2;3;4;5;6;7;8;9;10;11;12;13;14;15;16;17;18;19;20;21},{45;35;26;18;16;15;14;13;12;11;10;9;8;7;6;5;4;3;2;1;0}),0)</f>
        <v>0</v>
      </c>
      <c r="AD102" s="225"/>
      <c r="AE102"/>
      <c r="AF102"/>
    </row>
    <row r="103" spans="1:32" ht="16" customHeight="1" x14ac:dyDescent="0.2">
      <c r="A103" s="154">
        <v>3501104</v>
      </c>
      <c r="B103" s="146" t="s">
        <v>174</v>
      </c>
      <c r="C103" s="49" t="s">
        <v>199</v>
      </c>
      <c r="D103" s="38" t="str">
        <f t="shared" ref="D103:D134" si="12">B103&amp;C103</f>
        <v>OscarIVARS</v>
      </c>
      <c r="E103" s="358">
        <v>2017</v>
      </c>
      <c r="F103" s="366" t="s">
        <v>483</v>
      </c>
      <c r="G103" s="367">
        <v>1993</v>
      </c>
      <c r="H103" s="311" t="str">
        <f t="shared" ref="H103:H134" si="13">IF(ISBLANK(G103),"",IF(G103&gt;1995.9,"U23","SR"))</f>
        <v>SR</v>
      </c>
      <c r="I103" s="311">
        <f t="shared" ref="I103:I134" si="14">RANK(J103,$J$7:$J$236)</f>
        <v>40</v>
      </c>
      <c r="J103" s="340">
        <f>LARGE((O103,S103,Y103,AC103),1)+LARGE((O103,S103,Y103,AC103),2)</f>
        <v>0</v>
      </c>
      <c r="K103" s="344">
        <f t="shared" ref="K103:K134" si="15">RANK(L103,$L$7:$L$216)</f>
        <v>41</v>
      </c>
      <c r="L103" s="342">
        <f>LARGE((Q103,U103,W103,AA103),1)+LARGE((Q103,U103,W103,AA103),2)</f>
        <v>0</v>
      </c>
      <c r="M103" s="122"/>
      <c r="N103" s="40"/>
      <c r="O103" s="41">
        <f>IF(N103,LOOKUP(N103,{1;2;3;4;5;6;7;8;9;10;11;12;13;14;15;16;17;18;19;20;21},{30;25;21;18;16;15;14;13;12;11;10;9;8;7;6;5;4;3;2;1;0}),0)</f>
        <v>0</v>
      </c>
      <c r="P103" s="40"/>
      <c r="Q103" s="43">
        <f>IF(P103,LOOKUP(P103,{1;2;3;4;5;6;7;8;9;10;11;12;13;14;15;16;17;18;19;20;21},{30;25;21;18;16;15;14;13;12;11;10;9;8;7;6;5;4;3;2;1;0}),0)</f>
        <v>0</v>
      </c>
      <c r="R103" s="40"/>
      <c r="S103" s="41">
        <f>IF(R103,LOOKUP(R103,{1;2;3;4;5;6;7;8;9;10;11;12;13;14;15;16;17;18;19;20;21},{30;25;21;18;16;15;14;13;12;11;10;9;8;7;6;5;4;3;2;1;0}),0)</f>
        <v>0</v>
      </c>
      <c r="T103" s="40"/>
      <c r="U103" s="274">
        <f>IF(T103,LOOKUP(T103,{1;2;3;4;5;6;7;8;9;10;11;12;13;14;15;16;17;18;19;20;21},{30;25;21;18;16;15;14;13;12;11;10;9;8;7;6;5;4;3;2;1;0}),0)</f>
        <v>0</v>
      </c>
      <c r="V103" s="291"/>
      <c r="W103" s="273">
        <f>IF(V103,LOOKUP(V103,{1;2;3;4;5;6;7;8;9;10;11;12;13;14;15;16;17;18;19;20;21},{45;35;26;18;16;15;14;13;12;11;10;9;8;7;6;5;4;3;2;1;0}),0)</f>
        <v>0</v>
      </c>
      <c r="X103" s="285"/>
      <c r="Y103" s="284">
        <f>IF(X103,LOOKUP(X103,{1;2;3;4;5;6;7;8;9;10;11;12;13;14;15;16;17;18;19;20;21},{45;35;26;18;16;15;14;13;12;11;10;9;8;7;6;5;4;3;2;1;0}),0)</f>
        <v>0</v>
      </c>
      <c r="Z103" s="285"/>
      <c r="AA103" s="273">
        <f>IF(Z103,LOOKUP(Z103,{1;2;3;4;5;6;7;8;9;10;11;12;13;14;15;16;17;18;19;20;21},{45;35;26;18;16;15;14;13;12;11;10;9;8;7;6;5;4;3;2;1;0}),0)</f>
        <v>0</v>
      </c>
      <c r="AB103" s="285"/>
      <c r="AC103" s="289">
        <f>IF(AB103,LOOKUP(AB103,{1;2;3;4;5;6;7;8;9;10;11;12;13;14;15;16;17;18;19;20;21},{45;35;26;18;16;15;14;13;12;11;10;9;8;7;6;5;4;3;2;1;0}),0)</f>
        <v>0</v>
      </c>
      <c r="AD103" s="225"/>
      <c r="AE103"/>
      <c r="AF103"/>
    </row>
    <row r="104" spans="1:32" ht="16" customHeight="1" x14ac:dyDescent="0.2">
      <c r="A104" s="154">
        <v>3100287</v>
      </c>
      <c r="B104" s="146" t="s">
        <v>147</v>
      </c>
      <c r="C104" s="49" t="s">
        <v>148</v>
      </c>
      <c r="D104" s="38" t="str">
        <f t="shared" si="12"/>
        <v>RicardoIZQUIERDO-BERNIER</v>
      </c>
      <c r="E104" s="358">
        <v>2017</v>
      </c>
      <c r="F104" s="366" t="s">
        <v>483</v>
      </c>
      <c r="G104" s="369">
        <v>1995</v>
      </c>
      <c r="H104" s="311" t="str">
        <f t="shared" si="13"/>
        <v>SR</v>
      </c>
      <c r="I104" s="311">
        <f t="shared" si="14"/>
        <v>40</v>
      </c>
      <c r="J104" s="340">
        <f>LARGE((O104,S104,Y104,AC104),1)+LARGE((O104,S104,Y104,AC104),2)</f>
        <v>0</v>
      </c>
      <c r="K104" s="344">
        <f t="shared" si="15"/>
        <v>41</v>
      </c>
      <c r="L104" s="342">
        <f>LARGE((Q104,U104,W104,AA104),1)+LARGE((Q104,U104,W104,AA104),2)</f>
        <v>0</v>
      </c>
      <c r="M104" s="122"/>
      <c r="N104" s="40"/>
      <c r="O104" s="41">
        <f>IF(N104,LOOKUP(N104,{1;2;3;4;5;6;7;8;9;10;11;12;13;14;15;16;17;18;19;20;21},{30;25;21;18;16;15;14;13;12;11;10;9;8;7;6;5;4;3;2;1;0}),0)</f>
        <v>0</v>
      </c>
      <c r="P104" s="40"/>
      <c r="Q104" s="43">
        <f>IF(P104,LOOKUP(P104,{1;2;3;4;5;6;7;8;9;10;11;12;13;14;15;16;17;18;19;20;21},{30;25;21;18;16;15;14;13;12;11;10;9;8;7;6;5;4;3;2;1;0}),0)</f>
        <v>0</v>
      </c>
      <c r="R104" s="40"/>
      <c r="S104" s="41">
        <f>IF(R104,LOOKUP(R104,{1;2;3;4;5;6;7;8;9;10;11;12;13;14;15;16;17;18;19;20;21},{30;25;21;18;16;15;14;13;12;11;10;9;8;7;6;5;4;3;2;1;0}),0)</f>
        <v>0</v>
      </c>
      <c r="T104" s="40"/>
      <c r="U104" s="274">
        <f>IF(T104,LOOKUP(T104,{1;2;3;4;5;6;7;8;9;10;11;12;13;14;15;16;17;18;19;20;21},{30;25;21;18;16;15;14;13;12;11;10;9;8;7;6;5;4;3;2;1;0}),0)</f>
        <v>0</v>
      </c>
      <c r="V104" s="291"/>
      <c r="W104" s="273">
        <f>IF(V104,LOOKUP(V104,{1;2;3;4;5;6;7;8;9;10;11;12;13;14;15;16;17;18;19;20;21},{45;35;26;18;16;15;14;13;12;11;10;9;8;7;6;5;4;3;2;1;0}),0)</f>
        <v>0</v>
      </c>
      <c r="X104" s="285"/>
      <c r="Y104" s="284">
        <f>IF(X104,LOOKUP(X104,{1;2;3;4;5;6;7;8;9;10;11;12;13;14;15;16;17;18;19;20;21},{45;35;26;18;16;15;14;13;12;11;10;9;8;7;6;5;4;3;2;1;0}),0)</f>
        <v>0</v>
      </c>
      <c r="Z104" s="285"/>
      <c r="AA104" s="273">
        <f>IF(Z104,LOOKUP(Z104,{1;2;3;4;5;6;7;8;9;10;11;12;13;14;15;16;17;18;19;20;21},{45;35;26;18;16;15;14;13;12;11;10;9;8;7;6;5;4;3;2;1;0}),0)</f>
        <v>0</v>
      </c>
      <c r="AB104" s="285"/>
      <c r="AC104" s="289">
        <f>IF(AB104,LOOKUP(AB104,{1;2;3;4;5;6;7;8;9;10;11;12;13;14;15;16;17;18;19;20;21},{45;35;26;18;16;15;14;13;12;11;10;9;8;7;6;5;4;3;2;1;0}),0)</f>
        <v>0</v>
      </c>
      <c r="AD104" s="225"/>
      <c r="AE104"/>
      <c r="AF104"/>
    </row>
    <row r="105" spans="1:32" ht="16" customHeight="1" x14ac:dyDescent="0.2">
      <c r="A105" s="154">
        <v>3530901</v>
      </c>
      <c r="B105" s="145" t="s">
        <v>614</v>
      </c>
      <c r="C105" s="37" t="s">
        <v>613</v>
      </c>
      <c r="D105" s="38" t="str">
        <f t="shared" si="12"/>
        <v>EliJENSEN</v>
      </c>
      <c r="E105" s="358"/>
      <c r="F105" s="443" t="s">
        <v>619</v>
      </c>
      <c r="G105" s="369">
        <v>1998</v>
      </c>
      <c r="H105" s="311" t="str">
        <f t="shared" si="13"/>
        <v>U23</v>
      </c>
      <c r="I105" s="311">
        <f t="shared" si="14"/>
        <v>40</v>
      </c>
      <c r="J105" s="340">
        <f>LARGE((O105,S105,Y105,AC105),1)+LARGE((O105,S105,Y105,AC105),2)</f>
        <v>0</v>
      </c>
      <c r="K105" s="344">
        <f t="shared" si="15"/>
        <v>28</v>
      </c>
      <c r="L105" s="342">
        <f>LARGE((Q105,U105,W105,AA105),1)+LARGE((Q105,U105,W105,AA105),2)</f>
        <v>7</v>
      </c>
      <c r="M105" s="122"/>
      <c r="N105" s="40"/>
      <c r="O105" s="41">
        <f>IF(N105,LOOKUP(N105,{1;2;3;4;5;6;7;8;9;10;11;12;13;14;15;16;17;18;19;20;21},{30;25;21;18;16;15;14;13;12;11;10;9;8;7;6;5;4;3;2;1;0}),0)</f>
        <v>0</v>
      </c>
      <c r="P105" s="40">
        <v>14</v>
      </c>
      <c r="Q105" s="43">
        <f>IF(P105,LOOKUP(P105,{1;2;3;4;5;6;7;8;9;10;11;12;13;14;15;16;17;18;19;20;21},{30;25;21;18;16;15;14;13;12;11;10;9;8;7;6;5;4;3;2;1;0}),0)</f>
        <v>7</v>
      </c>
      <c r="R105" s="40"/>
      <c r="S105" s="41">
        <f>IF(R105,LOOKUP(R105,{1;2;3;4;5;6;7;8;9;10;11;12;13;14;15;16;17;18;19;20;21},{30;25;21;18;16;15;14;13;12;11;10;9;8;7;6;5;4;3;2;1;0}),0)</f>
        <v>0</v>
      </c>
      <c r="T105" s="40"/>
      <c r="U105" s="274">
        <f>IF(T105,LOOKUP(T105,{1;2;3;4;5;6;7;8;9;10;11;12;13;14;15;16;17;18;19;20;21},{30;25;21;18;16;15;14;13;12;11;10;9;8;7;6;5;4;3;2;1;0}),0)</f>
        <v>0</v>
      </c>
      <c r="V105" s="291"/>
      <c r="W105" s="273">
        <f>IF(V105,LOOKUP(V105,{1;2;3;4;5;6;7;8;9;10;11;12;13;14;15;16;17;18;19;20;21},{45;35;26;18;16;15;14;13;12;11;10;9;8;7;6;5;4;3;2;1;0}),0)</f>
        <v>0</v>
      </c>
      <c r="X105" s="285"/>
      <c r="Y105" s="284">
        <f>IF(X105,LOOKUP(X105,{1;2;3;4;5;6;7;8;9;10;11;12;13;14;15;16;17;18;19;20;21},{45;35;26;18;16;15;14;13;12;11;10;9;8;7;6;5;4;3;2;1;0}),0)</f>
        <v>0</v>
      </c>
      <c r="Z105" s="285"/>
      <c r="AA105" s="273">
        <f>IF(Z105,LOOKUP(Z105,{1;2;3;4;5;6;7;8;9;10;11;12;13;14;15;16;17;18;19;20;21},{45;35;26;18;16;15;14;13;12;11;10;9;8;7;6;5;4;3;2;1;0}),0)</f>
        <v>0</v>
      </c>
      <c r="AB105" s="285"/>
      <c r="AC105" s="289">
        <f>IF(AB105,LOOKUP(AB105,{1;2;3;4;5;6;7;8;9;10;11;12;13;14;15;16;17;18;19;20;21},{45;35;26;18;16;15;14;13;12;11;10;9;8;7;6;5;4;3;2;1;0}),0)</f>
        <v>0</v>
      </c>
      <c r="AD105" s="225"/>
      <c r="AE105"/>
      <c r="AF105"/>
    </row>
    <row r="106" spans="1:32" ht="16" customHeight="1" x14ac:dyDescent="0.2">
      <c r="A106" s="154">
        <v>3100217</v>
      </c>
      <c r="B106" s="145" t="s">
        <v>200</v>
      </c>
      <c r="C106" s="37" t="s">
        <v>201</v>
      </c>
      <c r="D106" s="38" t="str">
        <f t="shared" si="12"/>
        <v>KnuteJOHNSGAARD</v>
      </c>
      <c r="E106" s="358">
        <v>2017</v>
      </c>
      <c r="F106" s="366" t="s">
        <v>483</v>
      </c>
      <c r="G106" s="369">
        <v>1992</v>
      </c>
      <c r="H106" s="311" t="str">
        <f t="shared" si="13"/>
        <v>SR</v>
      </c>
      <c r="I106" s="311">
        <f t="shared" si="14"/>
        <v>40</v>
      </c>
      <c r="J106" s="340">
        <f>LARGE((O106,S106,Y106,AC106),1)+LARGE((O106,S106,Y106,AC106),2)</f>
        <v>0</v>
      </c>
      <c r="K106" s="344">
        <f t="shared" si="15"/>
        <v>41</v>
      </c>
      <c r="L106" s="342">
        <f>LARGE((Q106,U106,W106,AA106),1)+LARGE((Q106,U106,W106,AA106),2)</f>
        <v>0</v>
      </c>
      <c r="M106" s="122"/>
      <c r="N106" s="40"/>
      <c r="O106" s="41">
        <f>IF(N106,LOOKUP(N106,{1;2;3;4;5;6;7;8;9;10;11;12;13;14;15;16;17;18;19;20;21},{30;25;21;18;16;15;14;13;12;11;10;9;8;7;6;5;4;3;2;1;0}),0)</f>
        <v>0</v>
      </c>
      <c r="P106" s="40"/>
      <c r="Q106" s="43">
        <f>IF(P106,LOOKUP(P106,{1;2;3;4;5;6;7;8;9;10;11;12;13;14;15;16;17;18;19;20;21},{30;25;21;18;16;15;14;13;12;11;10;9;8;7;6;5;4;3;2;1;0}),0)</f>
        <v>0</v>
      </c>
      <c r="R106" s="40"/>
      <c r="S106" s="41">
        <f>IF(R106,LOOKUP(R106,{1;2;3;4;5;6;7;8;9;10;11;12;13;14;15;16;17;18;19;20;21},{30;25;21;18;16;15;14;13;12;11;10;9;8;7;6;5;4;3;2;1;0}),0)</f>
        <v>0</v>
      </c>
      <c r="T106" s="40"/>
      <c r="U106" s="274">
        <f>IF(T106,LOOKUP(T106,{1;2;3;4;5;6;7;8;9;10;11;12;13;14;15;16;17;18;19;20;21},{30;25;21;18;16;15;14;13;12;11;10;9;8;7;6;5;4;3;2;1;0}),0)</f>
        <v>0</v>
      </c>
      <c r="V106" s="291"/>
      <c r="W106" s="273">
        <f>IF(V106,LOOKUP(V106,{1;2;3;4;5;6;7;8;9;10;11;12;13;14;15;16;17;18;19;20;21},{45;35;26;18;16;15;14;13;12;11;10;9;8;7;6;5;4;3;2;1;0}),0)</f>
        <v>0</v>
      </c>
      <c r="X106" s="285"/>
      <c r="Y106" s="284">
        <f>IF(X106,LOOKUP(X106,{1;2;3;4;5;6;7;8;9;10;11;12;13;14;15;16;17;18;19;20;21},{45;35;26;18;16;15;14;13;12;11;10;9;8;7;6;5;4;3;2;1;0}),0)</f>
        <v>0</v>
      </c>
      <c r="Z106" s="285"/>
      <c r="AA106" s="273">
        <f>IF(Z106,LOOKUP(Z106,{1;2;3;4;5;6;7;8;9;10;11;12;13;14;15;16;17;18;19;20;21},{45;35;26;18;16;15;14;13;12;11;10;9;8;7;6;5;4;3;2;1;0}),0)</f>
        <v>0</v>
      </c>
      <c r="AB106" s="285"/>
      <c r="AC106" s="289">
        <f>IF(AB106,LOOKUP(AB106,{1;2;3;4;5;6;7;8;9;10;11;12;13;14;15;16;17;18;19;20;21},{45;35;26;18;16;15;14;13;12;11;10;9;8;7;6;5;4;3;2;1;0}),0)</f>
        <v>0</v>
      </c>
      <c r="AD106" s="225"/>
      <c r="AE106"/>
      <c r="AF106"/>
    </row>
    <row r="107" spans="1:32" ht="16" customHeight="1" x14ac:dyDescent="0.2">
      <c r="A107" s="154">
        <v>3530722</v>
      </c>
      <c r="B107" s="145" t="s">
        <v>202</v>
      </c>
      <c r="C107" s="37" t="s">
        <v>203</v>
      </c>
      <c r="D107" s="38" t="str">
        <f t="shared" si="12"/>
        <v>SawyerKESSELHEIM</v>
      </c>
      <c r="E107" s="358">
        <v>2017</v>
      </c>
      <c r="F107" s="366" t="s">
        <v>482</v>
      </c>
      <c r="G107" s="369">
        <v>1993</v>
      </c>
      <c r="H107" s="311" t="str">
        <f t="shared" si="13"/>
        <v>SR</v>
      </c>
      <c r="I107" s="311">
        <f t="shared" si="14"/>
        <v>40</v>
      </c>
      <c r="J107" s="340">
        <f>LARGE((O107,S107,Y107,AC107),1)+LARGE((O107,S107,Y107,AC107),2)</f>
        <v>0</v>
      </c>
      <c r="K107" s="344">
        <f t="shared" si="15"/>
        <v>41</v>
      </c>
      <c r="L107" s="342">
        <f>LARGE((Q107,U107,W107,AA107),1)+LARGE((Q107,U107,W107,AA107),2)</f>
        <v>0</v>
      </c>
      <c r="M107" s="122"/>
      <c r="N107" s="40"/>
      <c r="O107" s="41">
        <f>IF(N107,LOOKUP(N107,{1;2;3;4;5;6;7;8;9;10;11;12;13;14;15;16;17;18;19;20;21},{30;25;21;18;16;15;14;13;12;11;10;9;8;7;6;5;4;3;2;1;0}),0)</f>
        <v>0</v>
      </c>
      <c r="P107" s="40"/>
      <c r="Q107" s="43">
        <f>IF(P107,LOOKUP(P107,{1;2;3;4;5;6;7;8;9;10;11;12;13;14;15;16;17;18;19;20;21},{30;25;21;18;16;15;14;13;12;11;10;9;8;7;6;5;4;3;2;1;0}),0)</f>
        <v>0</v>
      </c>
      <c r="R107" s="40"/>
      <c r="S107" s="41">
        <f>IF(R107,LOOKUP(R107,{1;2;3;4;5;6;7;8;9;10;11;12;13;14;15;16;17;18;19;20;21},{30;25;21;18;16;15;14;13;12;11;10;9;8;7;6;5;4;3;2;1;0}),0)</f>
        <v>0</v>
      </c>
      <c r="T107" s="40"/>
      <c r="U107" s="274">
        <f>IF(T107,LOOKUP(T107,{1;2;3;4;5;6;7;8;9;10;11;12;13;14;15;16;17;18;19;20;21},{30;25;21;18;16;15;14;13;12;11;10;9;8;7;6;5;4;3;2;1;0}),0)</f>
        <v>0</v>
      </c>
      <c r="V107" s="291"/>
      <c r="W107" s="273">
        <f>IF(V107,LOOKUP(V107,{1;2;3;4;5;6;7;8;9;10;11;12;13;14;15;16;17;18;19;20;21},{45;35;26;18;16;15;14;13;12;11;10;9;8;7;6;5;4;3;2;1;0}),0)</f>
        <v>0</v>
      </c>
      <c r="X107" s="285"/>
      <c r="Y107" s="284">
        <f>IF(X107,LOOKUP(X107,{1;2;3;4;5;6;7;8;9;10;11;12;13;14;15;16;17;18;19;20;21},{45;35;26;18;16;15;14;13;12;11;10;9;8;7;6;5;4;3;2;1;0}),0)</f>
        <v>0</v>
      </c>
      <c r="Z107" s="285"/>
      <c r="AA107" s="273">
        <f>IF(Z107,LOOKUP(Z107,{1;2;3;4;5;6;7;8;9;10;11;12;13;14;15;16;17;18;19;20;21},{45;35;26;18;16;15;14;13;12;11;10;9;8;7;6;5;4;3;2;1;0}),0)</f>
        <v>0</v>
      </c>
      <c r="AB107" s="285"/>
      <c r="AC107" s="289">
        <f>IF(AB107,LOOKUP(AB107,{1;2;3;4;5;6;7;8;9;10;11;12;13;14;15;16;17;18;19;20;21},{45;35;26;18;16;15;14;13;12;11;10;9;8;7;6;5;4;3;2;1;0}),0)</f>
        <v>0</v>
      </c>
      <c r="AD107" s="225"/>
      <c r="AE107"/>
      <c r="AF107"/>
    </row>
    <row r="108" spans="1:32" ht="16" customHeight="1" x14ac:dyDescent="0.2">
      <c r="A108" s="154">
        <v>3530827</v>
      </c>
      <c r="B108" s="430" t="s">
        <v>204</v>
      </c>
      <c r="C108" s="49" t="s">
        <v>205</v>
      </c>
      <c r="D108" s="38" t="str">
        <f t="shared" si="12"/>
        <v>TracenKNOPP</v>
      </c>
      <c r="E108" s="359"/>
      <c r="F108" s="368" t="s">
        <v>482</v>
      </c>
      <c r="G108" s="367">
        <v>1998</v>
      </c>
      <c r="H108" s="311" t="str">
        <f t="shared" si="13"/>
        <v>U23</v>
      </c>
      <c r="I108" s="311">
        <f t="shared" si="14"/>
        <v>40</v>
      </c>
      <c r="J108" s="340">
        <f>LARGE((O108,S108,Y108,AC108),1)+LARGE((O108,S108,Y108,AC108),2)</f>
        <v>0</v>
      </c>
      <c r="K108" s="344">
        <f t="shared" si="15"/>
        <v>41</v>
      </c>
      <c r="L108" s="342">
        <f>LARGE((Q108,U108,W108,AA108),1)+LARGE((Q108,U108,W108,AA108),2)</f>
        <v>0</v>
      </c>
      <c r="M108" s="266"/>
      <c r="N108" s="40"/>
      <c r="O108" s="41">
        <f>IF(N108,LOOKUP(N108,{1;2;3;4;5;6;7;8;9;10;11;12;13;14;15;16;17;18;19;20;21},{30;25;21;18;16;15;14;13;12;11;10;9;8;7;6;5;4;3;2;1;0}),0)</f>
        <v>0</v>
      </c>
      <c r="P108" s="40"/>
      <c r="Q108" s="43">
        <f>IF(P108,LOOKUP(P108,{1;2;3;4;5;6;7;8;9;10;11;12;13;14;15;16;17;18;19;20;21},{30;25;21;18;16;15;14;13;12;11;10;9;8;7;6;5;4;3;2;1;0}),0)</f>
        <v>0</v>
      </c>
      <c r="R108" s="40"/>
      <c r="S108" s="41">
        <f>IF(R108,LOOKUP(R108,{1;2;3;4;5;6;7;8;9;10;11;12;13;14;15;16;17;18;19;20;21},{30;25;21;18;16;15;14;13;12;11;10;9;8;7;6;5;4;3;2;1;0}),0)</f>
        <v>0</v>
      </c>
      <c r="T108" s="40"/>
      <c r="U108" s="274">
        <f>IF(T108,LOOKUP(T108,{1;2;3;4;5;6;7;8;9;10;11;12;13;14;15;16;17;18;19;20;21},{30;25;21;18;16;15;14;13;12;11;10;9;8;7;6;5;4;3;2;1;0}),0)</f>
        <v>0</v>
      </c>
      <c r="V108" s="291"/>
      <c r="W108" s="273">
        <f>IF(V108,LOOKUP(V108,{1;2;3;4;5;6;7;8;9;10;11;12;13;14;15;16;17;18;19;20;21},{45;35;26;18;16;15;14;13;12;11;10;9;8;7;6;5;4;3;2;1;0}),0)</f>
        <v>0</v>
      </c>
      <c r="X108" s="285"/>
      <c r="Y108" s="284">
        <f>IF(X108,LOOKUP(X108,{1;2;3;4;5;6;7;8;9;10;11;12;13;14;15;16;17;18;19;20;21},{45;35;26;18;16;15;14;13;12;11;10;9;8;7;6;5;4;3;2;1;0}),0)</f>
        <v>0</v>
      </c>
      <c r="Z108" s="285"/>
      <c r="AA108" s="273">
        <f>IF(Z108,LOOKUP(Z108,{1;2;3;4;5;6;7;8;9;10;11;12;13;14;15;16;17;18;19;20;21},{45;35;26;18;16;15;14;13;12;11;10;9;8;7;6;5;4;3;2;1;0}),0)</f>
        <v>0</v>
      </c>
      <c r="AB108" s="285"/>
      <c r="AC108" s="289">
        <f>IF(AB108,LOOKUP(AB108,{1;2;3;4;5;6;7;8;9;10;11;12;13;14;15;16;17;18;19;20;21},{45;35;26;18;16;15;14;13;12;11;10;9;8;7;6;5;4;3;2;1;0}),0)</f>
        <v>0</v>
      </c>
      <c r="AD108" s="225"/>
      <c r="AE108"/>
      <c r="AF108"/>
    </row>
    <row r="109" spans="1:32" ht="16" customHeight="1" x14ac:dyDescent="0.2">
      <c r="A109" s="154">
        <v>3150493</v>
      </c>
      <c r="B109" s="146" t="s">
        <v>136</v>
      </c>
      <c r="C109" s="49" t="s">
        <v>137</v>
      </c>
      <c r="D109" s="38" t="str">
        <f t="shared" si="12"/>
        <v>KrystofKOPAL</v>
      </c>
      <c r="E109" s="358">
        <v>2017</v>
      </c>
      <c r="F109" s="366" t="s">
        <v>483</v>
      </c>
      <c r="G109" s="367">
        <v>1993</v>
      </c>
      <c r="H109" s="311" t="str">
        <f t="shared" si="13"/>
        <v>SR</v>
      </c>
      <c r="I109" s="311">
        <f t="shared" si="14"/>
        <v>40</v>
      </c>
      <c r="J109" s="340">
        <f>LARGE((O109,S109,Y109,AC109),1)+LARGE((O109,S109,Y109,AC109),2)</f>
        <v>0</v>
      </c>
      <c r="K109" s="344">
        <f t="shared" si="15"/>
        <v>41</v>
      </c>
      <c r="L109" s="342">
        <f>LARGE((Q109,U109,W109,AA109),1)+LARGE((Q109,U109,W109,AA109),2)</f>
        <v>0</v>
      </c>
      <c r="M109" s="122"/>
      <c r="N109" s="40"/>
      <c r="O109" s="41">
        <f>IF(N109,LOOKUP(N109,{1;2;3;4;5;6;7;8;9;10;11;12;13;14;15;16;17;18;19;20;21},{30;25;21;18;16;15;14;13;12;11;10;9;8;7;6;5;4;3;2;1;0}),0)</f>
        <v>0</v>
      </c>
      <c r="P109" s="40"/>
      <c r="Q109" s="43">
        <f>IF(P109,LOOKUP(P109,{1;2;3;4;5;6;7;8;9;10;11;12;13;14;15;16;17;18;19;20;21},{30;25;21;18;16;15;14;13;12;11;10;9;8;7;6;5;4;3;2;1;0}),0)</f>
        <v>0</v>
      </c>
      <c r="R109" s="40"/>
      <c r="S109" s="41">
        <f>IF(R109,LOOKUP(R109,{1;2;3;4;5;6;7;8;9;10;11;12;13;14;15;16;17;18;19;20;21},{30;25;21;18;16;15;14;13;12;11;10;9;8;7;6;5;4;3;2;1;0}),0)</f>
        <v>0</v>
      </c>
      <c r="T109" s="40"/>
      <c r="U109" s="274">
        <f>IF(T109,LOOKUP(T109,{1;2;3;4;5;6;7;8;9;10;11;12;13;14;15;16;17;18;19;20;21},{30;25;21;18;16;15;14;13;12;11;10;9;8;7;6;5;4;3;2;1;0}),0)</f>
        <v>0</v>
      </c>
      <c r="V109" s="291"/>
      <c r="W109" s="273">
        <f>IF(V109,LOOKUP(V109,{1;2;3;4;5;6;7;8;9;10;11;12;13;14;15;16;17;18;19;20;21},{45;35;26;18;16;15;14;13;12;11;10;9;8;7;6;5;4;3;2;1;0}),0)</f>
        <v>0</v>
      </c>
      <c r="X109" s="285"/>
      <c r="Y109" s="284">
        <f>IF(X109,LOOKUP(X109,{1;2;3;4;5;6;7;8;9;10;11;12;13;14;15;16;17;18;19;20;21},{45;35;26;18;16;15;14;13;12;11;10;9;8;7;6;5;4;3;2;1;0}),0)</f>
        <v>0</v>
      </c>
      <c r="Z109" s="285"/>
      <c r="AA109" s="273">
        <f>IF(Z109,LOOKUP(Z109,{1;2;3;4;5;6;7;8;9;10;11;12;13;14;15;16;17;18;19;20;21},{45;35;26;18;16;15;14;13;12;11;10;9;8;7;6;5;4;3;2;1;0}),0)</f>
        <v>0</v>
      </c>
      <c r="AB109" s="285"/>
      <c r="AC109" s="289">
        <f>IF(AB109,LOOKUP(AB109,{1;2;3;4;5;6;7;8;9;10;11;12;13;14;15;16;17;18;19;20;21},{45;35;26;18;16;15;14;13;12;11;10;9;8;7;6;5;4;3;2;1;0}),0)</f>
        <v>0</v>
      </c>
      <c r="AD109" s="225"/>
      <c r="AE109"/>
      <c r="AF109"/>
    </row>
    <row r="110" spans="1:32" ht="16" customHeight="1" x14ac:dyDescent="0.2">
      <c r="A110" s="154">
        <v>3040096</v>
      </c>
      <c r="B110" s="146" t="s">
        <v>206</v>
      </c>
      <c r="C110" s="49" t="s">
        <v>207</v>
      </c>
      <c r="D110" s="38" t="str">
        <f t="shared" si="12"/>
        <v>PaulKOVACS</v>
      </c>
      <c r="E110" s="358">
        <v>2017</v>
      </c>
      <c r="F110" s="366" t="s">
        <v>483</v>
      </c>
      <c r="G110" s="367">
        <v>1990</v>
      </c>
      <c r="H110" s="311" t="str">
        <f t="shared" si="13"/>
        <v>SR</v>
      </c>
      <c r="I110" s="311">
        <f t="shared" si="14"/>
        <v>40</v>
      </c>
      <c r="J110" s="340">
        <f>LARGE((O110,S110,Y110,AC110),1)+LARGE((O110,S110,Y110,AC110),2)</f>
        <v>0</v>
      </c>
      <c r="K110" s="344">
        <f t="shared" si="15"/>
        <v>41</v>
      </c>
      <c r="L110" s="342">
        <f>LARGE((Q110,U110,W110,AA110),1)+LARGE((Q110,U110,W110,AA110),2)</f>
        <v>0</v>
      </c>
      <c r="M110" s="122"/>
      <c r="N110" s="40"/>
      <c r="O110" s="41">
        <f>IF(N110,LOOKUP(N110,{1;2;3;4;5;6;7;8;9;10;11;12;13;14;15;16;17;18;19;20;21},{30;25;21;18;16;15;14;13;12;11;10;9;8;7;6;5;4;3;2;1;0}),0)</f>
        <v>0</v>
      </c>
      <c r="P110" s="40"/>
      <c r="Q110" s="43">
        <f>IF(P110,LOOKUP(P110,{1;2;3;4;5;6;7;8;9;10;11;12;13;14;15;16;17;18;19;20;21},{30;25;21;18;16;15;14;13;12;11;10;9;8;7;6;5;4;3;2;1;0}),0)</f>
        <v>0</v>
      </c>
      <c r="R110" s="40"/>
      <c r="S110" s="41">
        <f>IF(R110,LOOKUP(R110,{1;2;3;4;5;6;7;8;9;10;11;12;13;14;15;16;17;18;19;20;21},{30;25;21;18;16;15;14;13;12;11;10;9;8;7;6;5;4;3;2;1;0}),0)</f>
        <v>0</v>
      </c>
      <c r="T110" s="40"/>
      <c r="U110" s="274">
        <f>IF(T110,LOOKUP(T110,{1;2;3;4;5;6;7;8;9;10;11;12;13;14;15;16;17;18;19;20;21},{30;25;21;18;16;15;14;13;12;11;10;9;8;7;6;5;4;3;2;1;0}),0)</f>
        <v>0</v>
      </c>
      <c r="V110" s="291"/>
      <c r="W110" s="273">
        <f>IF(V110,LOOKUP(V110,{1;2;3;4;5;6;7;8;9;10;11;12;13;14;15;16;17;18;19;20;21},{45;35;26;18;16;15;14;13;12;11;10;9;8;7;6;5;4;3;2;1;0}),0)</f>
        <v>0</v>
      </c>
      <c r="X110" s="285"/>
      <c r="Y110" s="284">
        <f>IF(X110,LOOKUP(X110,{1;2;3;4;5;6;7;8;9;10;11;12;13;14;15;16;17;18;19;20;21},{45;35;26;18;16;15;14;13;12;11;10;9;8;7;6;5;4;3;2;1;0}),0)</f>
        <v>0</v>
      </c>
      <c r="Z110" s="285"/>
      <c r="AA110" s="273">
        <f>IF(Z110,LOOKUP(Z110,{1;2;3;4;5;6;7;8;9;10;11;12;13;14;15;16;17;18;19;20;21},{45;35;26;18;16;15;14;13;12;11;10;9;8;7;6;5;4;3;2;1;0}),0)</f>
        <v>0</v>
      </c>
      <c r="AB110" s="285"/>
      <c r="AC110" s="289">
        <f>IF(AB110,LOOKUP(AB110,{1;2;3;4;5;6;7;8;9;10;11;12;13;14;15;16;17;18;19;20;21},{45;35;26;18;16;15;14;13;12;11;10;9;8;7;6;5;4;3;2;1;0}),0)</f>
        <v>0</v>
      </c>
      <c r="AD110" s="225"/>
      <c r="AE110"/>
      <c r="AF110"/>
    </row>
    <row r="111" spans="1:32" ht="16" customHeight="1" x14ac:dyDescent="0.2">
      <c r="A111" s="154">
        <v>3422243</v>
      </c>
      <c r="B111" s="147" t="s">
        <v>533</v>
      </c>
      <c r="C111" s="115" t="s">
        <v>534</v>
      </c>
      <c r="D111" s="38" t="str">
        <f t="shared" si="12"/>
        <v>Eivind RombergKVAALE</v>
      </c>
      <c r="E111" s="358">
        <v>2017</v>
      </c>
      <c r="F111" s="366" t="s">
        <v>483</v>
      </c>
      <c r="G111" s="369">
        <v>1994</v>
      </c>
      <c r="H111" s="311" t="str">
        <f t="shared" si="13"/>
        <v>SR</v>
      </c>
      <c r="I111" s="311">
        <f t="shared" si="14"/>
        <v>40</v>
      </c>
      <c r="J111" s="340">
        <f>LARGE((O111,S111,Y111,AC111),1)+LARGE((O111,S111,Y111,AC111),2)</f>
        <v>0</v>
      </c>
      <c r="K111" s="344">
        <f t="shared" si="15"/>
        <v>41</v>
      </c>
      <c r="L111" s="342">
        <f>LARGE((Q111,U111,W111,AA111),1)+LARGE((Q111,U111,W111,AA111),2)</f>
        <v>0</v>
      </c>
      <c r="M111" s="122"/>
      <c r="N111" s="40"/>
      <c r="O111" s="41">
        <f>IF(N111,LOOKUP(N111,{1;2;3;4;5;6;7;8;9;10;11;12;13;14;15;16;17;18;19;20;21},{30;25;21;18;16;15;14;13;12;11;10;9;8;7;6;5;4;3;2;1;0}),0)</f>
        <v>0</v>
      </c>
      <c r="P111" s="40"/>
      <c r="Q111" s="43">
        <f>IF(P111,LOOKUP(P111,{1;2;3;4;5;6;7;8;9;10;11;12;13;14;15;16;17;18;19;20;21},{30;25;21;18;16;15;14;13;12;11;10;9;8;7;6;5;4;3;2;1;0}),0)</f>
        <v>0</v>
      </c>
      <c r="R111" s="40"/>
      <c r="S111" s="41">
        <f>IF(R111,LOOKUP(R111,{1;2;3;4;5;6;7;8;9;10;11;12;13;14;15;16;17;18;19;20;21},{30;25;21;18;16;15;14;13;12;11;10;9;8;7;6;5;4;3;2;1;0}),0)</f>
        <v>0</v>
      </c>
      <c r="T111" s="40"/>
      <c r="U111" s="274">
        <f>IF(T111,LOOKUP(T111,{1;2;3;4;5;6;7;8;9;10;11;12;13;14;15;16;17;18;19;20;21},{30;25;21;18;16;15;14;13;12;11;10;9;8;7;6;5;4;3;2;1;0}),0)</f>
        <v>0</v>
      </c>
      <c r="V111" s="291"/>
      <c r="W111" s="273">
        <f>IF(V111,LOOKUP(V111,{1;2;3;4;5;6;7;8;9;10;11;12;13;14;15;16;17;18;19;20;21},{45;35;26;18;16;15;14;13;12;11;10;9;8;7;6;5;4;3;2;1;0}),0)</f>
        <v>0</v>
      </c>
      <c r="X111" s="285"/>
      <c r="Y111" s="284">
        <f>IF(X111,LOOKUP(X111,{1;2;3;4;5;6;7;8;9;10;11;12;13;14;15;16;17;18;19;20;21},{45;35;26;18;16;15;14;13;12;11;10;9;8;7;6;5;4;3;2;1;0}),0)</f>
        <v>0</v>
      </c>
      <c r="Z111" s="285"/>
      <c r="AA111" s="273">
        <f>IF(Z111,LOOKUP(Z111,{1;2;3;4;5;6;7;8;9;10;11;12;13;14;15;16;17;18;19;20;21},{45;35;26;18;16;15;14;13;12;11;10;9;8;7;6;5;4;3;2;1;0}),0)</f>
        <v>0</v>
      </c>
      <c r="AB111" s="285"/>
      <c r="AC111" s="289">
        <f>IF(AB111,LOOKUP(AB111,{1;2;3;4;5;6;7;8;9;10;11;12;13;14;15;16;17;18;19;20;21},{45;35;26;18;16;15;14;13;12;11;10;9;8;7;6;5;4;3;2;1;0}),0)</f>
        <v>0</v>
      </c>
      <c r="AD111" s="225"/>
      <c r="AE111"/>
      <c r="AF111"/>
    </row>
    <row r="112" spans="1:32" ht="16" customHeight="1" x14ac:dyDescent="0.2">
      <c r="A112" s="154">
        <v>3530782</v>
      </c>
      <c r="B112" s="146" t="s">
        <v>151</v>
      </c>
      <c r="C112" s="49" t="s">
        <v>152</v>
      </c>
      <c r="D112" s="38" t="str">
        <f t="shared" si="12"/>
        <v>MaxLACHANCE</v>
      </c>
      <c r="E112" s="358">
        <v>2017</v>
      </c>
      <c r="F112" s="366" t="s">
        <v>482</v>
      </c>
      <c r="G112" s="369">
        <v>1996</v>
      </c>
      <c r="H112" s="311" t="str">
        <f t="shared" si="13"/>
        <v>U23</v>
      </c>
      <c r="I112" s="311">
        <f t="shared" si="14"/>
        <v>40</v>
      </c>
      <c r="J112" s="340">
        <f>LARGE((O112,S112,Y112,AC112),1)+LARGE((O112,S112,Y112,AC112),2)</f>
        <v>0</v>
      </c>
      <c r="K112" s="344">
        <f t="shared" si="15"/>
        <v>20</v>
      </c>
      <c r="L112" s="342">
        <f>LARGE((Q112,U112,W112,AA112),1)+LARGE((Q112,U112,W112,AA112),2)</f>
        <v>19</v>
      </c>
      <c r="M112" s="122"/>
      <c r="N112" s="40"/>
      <c r="O112" s="41">
        <f>IF(N112,LOOKUP(N112,{1;2;3;4;5;6;7;8;9;10;11;12;13;14;15;16;17;18;19;20;21},{30;25;21;18;16;15;14;13;12;11;10;9;8;7;6;5;4;3;2;1;0}),0)</f>
        <v>0</v>
      </c>
      <c r="P112" s="40">
        <v>10</v>
      </c>
      <c r="Q112" s="43">
        <f>IF(P112,LOOKUP(P112,{1;2;3;4;5;6;7;8;9;10;11;12;13;14;15;16;17;18;19;20;21},{30;25;21;18;16;15;14;13;12;11;10;9;8;7;6;5;4;3;2;1;0}),0)</f>
        <v>11</v>
      </c>
      <c r="R112" s="40"/>
      <c r="S112" s="41">
        <f>IF(R112,LOOKUP(R112,{1;2;3;4;5;6;7;8;9;10;11;12;13;14;15;16;17;18;19;20;21},{30;25;21;18;16;15;14;13;12;11;10;9;8;7;6;5;4;3;2;1;0}),0)</f>
        <v>0</v>
      </c>
      <c r="T112" s="40">
        <v>13</v>
      </c>
      <c r="U112" s="274">
        <f>IF(T112,LOOKUP(T112,{1;2;3;4;5;6;7;8;9;10;11;12;13;14;15;16;17;18;19;20;21},{30;25;21;18;16;15;14;13;12;11;10;9;8;7;6;5;4;3;2;1;0}),0)</f>
        <v>8</v>
      </c>
      <c r="V112" s="291"/>
      <c r="W112" s="273">
        <f>IF(V112,LOOKUP(V112,{1;2;3;4;5;6;7;8;9;10;11;12;13;14;15;16;17;18;19;20;21},{45;35;26;18;16;15;14;13;12;11;10;9;8;7;6;5;4;3;2;1;0}),0)</f>
        <v>0</v>
      </c>
      <c r="X112" s="285"/>
      <c r="Y112" s="284">
        <f>IF(X112,LOOKUP(X112,{1;2;3;4;5;6;7;8;9;10;11;12;13;14;15;16;17;18;19;20;21},{45;35;26;18;16;15;14;13;12;11;10;9;8;7;6;5;4;3;2;1;0}),0)</f>
        <v>0</v>
      </c>
      <c r="Z112" s="285"/>
      <c r="AA112" s="273">
        <f>IF(Z112,LOOKUP(Z112,{1;2;3;4;5;6;7;8;9;10;11;12;13;14;15;16;17;18;19;20;21},{45;35;26;18;16;15;14;13;12;11;10;9;8;7;6;5;4;3;2;1;0}),0)</f>
        <v>0</v>
      </c>
      <c r="AB112" s="285"/>
      <c r="AC112" s="289">
        <f>IF(AB112,LOOKUP(AB112,{1;2;3;4;5;6;7;8;9;10;11;12;13;14;15;16;17;18;19;20;21},{45;35;26;18;16;15;14;13;12;11;10;9;8;7;6;5;4;3;2;1;0}),0)</f>
        <v>0</v>
      </c>
      <c r="AD112" s="225"/>
      <c r="AE112"/>
      <c r="AF112"/>
    </row>
    <row r="113" spans="1:32" ht="16" customHeight="1" x14ac:dyDescent="0.2">
      <c r="A113" s="154">
        <v>3100301</v>
      </c>
      <c r="B113" s="146" t="s">
        <v>76</v>
      </c>
      <c r="C113" s="49" t="s">
        <v>208</v>
      </c>
      <c r="D113" s="38" t="str">
        <f t="shared" si="12"/>
        <v>JulienLAMOUREUX</v>
      </c>
      <c r="E113" s="358">
        <v>2017</v>
      </c>
      <c r="F113" s="366" t="s">
        <v>483</v>
      </c>
      <c r="G113" s="369">
        <v>1994</v>
      </c>
      <c r="H113" s="311" t="str">
        <f t="shared" si="13"/>
        <v>SR</v>
      </c>
      <c r="I113" s="311">
        <f t="shared" si="14"/>
        <v>40</v>
      </c>
      <c r="J113" s="340">
        <f>LARGE((O113,S113,Y113,AC113),1)+LARGE((O113,S113,Y113,AC113),2)</f>
        <v>0</v>
      </c>
      <c r="K113" s="344">
        <f t="shared" si="15"/>
        <v>41</v>
      </c>
      <c r="L113" s="342">
        <f>LARGE((Q113,U113,W113,AA113),1)+LARGE((Q113,U113,W113,AA113),2)</f>
        <v>0</v>
      </c>
      <c r="M113" s="122"/>
      <c r="N113" s="40"/>
      <c r="O113" s="41">
        <f>IF(N113,LOOKUP(N113,{1;2;3;4;5;6;7;8;9;10;11;12;13;14;15;16;17;18;19;20;21},{30;25;21;18;16;15;14;13;12;11;10;9;8;7;6;5;4;3;2;1;0}),0)</f>
        <v>0</v>
      </c>
      <c r="P113" s="40"/>
      <c r="Q113" s="43">
        <f>IF(P113,LOOKUP(P113,{1;2;3;4;5;6;7;8;9;10;11;12;13;14;15;16;17;18;19;20;21},{30;25;21;18;16;15;14;13;12;11;10;9;8;7;6;5;4;3;2;1;0}),0)</f>
        <v>0</v>
      </c>
      <c r="R113" s="40"/>
      <c r="S113" s="41">
        <f>IF(R113,LOOKUP(R113,{1;2;3;4;5;6;7;8;9;10;11;12;13;14;15;16;17;18;19;20;21},{30;25;21;18;16;15;14;13;12;11;10;9;8;7;6;5;4;3;2;1;0}),0)</f>
        <v>0</v>
      </c>
      <c r="T113" s="40"/>
      <c r="U113" s="274">
        <f>IF(T113,LOOKUP(T113,{1;2;3;4;5;6;7;8;9;10;11;12;13;14;15;16;17;18;19;20;21},{30;25;21;18;16;15;14;13;12;11;10;9;8;7;6;5;4;3;2;1;0}),0)</f>
        <v>0</v>
      </c>
      <c r="V113" s="291"/>
      <c r="W113" s="273">
        <f>IF(V113,LOOKUP(V113,{1;2;3;4;5;6;7;8;9;10;11;12;13;14;15;16;17;18;19;20;21},{45;35;26;18;16;15;14;13;12;11;10;9;8;7;6;5;4;3;2;1;0}),0)</f>
        <v>0</v>
      </c>
      <c r="X113" s="285"/>
      <c r="Y113" s="284">
        <f>IF(X113,LOOKUP(X113,{1;2;3;4;5;6;7;8;9;10;11;12;13;14;15;16;17;18;19;20;21},{45;35;26;18;16;15;14;13;12;11;10;9;8;7;6;5;4;3;2;1;0}),0)</f>
        <v>0</v>
      </c>
      <c r="Z113" s="285"/>
      <c r="AA113" s="273">
        <f>IF(Z113,LOOKUP(Z113,{1;2;3;4;5;6;7;8;9;10;11;12;13;14;15;16;17;18;19;20;21},{45;35;26;18;16;15;14;13;12;11;10;9;8;7;6;5;4;3;2;1;0}),0)</f>
        <v>0</v>
      </c>
      <c r="AB113" s="285"/>
      <c r="AC113" s="289">
        <f>IF(AB113,LOOKUP(AB113,{1;2;3;4;5;6;7;8;9;10;11;12;13;14;15;16;17;18;19;20;21},{45;35;26;18;16;15;14;13;12;11;10;9;8;7;6;5;4;3;2;1;0}),0)</f>
        <v>0</v>
      </c>
      <c r="AD113" s="225"/>
      <c r="AE113"/>
      <c r="AF113"/>
    </row>
    <row r="114" spans="1:32" ht="16" customHeight="1" x14ac:dyDescent="0.2">
      <c r="A114" s="154">
        <v>3100267</v>
      </c>
      <c r="B114" s="430" t="s">
        <v>209</v>
      </c>
      <c r="C114" s="49" t="s">
        <v>210</v>
      </c>
      <c r="D114" s="38" t="str">
        <f t="shared" si="12"/>
        <v>SimonLAPOINTE</v>
      </c>
      <c r="E114" s="358">
        <v>2017</v>
      </c>
      <c r="F114" s="366" t="s">
        <v>483</v>
      </c>
      <c r="G114" s="369">
        <v>1993</v>
      </c>
      <c r="H114" s="311" t="str">
        <f t="shared" si="13"/>
        <v>SR</v>
      </c>
      <c r="I114" s="311">
        <f t="shared" si="14"/>
        <v>40</v>
      </c>
      <c r="J114" s="340">
        <f>LARGE((O114,S114,Y114,AC114),1)+LARGE((O114,S114,Y114,AC114),2)</f>
        <v>0</v>
      </c>
      <c r="K114" s="344">
        <f t="shared" si="15"/>
        <v>41</v>
      </c>
      <c r="L114" s="342">
        <f>LARGE((Q114,U114,W114,AA114),1)+LARGE((Q114,U114,W114,AA114),2)</f>
        <v>0</v>
      </c>
      <c r="M114" s="266"/>
      <c r="N114" s="40"/>
      <c r="O114" s="41">
        <f>IF(N114,LOOKUP(N114,{1;2;3;4;5;6;7;8;9;10;11;12;13;14;15;16;17;18;19;20;21},{30;25;21;18;16;15;14;13;12;11;10;9;8;7;6;5;4;3;2;1;0}),0)</f>
        <v>0</v>
      </c>
      <c r="P114" s="40"/>
      <c r="Q114" s="43">
        <f>IF(P114,LOOKUP(P114,{1;2;3;4;5;6;7;8;9;10;11;12;13;14;15;16;17;18;19;20;21},{30;25;21;18;16;15;14;13;12;11;10;9;8;7;6;5;4;3;2;1;0}),0)</f>
        <v>0</v>
      </c>
      <c r="R114" s="40"/>
      <c r="S114" s="41">
        <f>IF(R114,LOOKUP(R114,{1;2;3;4;5;6;7;8;9;10;11;12;13;14;15;16;17;18;19;20;21},{30;25;21;18;16;15;14;13;12;11;10;9;8;7;6;5;4;3;2;1;0}),0)</f>
        <v>0</v>
      </c>
      <c r="T114" s="40"/>
      <c r="U114" s="274">
        <f>IF(T114,LOOKUP(T114,{1;2;3;4;5;6;7;8;9;10;11;12;13;14;15;16;17;18;19;20;21},{30;25;21;18;16;15;14;13;12;11;10;9;8;7;6;5;4;3;2;1;0}),0)</f>
        <v>0</v>
      </c>
      <c r="V114" s="291"/>
      <c r="W114" s="273">
        <f>IF(V114,LOOKUP(V114,{1;2;3;4;5;6;7;8;9;10;11;12;13;14;15;16;17;18;19;20;21},{45;35;26;18;16;15;14;13;12;11;10;9;8;7;6;5;4;3;2;1;0}),0)</f>
        <v>0</v>
      </c>
      <c r="X114" s="285"/>
      <c r="Y114" s="284">
        <f>IF(X114,LOOKUP(X114,{1;2;3;4;5;6;7;8;9;10;11;12;13;14;15;16;17;18;19;20;21},{45;35;26;18;16;15;14;13;12;11;10;9;8;7;6;5;4;3;2;1;0}),0)</f>
        <v>0</v>
      </c>
      <c r="Z114" s="285"/>
      <c r="AA114" s="273">
        <f>IF(Z114,LOOKUP(Z114,{1;2;3;4;5;6;7;8;9;10;11;12;13;14;15;16;17;18;19;20;21},{45;35;26;18;16;15;14;13;12;11;10;9;8;7;6;5;4;3;2;1;0}),0)</f>
        <v>0</v>
      </c>
      <c r="AB114" s="285"/>
      <c r="AC114" s="289">
        <f>IF(AB114,LOOKUP(AB114,{1;2;3;4;5;6;7;8;9;10;11;12;13;14;15;16;17;18;19;20;21},{45;35;26;18;16;15;14;13;12;11;10;9;8;7;6;5;4;3;2;1;0}),0)</f>
        <v>0</v>
      </c>
      <c r="AD114" s="225"/>
      <c r="AE114"/>
      <c r="AF114"/>
    </row>
    <row r="115" spans="1:32" ht="16" customHeight="1" x14ac:dyDescent="0.2">
      <c r="A115" s="154">
        <v>3510487</v>
      </c>
      <c r="B115" s="145" t="s">
        <v>141</v>
      </c>
      <c r="C115" s="114" t="s">
        <v>528</v>
      </c>
      <c r="D115" s="38" t="str">
        <f t="shared" si="12"/>
        <v>FabioLECHNER</v>
      </c>
      <c r="E115" s="359"/>
      <c r="F115" s="368" t="s">
        <v>483</v>
      </c>
      <c r="G115" s="367">
        <v>1994</v>
      </c>
      <c r="H115" s="311" t="str">
        <f t="shared" si="13"/>
        <v>SR</v>
      </c>
      <c r="I115" s="311">
        <f t="shared" si="14"/>
        <v>40</v>
      </c>
      <c r="J115" s="340">
        <f>LARGE((O115,S115,Y115,AC115),1)+LARGE((O115,S115,Y115,AC115),2)</f>
        <v>0</v>
      </c>
      <c r="K115" s="344">
        <f t="shared" si="15"/>
        <v>41</v>
      </c>
      <c r="L115" s="342">
        <f>LARGE((Q115,U115,W115,AA115),1)+LARGE((Q115,U115,W115,AA115),2)</f>
        <v>0</v>
      </c>
      <c r="M115" s="122"/>
      <c r="N115" s="40"/>
      <c r="O115" s="41">
        <f>IF(N115,LOOKUP(N115,{1;2;3;4;5;6;7;8;9;10;11;12;13;14;15;16;17;18;19;20;21},{30;25;21;18;16;15;14;13;12;11;10;9;8;7;6;5;4;3;2;1;0}),0)</f>
        <v>0</v>
      </c>
      <c r="P115" s="40"/>
      <c r="Q115" s="43">
        <f>IF(P115,LOOKUP(P115,{1;2;3;4;5;6;7;8;9;10;11;12;13;14;15;16;17;18;19;20;21},{30;25;21;18;16;15;14;13;12;11;10;9;8;7;6;5;4;3;2;1;0}),0)</f>
        <v>0</v>
      </c>
      <c r="R115" s="40"/>
      <c r="S115" s="41">
        <f>IF(R115,LOOKUP(R115,{1;2;3;4;5;6;7;8;9;10;11;12;13;14;15;16;17;18;19;20;21},{30;25;21;18;16;15;14;13;12;11;10;9;8;7;6;5;4;3;2;1;0}),0)</f>
        <v>0</v>
      </c>
      <c r="T115" s="40"/>
      <c r="U115" s="274">
        <f>IF(T115,LOOKUP(T115,{1;2;3;4;5;6;7;8;9;10;11;12;13;14;15;16;17;18;19;20;21},{30;25;21;18;16;15;14;13;12;11;10;9;8;7;6;5;4;3;2;1;0}),0)</f>
        <v>0</v>
      </c>
      <c r="V115" s="291"/>
      <c r="W115" s="273">
        <f>IF(V115,LOOKUP(V115,{1;2;3;4;5;6;7;8;9;10;11;12;13;14;15;16;17;18;19;20;21},{45;35;26;18;16;15;14;13;12;11;10;9;8;7;6;5;4;3;2;1;0}),0)</f>
        <v>0</v>
      </c>
      <c r="X115" s="285"/>
      <c r="Y115" s="284">
        <f>IF(X115,LOOKUP(X115,{1;2;3;4;5;6;7;8;9;10;11;12;13;14;15;16;17;18;19;20;21},{45;35;26;18;16;15;14;13;12;11;10;9;8;7;6;5;4;3;2;1;0}),0)</f>
        <v>0</v>
      </c>
      <c r="Z115" s="285"/>
      <c r="AA115" s="273">
        <f>IF(Z115,LOOKUP(Z115,{1;2;3;4;5;6;7;8;9;10;11;12;13;14;15;16;17;18;19;20;21},{45;35;26;18;16;15;14;13;12;11;10;9;8;7;6;5;4;3;2;1;0}),0)</f>
        <v>0</v>
      </c>
      <c r="AB115" s="285"/>
      <c r="AC115" s="289">
        <f>IF(AB115,LOOKUP(AB115,{1;2;3;4;5;6;7;8;9;10;11;12;13;14;15;16;17;18;19;20;21},{45;35;26;18;16;15;14;13;12;11;10;9;8;7;6;5;4;3;2;1;0}),0)</f>
        <v>0</v>
      </c>
      <c r="AD115" s="225"/>
      <c r="AE115"/>
      <c r="AF115"/>
    </row>
    <row r="116" spans="1:32" ht="16" customHeight="1" x14ac:dyDescent="0.2">
      <c r="A116" s="154">
        <v>3530348</v>
      </c>
      <c r="B116" s="145" t="s">
        <v>67</v>
      </c>
      <c r="C116" s="37" t="s">
        <v>68</v>
      </c>
      <c r="D116" s="38" t="str">
        <f t="shared" si="12"/>
        <v>Matt LIEBSCH</v>
      </c>
      <c r="E116" s="358">
        <v>2017</v>
      </c>
      <c r="F116" s="366" t="s">
        <v>482</v>
      </c>
      <c r="G116" s="369">
        <v>1983</v>
      </c>
      <c r="H116" s="311" t="str">
        <f t="shared" si="13"/>
        <v>SR</v>
      </c>
      <c r="I116" s="311">
        <f t="shared" si="14"/>
        <v>40</v>
      </c>
      <c r="J116" s="340">
        <f>LARGE((O116,S116,Y116,AC116),1)+LARGE((O116,S116,Y116,AC116),2)</f>
        <v>0</v>
      </c>
      <c r="K116" s="344">
        <f t="shared" si="15"/>
        <v>41</v>
      </c>
      <c r="L116" s="342">
        <f>LARGE((Q116,U116,W116,AA116),1)+LARGE((Q116,U116,W116,AA116),2)</f>
        <v>0</v>
      </c>
      <c r="M116" s="122"/>
      <c r="N116" s="40"/>
      <c r="O116" s="41">
        <f>IF(N116,LOOKUP(N116,{1;2;3;4;5;6;7;8;9;10;11;12;13;14;15;16;17;18;19;20;21},{30;25;21;18;16;15;14;13;12;11;10;9;8;7;6;5;4;3;2;1;0}),0)</f>
        <v>0</v>
      </c>
      <c r="P116" s="40"/>
      <c r="Q116" s="43">
        <f>IF(P116,LOOKUP(P116,{1;2;3;4;5;6;7;8;9;10;11;12;13;14;15;16;17;18;19;20;21},{30;25;21;18;16;15;14;13;12;11;10;9;8;7;6;5;4;3;2;1;0}),0)</f>
        <v>0</v>
      </c>
      <c r="R116" s="40"/>
      <c r="S116" s="41">
        <f>IF(R116,LOOKUP(R116,{1;2;3;4;5;6;7;8;9;10;11;12;13;14;15;16;17;18;19;20;21},{30;25;21;18;16;15;14;13;12;11;10;9;8;7;6;5;4;3;2;1;0}),0)</f>
        <v>0</v>
      </c>
      <c r="T116" s="40"/>
      <c r="U116" s="274">
        <f>IF(T116,LOOKUP(T116,{1;2;3;4;5;6;7;8;9;10;11;12;13;14;15;16;17;18;19;20;21},{30;25;21;18;16;15;14;13;12;11;10;9;8;7;6;5;4;3;2;1;0}),0)</f>
        <v>0</v>
      </c>
      <c r="V116" s="291"/>
      <c r="W116" s="273">
        <f>IF(V116,LOOKUP(V116,{1;2;3;4;5;6;7;8;9;10;11;12;13;14;15;16;17;18;19;20;21},{45;35;26;18;16;15;14;13;12;11;10;9;8;7;6;5;4;3;2;1;0}),0)</f>
        <v>0</v>
      </c>
      <c r="X116" s="285"/>
      <c r="Y116" s="284">
        <f>IF(X116,LOOKUP(X116,{1;2;3;4;5;6;7;8;9;10;11;12;13;14;15;16;17;18;19;20;21},{45;35;26;18;16;15;14;13;12;11;10;9;8;7;6;5;4;3;2;1;0}),0)</f>
        <v>0</v>
      </c>
      <c r="Z116" s="285"/>
      <c r="AA116" s="273">
        <f>IF(Z116,LOOKUP(Z116,{1;2;3;4;5;6;7;8;9;10;11;12;13;14;15;16;17;18;19;20;21},{45;35;26;18;16;15;14;13;12;11;10;9;8;7;6;5;4;3;2;1;0}),0)</f>
        <v>0</v>
      </c>
      <c r="AB116" s="285"/>
      <c r="AC116" s="289">
        <f>IF(AB116,LOOKUP(AB116,{1;2;3;4;5;6;7;8;9;10;11;12;13;14;15;16;17;18;19;20;21},{45;35;26;18;16;15;14;13;12;11;10;9;8;7;6;5;4;3;2;1;0}),0)</f>
        <v>0</v>
      </c>
      <c r="AD116" s="225"/>
      <c r="AE116"/>
      <c r="AF116"/>
    </row>
    <row r="117" spans="1:32" ht="16" customHeight="1" x14ac:dyDescent="0.2">
      <c r="A117" s="154">
        <v>3100248</v>
      </c>
      <c r="B117" s="146" t="s">
        <v>76</v>
      </c>
      <c r="C117" s="49" t="s">
        <v>77</v>
      </c>
      <c r="D117" s="38" t="str">
        <f t="shared" si="12"/>
        <v>JulienLOCKE</v>
      </c>
      <c r="E117" s="358">
        <v>2017</v>
      </c>
      <c r="F117" s="366" t="s">
        <v>483</v>
      </c>
      <c r="G117" s="369">
        <v>1993</v>
      </c>
      <c r="H117" s="311" t="str">
        <f t="shared" si="13"/>
        <v>SR</v>
      </c>
      <c r="I117" s="311">
        <f t="shared" si="14"/>
        <v>40</v>
      </c>
      <c r="J117" s="340">
        <f>LARGE((O117,S117,Y117,AC117),1)+LARGE((O117,S117,Y117,AC117),2)</f>
        <v>0</v>
      </c>
      <c r="K117" s="344">
        <f t="shared" si="15"/>
        <v>41</v>
      </c>
      <c r="L117" s="342">
        <f>LARGE((Q117,U117,W117,AA117),1)+LARGE((Q117,U117,W117,AA117),2)</f>
        <v>0</v>
      </c>
      <c r="M117" s="122"/>
      <c r="N117" s="40"/>
      <c r="O117" s="41">
        <f>IF(N117,LOOKUP(N117,{1;2;3;4;5;6;7;8;9;10;11;12;13;14;15;16;17;18;19;20;21},{30;25;21;18;16;15;14;13;12;11;10;9;8;7;6;5;4;3;2;1;0}),0)</f>
        <v>0</v>
      </c>
      <c r="P117" s="40"/>
      <c r="Q117" s="43">
        <f>IF(P117,LOOKUP(P117,{1;2;3;4;5;6;7;8;9;10;11;12;13;14;15;16;17;18;19;20;21},{30;25;21;18;16;15;14;13;12;11;10;9;8;7;6;5;4;3;2;1;0}),0)</f>
        <v>0</v>
      </c>
      <c r="R117" s="40"/>
      <c r="S117" s="41">
        <f>IF(R117,LOOKUP(R117,{1;2;3;4;5;6;7;8;9;10;11;12;13;14;15;16;17;18;19;20;21},{30;25;21;18;16;15;14;13;12;11;10;9;8;7;6;5;4;3;2;1;0}),0)</f>
        <v>0</v>
      </c>
      <c r="T117" s="40"/>
      <c r="U117" s="274">
        <f>IF(T117,LOOKUP(T117,{1;2;3;4;5;6;7;8;9;10;11;12;13;14;15;16;17;18;19;20;21},{30;25;21;18;16;15;14;13;12;11;10;9;8;7;6;5;4;3;2;1;0}),0)</f>
        <v>0</v>
      </c>
      <c r="V117" s="291"/>
      <c r="W117" s="273">
        <f>IF(V117,LOOKUP(V117,{1;2;3;4;5;6;7;8;9;10;11;12;13;14;15;16;17;18;19;20;21},{45;35;26;18;16;15;14;13;12;11;10;9;8;7;6;5;4;3;2;1;0}),0)</f>
        <v>0</v>
      </c>
      <c r="X117" s="285"/>
      <c r="Y117" s="284">
        <f>IF(X117,LOOKUP(X117,{1;2;3;4;5;6;7;8;9;10;11;12;13;14;15;16;17;18;19;20;21},{45;35;26;18;16;15;14;13;12;11;10;9;8;7;6;5;4;3;2;1;0}),0)</f>
        <v>0</v>
      </c>
      <c r="Z117" s="285"/>
      <c r="AA117" s="273">
        <f>IF(Z117,LOOKUP(Z117,{1;2;3;4;5;6;7;8;9;10;11;12;13;14;15;16;17;18;19;20;21},{45;35;26;18;16;15;14;13;12;11;10;9;8;7;6;5;4;3;2;1;0}),0)</f>
        <v>0</v>
      </c>
      <c r="AB117" s="285"/>
      <c r="AC117" s="289">
        <f>IF(AB117,LOOKUP(AB117,{1;2;3;4;5;6;7;8;9;10;11;12;13;14;15;16;17;18;19;20;21},{45;35;26;18;16;15;14;13;12;11;10;9;8;7;6;5;4;3;2;1;0}),0)</f>
        <v>0</v>
      </c>
      <c r="AD117" s="225"/>
      <c r="AE117"/>
      <c r="AF117"/>
    </row>
    <row r="118" spans="1:32" ht="16" customHeight="1" x14ac:dyDescent="0.2">
      <c r="A118" s="154">
        <v>3200426</v>
      </c>
      <c r="B118" s="430" t="s">
        <v>211</v>
      </c>
      <c r="C118" s="49" t="s">
        <v>212</v>
      </c>
      <c r="D118" s="38" t="str">
        <f t="shared" si="12"/>
        <v>MoritzMADLENER</v>
      </c>
      <c r="E118" s="358">
        <v>2017</v>
      </c>
      <c r="F118" s="366" t="s">
        <v>483</v>
      </c>
      <c r="G118" s="367">
        <v>1993</v>
      </c>
      <c r="H118" s="311" t="str">
        <f t="shared" si="13"/>
        <v>SR</v>
      </c>
      <c r="I118" s="311">
        <f t="shared" si="14"/>
        <v>40</v>
      </c>
      <c r="J118" s="340">
        <f>LARGE((O118,S118,Y118,AC118),1)+LARGE((O118,S118,Y118,AC118),2)</f>
        <v>0</v>
      </c>
      <c r="K118" s="344">
        <f t="shared" si="15"/>
        <v>41</v>
      </c>
      <c r="L118" s="342">
        <f>LARGE((Q118,U118,W118,AA118),1)+LARGE((Q118,U118,W118,AA118),2)</f>
        <v>0</v>
      </c>
      <c r="M118" s="266"/>
      <c r="N118" s="40"/>
      <c r="O118" s="41">
        <f>IF(N118,LOOKUP(N118,{1;2;3;4;5;6;7;8;9;10;11;12;13;14;15;16;17;18;19;20;21},{30;25;21;18;16;15;14;13;12;11;10;9;8;7;6;5;4;3;2;1;0}),0)</f>
        <v>0</v>
      </c>
      <c r="P118" s="40"/>
      <c r="Q118" s="43">
        <f>IF(P118,LOOKUP(P118,{1;2;3;4;5;6;7;8;9;10;11;12;13;14;15;16;17;18;19;20;21},{30;25;21;18;16;15;14;13;12;11;10;9;8;7;6;5;4;3;2;1;0}),0)</f>
        <v>0</v>
      </c>
      <c r="R118" s="40"/>
      <c r="S118" s="41">
        <f>IF(R118,LOOKUP(R118,{1;2;3;4;5;6;7;8;9;10;11;12;13;14;15;16;17;18;19;20;21},{30;25;21;18;16;15;14;13;12;11;10;9;8;7;6;5;4;3;2;1;0}),0)</f>
        <v>0</v>
      </c>
      <c r="T118" s="40"/>
      <c r="U118" s="274">
        <f>IF(T118,LOOKUP(T118,{1;2;3;4;5;6;7;8;9;10;11;12;13;14;15;16;17;18;19;20;21},{30;25;21;18;16;15;14;13;12;11;10;9;8;7;6;5;4;3;2;1;0}),0)</f>
        <v>0</v>
      </c>
      <c r="V118" s="291"/>
      <c r="W118" s="273">
        <f>IF(V118,LOOKUP(V118,{1;2;3;4;5;6;7;8;9;10;11;12;13;14;15;16;17;18;19;20;21},{45;35;26;18;16;15;14;13;12;11;10;9;8;7;6;5;4;3;2;1;0}),0)</f>
        <v>0</v>
      </c>
      <c r="X118" s="285"/>
      <c r="Y118" s="284">
        <f>IF(X118,LOOKUP(X118,{1;2;3;4;5;6;7;8;9;10;11;12;13;14;15;16;17;18;19;20;21},{45;35;26;18;16;15;14;13;12;11;10;9;8;7;6;5;4;3;2;1;0}),0)</f>
        <v>0</v>
      </c>
      <c r="Z118" s="285"/>
      <c r="AA118" s="273">
        <f>IF(Z118,LOOKUP(Z118,{1;2;3;4;5;6;7;8;9;10;11;12;13;14;15;16;17;18;19;20;21},{45;35;26;18;16;15;14;13;12;11;10;9;8;7;6;5;4;3;2;1;0}),0)</f>
        <v>0</v>
      </c>
      <c r="AB118" s="285"/>
      <c r="AC118" s="289">
        <f>IF(AB118,LOOKUP(AB118,{1;2;3;4;5;6;7;8;9;10;11;12;13;14;15;16;17;18;19;20;21},{45;35;26;18;16;15;14;13;12;11;10;9;8;7;6;5;4;3;2;1;0}),0)</f>
        <v>0</v>
      </c>
      <c r="AD118" s="225"/>
      <c r="AE118"/>
      <c r="AF118"/>
    </row>
    <row r="119" spans="1:32" ht="16" customHeight="1" x14ac:dyDescent="0.2">
      <c r="A119" s="154">
        <v>3530711</v>
      </c>
      <c r="B119" s="146" t="s">
        <v>39</v>
      </c>
      <c r="C119" s="49" t="s">
        <v>40</v>
      </c>
      <c r="D119" s="38" t="str">
        <f t="shared" si="12"/>
        <v>AdamMARTIN</v>
      </c>
      <c r="E119" s="358">
        <v>2017</v>
      </c>
      <c r="F119" s="366" t="s">
        <v>482</v>
      </c>
      <c r="G119" s="369">
        <v>1994</v>
      </c>
      <c r="H119" s="311" t="str">
        <f t="shared" si="13"/>
        <v>SR</v>
      </c>
      <c r="I119" s="311">
        <f t="shared" si="14"/>
        <v>40</v>
      </c>
      <c r="J119" s="340">
        <f>LARGE((O119,S119,Y119,AC119),1)+LARGE((O119,S119,Y119,AC119),2)</f>
        <v>0</v>
      </c>
      <c r="K119" s="344">
        <f t="shared" si="15"/>
        <v>4</v>
      </c>
      <c r="L119" s="342">
        <f>LARGE((Q119,U119,W119,AA119),1)+LARGE((Q119,U119,W119,AA119),2)</f>
        <v>51</v>
      </c>
      <c r="M119" s="122"/>
      <c r="N119" s="40"/>
      <c r="O119" s="41">
        <f>IF(N119,LOOKUP(N119,{1;2;3;4;5;6;7;8;9;10;11;12;13;14;15;16;17;18;19;20;21},{30;25;21;18;16;15;14;13;12;11;10;9;8;7;6;5;4;3;2;1;0}),0)</f>
        <v>0</v>
      </c>
      <c r="P119" s="40"/>
      <c r="Q119" s="43">
        <f>IF(P119,LOOKUP(P119,{1;2;3;4;5;6;7;8;9;10;11;12;13;14;15;16;17;18;19;20;21},{30;25;21;18;16;15;14;13;12;11;10;9;8;7;6;5;4;3;2;1;0}),0)</f>
        <v>0</v>
      </c>
      <c r="R119" s="40"/>
      <c r="S119" s="41">
        <f>IF(R119,LOOKUP(R119,{1;2;3;4;5;6;7;8;9;10;11;12;13;14;15;16;17;18;19;20;21},{30;25;21;18;16;15;14;13;12;11;10;9;8;7;6;5;4;3;2;1;0}),0)</f>
        <v>0</v>
      </c>
      <c r="T119" s="40"/>
      <c r="U119" s="274">
        <f>IF(T119,LOOKUP(T119,{1;2;3;4;5;6;7;8;9;10;11;12;13;14;15;16;17;18;19;20;21},{30;25;21;18;16;15;14;13;12;11;10;9;8;7;6;5;4;3;2;1;0}),0)</f>
        <v>0</v>
      </c>
      <c r="V119" s="291">
        <v>2</v>
      </c>
      <c r="W119" s="273">
        <f>IF(V119,LOOKUP(V119,{1;2;3;4;5;6;7;8;9;10;11;12;13;14;15;16;17;18;19;20;21},{45;35;26;18;16;15;14;13;12;11;10;9;8;7;6;5;4;3;2;1;0}),0)</f>
        <v>35</v>
      </c>
      <c r="X119" s="285"/>
      <c r="Y119" s="284">
        <f>IF(X119,LOOKUP(X119,{1;2;3;4;5;6;7;8;9;10;11;12;13;14;15;16;17;18;19;20;21},{45;35;26;18;16;15;14;13;12;11;10;9;8;7;6;5;4;3;2;1;0}),0)</f>
        <v>0</v>
      </c>
      <c r="Z119" s="285">
        <v>5</v>
      </c>
      <c r="AA119" s="273">
        <f>IF(Z119,LOOKUP(Z119,{1;2;3;4;5;6;7;8;9;10;11;12;13;14;15;16;17;18;19;20;21},{45;35;26;18;16;15;14;13;12;11;10;9;8;7;6;5;4;3;2;1;0}),0)</f>
        <v>16</v>
      </c>
      <c r="AB119" s="285"/>
      <c r="AC119" s="289">
        <f>IF(AB119,LOOKUP(AB119,{1;2;3;4;5;6;7;8;9;10;11;12;13;14;15;16;17;18;19;20;21},{45;35;26;18;16;15;14;13;12;11;10;9;8;7;6;5;4;3;2;1;0}),0)</f>
        <v>0</v>
      </c>
      <c r="AD119" s="225"/>
      <c r="AE119"/>
      <c r="AF119"/>
    </row>
    <row r="120" spans="1:32" ht="16" customHeight="1" x14ac:dyDescent="0.2">
      <c r="A120" s="154">
        <v>3530774</v>
      </c>
      <c r="B120" s="146" t="s">
        <v>82</v>
      </c>
      <c r="C120" s="49" t="s">
        <v>214</v>
      </c>
      <c r="D120" s="38" t="str">
        <f t="shared" si="12"/>
        <v>PatrickMCELRAVEY</v>
      </c>
      <c r="E120" s="358">
        <v>2017</v>
      </c>
      <c r="F120" s="366" t="s">
        <v>482</v>
      </c>
      <c r="G120" s="369">
        <v>1994</v>
      </c>
      <c r="H120" s="311" t="str">
        <f t="shared" si="13"/>
        <v>SR</v>
      </c>
      <c r="I120" s="311">
        <f t="shared" si="14"/>
        <v>40</v>
      </c>
      <c r="J120" s="340">
        <f>LARGE((O120,S120,Y120,AC120),1)+LARGE((O120,S120,Y120,AC120),2)</f>
        <v>0</v>
      </c>
      <c r="K120" s="344">
        <f t="shared" si="15"/>
        <v>41</v>
      </c>
      <c r="L120" s="342">
        <f>LARGE((Q120,U120,W120,AA120),1)+LARGE((Q120,U120,W120,AA120),2)</f>
        <v>0</v>
      </c>
      <c r="M120" s="122"/>
      <c r="N120" s="40"/>
      <c r="O120" s="41">
        <f>IF(N120,LOOKUP(N120,{1;2;3;4;5;6;7;8;9;10;11;12;13;14;15;16;17;18;19;20;21},{30;25;21;18;16;15;14;13;12;11;10;9;8;7;6;5;4;3;2;1;0}),0)</f>
        <v>0</v>
      </c>
      <c r="P120" s="40"/>
      <c r="Q120" s="43">
        <f>IF(P120,LOOKUP(P120,{1;2;3;4;5;6;7;8;9;10;11;12;13;14;15;16;17;18;19;20;21},{30;25;21;18;16;15;14;13;12;11;10;9;8;7;6;5;4;3;2;1;0}),0)</f>
        <v>0</v>
      </c>
      <c r="R120" s="40"/>
      <c r="S120" s="41">
        <f>IF(R120,LOOKUP(R120,{1;2;3;4;5;6;7;8;9;10;11;12;13;14;15;16;17;18;19;20;21},{30;25;21;18;16;15;14;13;12;11;10;9;8;7;6;5;4;3;2;1;0}),0)</f>
        <v>0</v>
      </c>
      <c r="T120" s="40"/>
      <c r="U120" s="274">
        <f>IF(T120,LOOKUP(T120,{1;2;3;4;5;6;7;8;9;10;11;12;13;14;15;16;17;18;19;20;21},{30;25;21;18;16;15;14;13;12;11;10;9;8;7;6;5;4;3;2;1;0}),0)</f>
        <v>0</v>
      </c>
      <c r="V120" s="291"/>
      <c r="W120" s="273">
        <f>IF(V120,LOOKUP(V120,{1;2;3;4;5;6;7;8;9;10;11;12;13;14;15;16;17;18;19;20;21},{45;35;26;18;16;15;14;13;12;11;10;9;8;7;6;5;4;3;2;1;0}),0)</f>
        <v>0</v>
      </c>
      <c r="X120" s="285"/>
      <c r="Y120" s="284">
        <f>IF(X120,LOOKUP(X120,{1;2;3;4;5;6;7;8;9;10;11;12;13;14;15;16;17;18;19;20;21},{45;35;26;18;16;15;14;13;12;11;10;9;8;7;6;5;4;3;2;1;0}),0)</f>
        <v>0</v>
      </c>
      <c r="Z120" s="285"/>
      <c r="AA120" s="273">
        <f>IF(Z120,LOOKUP(Z120,{1;2;3;4;5;6;7;8;9;10;11;12;13;14;15;16;17;18;19;20;21},{45;35;26;18;16;15;14;13;12;11;10;9;8;7;6;5;4;3;2;1;0}),0)</f>
        <v>0</v>
      </c>
      <c r="AB120" s="285"/>
      <c r="AC120" s="289">
        <f>IF(AB120,LOOKUP(AB120,{1;2;3;4;5;6;7;8;9;10;11;12;13;14;15;16;17;18;19;20;21},{45;35;26;18;16;15;14;13;12;11;10;9;8;7;6;5;4;3;2;1;0}),0)</f>
        <v>0</v>
      </c>
      <c r="AD120" s="225"/>
      <c r="AE120"/>
      <c r="AF120"/>
    </row>
    <row r="121" spans="1:32" ht="16" customHeight="1" x14ac:dyDescent="0.2">
      <c r="A121" s="154">
        <v>1282146</v>
      </c>
      <c r="B121" s="146" t="s">
        <v>32</v>
      </c>
      <c r="C121" s="49" t="s">
        <v>102</v>
      </c>
      <c r="D121" s="38" t="str">
        <f t="shared" si="12"/>
        <v>BrianMCKEEVER</v>
      </c>
      <c r="E121" s="358">
        <v>2017</v>
      </c>
      <c r="F121" s="366" t="s">
        <v>483</v>
      </c>
      <c r="G121" s="369">
        <v>1979</v>
      </c>
      <c r="H121" s="311" t="str">
        <f t="shared" si="13"/>
        <v>SR</v>
      </c>
      <c r="I121" s="311">
        <f t="shared" si="14"/>
        <v>40</v>
      </c>
      <c r="J121" s="340">
        <f>LARGE((O121,S121,Y121,AC121),1)+LARGE((O121,S121,Y121,AC121),2)</f>
        <v>0</v>
      </c>
      <c r="K121" s="344">
        <f t="shared" si="15"/>
        <v>41</v>
      </c>
      <c r="L121" s="342">
        <f>LARGE((Q121,U121,W121,AA121),1)+LARGE((Q121,U121,W121,AA121),2)</f>
        <v>0</v>
      </c>
      <c r="M121" s="122"/>
      <c r="N121" s="40"/>
      <c r="O121" s="41">
        <f>IF(N121,LOOKUP(N121,{1;2;3;4;5;6;7;8;9;10;11;12;13;14;15;16;17;18;19;20;21},{30;25;21;18;16;15;14;13;12;11;10;9;8;7;6;5;4;3;2;1;0}),0)</f>
        <v>0</v>
      </c>
      <c r="P121" s="40"/>
      <c r="Q121" s="43">
        <f>IF(P121,LOOKUP(P121,{1;2;3;4;5;6;7;8;9;10;11;12;13;14;15;16;17;18;19;20;21},{30;25;21;18;16;15;14;13;12;11;10;9;8;7;6;5;4;3;2;1;0}),0)</f>
        <v>0</v>
      </c>
      <c r="R121" s="40"/>
      <c r="S121" s="41">
        <f>IF(R121,LOOKUP(R121,{1;2;3;4;5;6;7;8;9;10;11;12;13;14;15;16;17;18;19;20;21},{30;25;21;18;16;15;14;13;12;11;10;9;8;7;6;5;4;3;2;1;0}),0)</f>
        <v>0</v>
      </c>
      <c r="T121" s="40"/>
      <c r="U121" s="274">
        <f>IF(T121,LOOKUP(T121,{1;2;3;4;5;6;7;8;9;10;11;12;13;14;15;16;17;18;19;20;21},{30;25;21;18;16;15;14;13;12;11;10;9;8;7;6;5;4;3;2;1;0}),0)</f>
        <v>0</v>
      </c>
      <c r="V121" s="291"/>
      <c r="W121" s="273">
        <f>IF(V121,LOOKUP(V121,{1;2;3;4;5;6;7;8;9;10;11;12;13;14;15;16;17;18;19;20;21},{45;35;26;18;16;15;14;13;12;11;10;9;8;7;6;5;4;3;2;1;0}),0)</f>
        <v>0</v>
      </c>
      <c r="X121" s="285"/>
      <c r="Y121" s="284">
        <f>IF(X121,LOOKUP(X121,{1;2;3;4;5;6;7;8;9;10;11;12;13;14;15;16;17;18;19;20;21},{45;35;26;18;16;15;14;13;12;11;10;9;8;7;6;5;4;3;2;1;0}),0)</f>
        <v>0</v>
      </c>
      <c r="Z121" s="285"/>
      <c r="AA121" s="273">
        <f>IF(Z121,LOOKUP(Z121,{1;2;3;4;5;6;7;8;9;10;11;12;13;14;15;16;17;18;19;20;21},{45;35;26;18;16;15;14;13;12;11;10;9;8;7;6;5;4;3;2;1;0}),0)</f>
        <v>0</v>
      </c>
      <c r="AB121" s="285"/>
      <c r="AC121" s="289">
        <f>IF(AB121,LOOKUP(AB121,{1;2;3;4;5;6;7;8;9;10;11;12;13;14;15;16;17;18;19;20;21},{45;35;26;18;16;15;14;13;12;11;10;9;8;7;6;5;4;3;2;1;0}),0)</f>
        <v>0</v>
      </c>
      <c r="AD121" s="225"/>
      <c r="AE121"/>
      <c r="AF121"/>
    </row>
    <row r="122" spans="1:32" ht="16" customHeight="1" x14ac:dyDescent="0.2">
      <c r="A122" s="154">
        <v>3421290</v>
      </c>
      <c r="B122" s="146" t="s">
        <v>92</v>
      </c>
      <c r="C122" s="49" t="s">
        <v>217</v>
      </c>
      <c r="D122" s="38" t="str">
        <f t="shared" si="12"/>
        <v>MartinMIKKELSEN</v>
      </c>
      <c r="E122" s="358">
        <v>2017</v>
      </c>
      <c r="F122" s="366" t="s">
        <v>483</v>
      </c>
      <c r="G122" s="367">
        <v>1992</v>
      </c>
      <c r="H122" s="311" t="str">
        <f t="shared" si="13"/>
        <v>SR</v>
      </c>
      <c r="I122" s="311">
        <f t="shared" si="14"/>
        <v>40</v>
      </c>
      <c r="J122" s="340">
        <f>LARGE((O122,S122,Y122,AC122),1)+LARGE((O122,S122,Y122,AC122),2)</f>
        <v>0</v>
      </c>
      <c r="K122" s="344">
        <f t="shared" si="15"/>
        <v>41</v>
      </c>
      <c r="L122" s="342">
        <f>LARGE((Q122,U122,W122,AA122),1)+LARGE((Q122,U122,W122,AA122),2)</f>
        <v>0</v>
      </c>
      <c r="M122" s="122"/>
      <c r="N122" s="40"/>
      <c r="O122" s="41">
        <f>IF(N122,LOOKUP(N122,{1;2;3;4;5;6;7;8;9;10;11;12;13;14;15;16;17;18;19;20;21},{30;25;21;18;16;15;14;13;12;11;10;9;8;7;6;5;4;3;2;1;0}),0)</f>
        <v>0</v>
      </c>
      <c r="P122" s="40"/>
      <c r="Q122" s="43">
        <f>IF(P122,LOOKUP(P122,{1;2;3;4;5;6;7;8;9;10;11;12;13;14;15;16;17;18;19;20;21},{30;25;21;18;16;15;14;13;12;11;10;9;8;7;6;5;4;3;2;1;0}),0)</f>
        <v>0</v>
      </c>
      <c r="R122" s="40"/>
      <c r="S122" s="41">
        <f>IF(R122,LOOKUP(R122,{1;2;3;4;5;6;7;8;9;10;11;12;13;14;15;16;17;18;19;20;21},{30;25;21;18;16;15;14;13;12;11;10;9;8;7;6;5;4;3;2;1;0}),0)</f>
        <v>0</v>
      </c>
      <c r="T122" s="40"/>
      <c r="U122" s="274">
        <f>IF(T122,LOOKUP(T122,{1;2;3;4;5;6;7;8;9;10;11;12;13;14;15;16;17;18;19;20;21},{30;25;21;18;16;15;14;13;12;11;10;9;8;7;6;5;4;3;2;1;0}),0)</f>
        <v>0</v>
      </c>
      <c r="V122" s="291"/>
      <c r="W122" s="273">
        <f>IF(V122,LOOKUP(V122,{1;2;3;4;5;6;7;8;9;10;11;12;13;14;15;16;17;18;19;20;21},{45;35;26;18;16;15;14;13;12;11;10;9;8;7;6;5;4;3;2;1;0}),0)</f>
        <v>0</v>
      </c>
      <c r="X122" s="285"/>
      <c r="Y122" s="284">
        <f>IF(X122,LOOKUP(X122,{1;2;3;4;5;6;7;8;9;10;11;12;13;14;15;16;17;18;19;20;21},{45;35;26;18;16;15;14;13;12;11;10;9;8;7;6;5;4;3;2;1;0}),0)</f>
        <v>0</v>
      </c>
      <c r="Z122" s="285"/>
      <c r="AA122" s="273">
        <f>IF(Z122,LOOKUP(Z122,{1;2;3;4;5;6;7;8;9;10;11;12;13;14;15;16;17;18;19;20;21},{45;35;26;18;16;15;14;13;12;11;10;9;8;7;6;5;4;3;2;1;0}),0)</f>
        <v>0</v>
      </c>
      <c r="AB122" s="285"/>
      <c r="AC122" s="289">
        <f>IF(AB122,LOOKUP(AB122,{1;2;3;4;5;6;7;8;9;10;11;12;13;14;15;16;17;18;19;20;21},{45;35;26;18;16;15;14;13;12;11;10;9;8;7;6;5;4;3;2;1;0}),0)</f>
        <v>0</v>
      </c>
      <c r="AD122" s="225"/>
      <c r="AE122"/>
      <c r="AF122"/>
    </row>
    <row r="123" spans="1:32" ht="16" customHeight="1" x14ac:dyDescent="0.2">
      <c r="A123" s="154">
        <v>3100251</v>
      </c>
      <c r="B123" s="146" t="s">
        <v>97</v>
      </c>
      <c r="C123" s="49" t="s">
        <v>98</v>
      </c>
      <c r="D123" s="38" t="str">
        <f t="shared" si="12"/>
        <v>DominiqueMONCIO-GROULX</v>
      </c>
      <c r="E123" s="358">
        <v>2017</v>
      </c>
      <c r="F123" s="366" t="s">
        <v>483</v>
      </c>
      <c r="G123" s="367">
        <v>1993</v>
      </c>
      <c r="H123" s="311" t="str">
        <f t="shared" si="13"/>
        <v>SR</v>
      </c>
      <c r="I123" s="311">
        <f t="shared" si="14"/>
        <v>40</v>
      </c>
      <c r="J123" s="340">
        <f>LARGE((O123,S123,Y123,AC123),1)+LARGE((O123,S123,Y123,AC123),2)</f>
        <v>0</v>
      </c>
      <c r="K123" s="344">
        <f t="shared" si="15"/>
        <v>41</v>
      </c>
      <c r="L123" s="342">
        <f>LARGE((Q123,U123,W123,AA123),1)+LARGE((Q123,U123,W123,AA123),2)</f>
        <v>0</v>
      </c>
      <c r="M123" s="122"/>
      <c r="N123" s="40"/>
      <c r="O123" s="41">
        <f>IF(N123,LOOKUP(N123,{1;2;3;4;5;6;7;8;9;10;11;12;13;14;15;16;17;18;19;20;21},{30;25;21;18;16;15;14;13;12;11;10;9;8;7;6;5;4;3;2;1;0}),0)</f>
        <v>0</v>
      </c>
      <c r="P123" s="40"/>
      <c r="Q123" s="43">
        <f>IF(P123,LOOKUP(P123,{1;2;3;4;5;6;7;8;9;10;11;12;13;14;15;16;17;18;19;20;21},{30;25;21;18;16;15;14;13;12;11;10;9;8;7;6;5;4;3;2;1;0}),0)</f>
        <v>0</v>
      </c>
      <c r="R123" s="40"/>
      <c r="S123" s="41">
        <f>IF(R123,LOOKUP(R123,{1;2;3;4;5;6;7;8;9;10;11;12;13;14;15;16;17;18;19;20;21},{30;25;21;18;16;15;14;13;12;11;10;9;8;7;6;5;4;3;2;1;0}),0)</f>
        <v>0</v>
      </c>
      <c r="T123" s="40"/>
      <c r="U123" s="274">
        <f>IF(T123,LOOKUP(T123,{1;2;3;4;5;6;7;8;9;10;11;12;13;14;15;16;17;18;19;20;21},{30;25;21;18;16;15;14;13;12;11;10;9;8;7;6;5;4;3;2;1;0}),0)</f>
        <v>0</v>
      </c>
      <c r="V123" s="291"/>
      <c r="W123" s="273">
        <f>IF(V123,LOOKUP(V123,{1;2;3;4;5;6;7;8;9;10;11;12;13;14;15;16;17;18;19;20;21},{45;35;26;18;16;15;14;13;12;11;10;9;8;7;6;5;4;3;2;1;0}),0)</f>
        <v>0</v>
      </c>
      <c r="X123" s="285"/>
      <c r="Y123" s="284">
        <f>IF(X123,LOOKUP(X123,{1;2;3;4;5;6;7;8;9;10;11;12;13;14;15;16;17;18;19;20;21},{45;35;26;18;16;15;14;13;12;11;10;9;8;7;6;5;4;3;2;1;0}),0)</f>
        <v>0</v>
      </c>
      <c r="Z123" s="285"/>
      <c r="AA123" s="273">
        <f>IF(Z123,LOOKUP(Z123,{1;2;3;4;5;6;7;8;9;10;11;12;13;14;15;16;17;18;19;20;21},{45;35;26;18;16;15;14;13;12;11;10;9;8;7;6;5;4;3;2;1;0}),0)</f>
        <v>0</v>
      </c>
      <c r="AB123" s="285"/>
      <c r="AC123" s="289">
        <f>IF(AB123,LOOKUP(AB123,{1;2;3;4;5;6;7;8;9;10;11;12;13;14;15;16;17;18;19;20;21},{45;35;26;18;16;15;14;13;12;11;10;9;8;7;6;5;4;3;2;1;0}),0)</f>
        <v>0</v>
      </c>
      <c r="AD123" s="225"/>
      <c r="AE123"/>
      <c r="AF123"/>
    </row>
    <row r="124" spans="1:32" ht="16" customHeight="1" x14ac:dyDescent="0.2">
      <c r="A124" s="154">
        <v>3530715</v>
      </c>
      <c r="B124" s="146" t="s">
        <v>52</v>
      </c>
      <c r="C124" s="49" t="s">
        <v>218</v>
      </c>
      <c r="D124" s="38" t="str">
        <f t="shared" si="12"/>
        <v>IanMOORE</v>
      </c>
      <c r="E124" s="358">
        <v>2017</v>
      </c>
      <c r="F124" s="366" t="s">
        <v>482</v>
      </c>
      <c r="G124" s="367">
        <v>1995</v>
      </c>
      <c r="H124" s="311" t="str">
        <f t="shared" si="13"/>
        <v>SR</v>
      </c>
      <c r="I124" s="311">
        <f t="shared" si="14"/>
        <v>40</v>
      </c>
      <c r="J124" s="340">
        <f>LARGE((O124,S124,Y124,AC124),1)+LARGE((O124,S124,Y124,AC124),2)</f>
        <v>0</v>
      </c>
      <c r="K124" s="344">
        <f t="shared" si="15"/>
        <v>41</v>
      </c>
      <c r="L124" s="342">
        <f>LARGE((Q124,U124,W124,AA124),1)+LARGE((Q124,U124,W124,AA124),2)</f>
        <v>0</v>
      </c>
      <c r="M124" s="122"/>
      <c r="N124" s="40"/>
      <c r="O124" s="41">
        <f>IF(N124,LOOKUP(N124,{1;2;3;4;5;6;7;8;9;10;11;12;13;14;15;16;17;18;19;20;21},{30;25;21;18;16;15;14;13;12;11;10;9;8;7;6;5;4;3;2;1;0}),0)</f>
        <v>0</v>
      </c>
      <c r="P124" s="40"/>
      <c r="Q124" s="43">
        <f>IF(P124,LOOKUP(P124,{1;2;3;4;5;6;7;8;9;10;11;12;13;14;15;16;17;18;19;20;21},{30;25;21;18;16;15;14;13;12;11;10;9;8;7;6;5;4;3;2;1;0}),0)</f>
        <v>0</v>
      </c>
      <c r="R124" s="40"/>
      <c r="S124" s="41">
        <f>IF(R124,LOOKUP(R124,{1;2;3;4;5;6;7;8;9;10;11;12;13;14;15;16;17;18;19;20;21},{30;25;21;18;16;15;14;13;12;11;10;9;8;7;6;5;4;3;2;1;0}),0)</f>
        <v>0</v>
      </c>
      <c r="T124" s="40"/>
      <c r="U124" s="274">
        <f>IF(T124,LOOKUP(T124,{1;2;3;4;5;6;7;8;9;10;11;12;13;14;15;16;17;18;19;20;21},{30;25;21;18;16;15;14;13;12;11;10;9;8;7;6;5;4;3;2;1;0}),0)</f>
        <v>0</v>
      </c>
      <c r="V124" s="291"/>
      <c r="W124" s="273">
        <f>IF(V124,LOOKUP(V124,{1;2;3;4;5;6;7;8;9;10;11;12;13;14;15;16;17;18;19;20;21},{45;35;26;18;16;15;14;13;12;11;10;9;8;7;6;5;4;3;2;1;0}),0)</f>
        <v>0</v>
      </c>
      <c r="X124" s="285"/>
      <c r="Y124" s="284">
        <f>IF(X124,LOOKUP(X124,{1;2;3;4;5;6;7;8;9;10;11;12;13;14;15;16;17;18;19;20;21},{45;35;26;18;16;15;14;13;12;11;10;9;8;7;6;5;4;3;2;1;0}),0)</f>
        <v>0</v>
      </c>
      <c r="Z124" s="285"/>
      <c r="AA124" s="273">
        <f>IF(Z124,LOOKUP(Z124,{1;2;3;4;5;6;7;8;9;10;11;12;13;14;15;16;17;18;19;20;21},{45;35;26;18;16;15;14;13;12;11;10;9;8;7;6;5;4;3;2;1;0}),0)</f>
        <v>0</v>
      </c>
      <c r="AB124" s="285"/>
      <c r="AC124" s="289">
        <f>IF(AB124,LOOKUP(AB124,{1;2;3;4;5;6;7;8;9;10;11;12;13;14;15;16;17;18;19;20;21},{45;35;26;18;16;15;14;13;12;11;10;9;8;7;6;5;4;3;2;1;0}),0)</f>
        <v>0</v>
      </c>
      <c r="AD124" s="225"/>
      <c r="AE124"/>
      <c r="AF124"/>
    </row>
    <row r="125" spans="1:32" ht="16" customHeight="1" x14ac:dyDescent="0.2">
      <c r="A125" s="154">
        <v>3530659</v>
      </c>
      <c r="B125" s="145" t="s">
        <v>70</v>
      </c>
      <c r="C125" s="37" t="s">
        <v>71</v>
      </c>
      <c r="D125" s="38" t="str">
        <f t="shared" si="12"/>
        <v>ColeMORGAN</v>
      </c>
      <c r="E125" s="358">
        <v>2017</v>
      </c>
      <c r="F125" s="366" t="s">
        <v>482</v>
      </c>
      <c r="G125" s="369">
        <v>1994</v>
      </c>
      <c r="H125" s="311" t="str">
        <f t="shared" si="13"/>
        <v>SR</v>
      </c>
      <c r="I125" s="311">
        <f t="shared" si="14"/>
        <v>40</v>
      </c>
      <c r="J125" s="340">
        <f>LARGE((O125,S125,Y125,AC125),1)+LARGE((O125,S125,Y125,AC125),2)</f>
        <v>0</v>
      </c>
      <c r="K125" s="344">
        <f t="shared" si="15"/>
        <v>41</v>
      </c>
      <c r="L125" s="342">
        <f>LARGE((Q125,U125,W125,AA125),1)+LARGE((Q125,U125,W125,AA125),2)</f>
        <v>0</v>
      </c>
      <c r="M125" s="122"/>
      <c r="N125" s="40"/>
      <c r="O125" s="41">
        <f>IF(N125,LOOKUP(N125,{1;2;3;4;5;6;7;8;9;10;11;12;13;14;15;16;17;18;19;20;21},{30;25;21;18;16;15;14;13;12;11;10;9;8;7;6;5;4;3;2;1;0}),0)</f>
        <v>0</v>
      </c>
      <c r="P125" s="40"/>
      <c r="Q125" s="43">
        <f>IF(P125,LOOKUP(P125,{1;2;3;4;5;6;7;8;9;10;11;12;13;14;15;16;17;18;19;20;21},{30;25;21;18;16;15;14;13;12;11;10;9;8;7;6;5;4;3;2;1;0}),0)</f>
        <v>0</v>
      </c>
      <c r="R125" s="40"/>
      <c r="S125" s="41">
        <f>IF(R125,LOOKUP(R125,{1;2;3;4;5;6;7;8;9;10;11;12;13;14;15;16;17;18;19;20;21},{30;25;21;18;16;15;14;13;12;11;10;9;8;7;6;5;4;3;2;1;0}),0)</f>
        <v>0</v>
      </c>
      <c r="T125" s="40"/>
      <c r="U125" s="274">
        <f>IF(T125,LOOKUP(T125,{1;2;3;4;5;6;7;8;9;10;11;12;13;14;15;16;17;18;19;20;21},{30;25;21;18;16;15;14;13;12;11;10;9;8;7;6;5;4;3;2;1;0}),0)</f>
        <v>0</v>
      </c>
      <c r="V125" s="291"/>
      <c r="W125" s="273">
        <f>IF(V125,LOOKUP(V125,{1;2;3;4;5;6;7;8;9;10;11;12;13;14;15;16;17;18;19;20;21},{45;35;26;18;16;15;14;13;12;11;10;9;8;7;6;5;4;3;2;1;0}),0)</f>
        <v>0</v>
      </c>
      <c r="X125" s="285"/>
      <c r="Y125" s="284">
        <f>IF(X125,LOOKUP(X125,{1;2;3;4;5;6;7;8;9;10;11;12;13;14;15;16;17;18;19;20;21},{45;35;26;18;16;15;14;13;12;11;10;9;8;7;6;5;4;3;2;1;0}),0)</f>
        <v>0</v>
      </c>
      <c r="Z125" s="285"/>
      <c r="AA125" s="273">
        <f>IF(Z125,LOOKUP(Z125,{1;2;3;4;5;6;7;8;9;10;11;12;13;14;15;16;17;18;19;20;21},{45;35;26;18;16;15;14;13;12;11;10;9;8;7;6;5;4;3;2;1;0}),0)</f>
        <v>0</v>
      </c>
      <c r="AB125" s="285"/>
      <c r="AC125" s="289">
        <f>IF(AB125,LOOKUP(AB125,{1;2;3;4;5;6;7;8;9;10;11;12;13;14;15;16;17;18;19;20;21},{45;35;26;18;16;15;14;13;12;11;10;9;8;7;6;5;4;3;2;1;0}),0)</f>
        <v>0</v>
      </c>
      <c r="AD125" s="225"/>
      <c r="AE125"/>
      <c r="AF125"/>
    </row>
    <row r="126" spans="1:32" ht="16" customHeight="1" x14ac:dyDescent="0.2">
      <c r="A126" s="154">
        <v>3100297</v>
      </c>
      <c r="B126" s="145" t="s">
        <v>127</v>
      </c>
      <c r="C126" s="114" t="s">
        <v>519</v>
      </c>
      <c r="D126" s="38" t="str">
        <f t="shared" si="12"/>
        <v>AlexisMORIN</v>
      </c>
      <c r="E126" s="359"/>
      <c r="F126" s="368" t="s">
        <v>483</v>
      </c>
      <c r="G126" s="367">
        <v>1993</v>
      </c>
      <c r="H126" s="311" t="str">
        <f t="shared" si="13"/>
        <v>SR</v>
      </c>
      <c r="I126" s="311">
        <f t="shared" si="14"/>
        <v>40</v>
      </c>
      <c r="J126" s="340">
        <f>LARGE((O126,S126,Y126,AC126),1)+LARGE((O126,S126,Y126,AC126),2)</f>
        <v>0</v>
      </c>
      <c r="K126" s="344">
        <f t="shared" si="15"/>
        <v>41</v>
      </c>
      <c r="L126" s="342">
        <f>LARGE((Q126,U126,W126,AA126),1)+LARGE((Q126,U126,W126,AA126),2)</f>
        <v>0</v>
      </c>
      <c r="M126" s="122"/>
      <c r="N126" s="40"/>
      <c r="O126" s="41">
        <f>IF(N126,LOOKUP(N126,{1;2;3;4;5;6;7;8;9;10;11;12;13;14;15;16;17;18;19;20;21},{30;25;21;18;16;15;14;13;12;11;10;9;8;7;6;5;4;3;2;1;0}),0)</f>
        <v>0</v>
      </c>
      <c r="P126" s="40"/>
      <c r="Q126" s="43">
        <f>IF(P126,LOOKUP(P126,{1;2;3;4;5;6;7;8;9;10;11;12;13;14;15;16;17;18;19;20;21},{30;25;21;18;16;15;14;13;12;11;10;9;8;7;6;5;4;3;2;1;0}),0)</f>
        <v>0</v>
      </c>
      <c r="R126" s="40"/>
      <c r="S126" s="41">
        <f>IF(R126,LOOKUP(R126,{1;2;3;4;5;6;7;8;9;10;11;12;13;14;15;16;17;18;19;20;21},{30;25;21;18;16;15;14;13;12;11;10;9;8;7;6;5;4;3;2;1;0}),0)</f>
        <v>0</v>
      </c>
      <c r="T126" s="40"/>
      <c r="U126" s="274">
        <f>IF(T126,LOOKUP(T126,{1;2;3;4;5;6;7;8;9;10;11;12;13;14;15;16;17;18;19;20;21},{30;25;21;18;16;15;14;13;12;11;10;9;8;7;6;5;4;3;2;1;0}),0)</f>
        <v>0</v>
      </c>
      <c r="V126" s="291"/>
      <c r="W126" s="273">
        <f>IF(V126,LOOKUP(V126,{1;2;3;4;5;6;7;8;9;10;11;12;13;14;15;16;17;18;19;20;21},{45;35;26;18;16;15;14;13;12;11;10;9;8;7;6;5;4;3;2;1;0}),0)</f>
        <v>0</v>
      </c>
      <c r="X126" s="285"/>
      <c r="Y126" s="284">
        <f>IF(X126,LOOKUP(X126,{1;2;3;4;5;6;7;8;9;10;11;12;13;14;15;16;17;18;19;20;21},{45;35;26;18;16;15;14;13;12;11;10;9;8;7;6;5;4;3;2;1;0}),0)</f>
        <v>0</v>
      </c>
      <c r="Z126" s="285"/>
      <c r="AA126" s="273">
        <f>IF(Z126,LOOKUP(Z126,{1;2;3;4;5;6;7;8;9;10;11;12;13;14;15;16;17;18;19;20;21},{45;35;26;18;16;15;14;13;12;11;10;9;8;7;6;5;4;3;2;1;0}),0)</f>
        <v>0</v>
      </c>
      <c r="AB126" s="285"/>
      <c r="AC126" s="289">
        <f>IF(AB126,LOOKUP(AB126,{1;2;3;4;5;6;7;8;9;10;11;12;13;14;15;16;17;18;19;20;21},{45;35;26;18;16;15;14;13;12;11;10;9;8;7;6;5;4;3;2;1;0}),0)</f>
        <v>0</v>
      </c>
      <c r="AD126" s="225"/>
      <c r="AE126"/>
      <c r="AF126"/>
    </row>
    <row r="127" spans="1:32" ht="16" customHeight="1" x14ac:dyDescent="0.2">
      <c r="A127" s="154">
        <v>3190076</v>
      </c>
      <c r="B127" s="145" t="s">
        <v>115</v>
      </c>
      <c r="C127" s="114" t="s">
        <v>525</v>
      </c>
      <c r="D127" s="38" t="str">
        <f t="shared" si="12"/>
        <v>AdreinMOUGEL</v>
      </c>
      <c r="E127" s="359"/>
      <c r="F127" s="368" t="s">
        <v>483</v>
      </c>
      <c r="G127" s="367">
        <v>1988</v>
      </c>
      <c r="H127" s="311" t="str">
        <f t="shared" si="13"/>
        <v>SR</v>
      </c>
      <c r="I127" s="311">
        <f t="shared" si="14"/>
        <v>40</v>
      </c>
      <c r="J127" s="340">
        <f>LARGE((O127,S127,Y127,AC127),1)+LARGE((O127,S127,Y127,AC127),2)</f>
        <v>0</v>
      </c>
      <c r="K127" s="344">
        <f t="shared" si="15"/>
        <v>41</v>
      </c>
      <c r="L127" s="342">
        <f>LARGE((Q127,U127,W127,AA127),1)+LARGE((Q127,U127,W127,AA127),2)</f>
        <v>0</v>
      </c>
      <c r="M127" s="122"/>
      <c r="N127" s="40"/>
      <c r="O127" s="41">
        <f>IF(N127,LOOKUP(N127,{1;2;3;4;5;6;7;8;9;10;11;12;13;14;15;16;17;18;19;20;21},{30;25;21;18;16;15;14;13;12;11;10;9;8;7;6;5;4;3;2;1;0}),0)</f>
        <v>0</v>
      </c>
      <c r="P127" s="40"/>
      <c r="Q127" s="43">
        <f>IF(P127,LOOKUP(P127,{1;2;3;4;5;6;7;8;9;10;11;12;13;14;15;16;17;18;19;20;21},{30;25;21;18;16;15;14;13;12;11;10;9;8;7;6;5;4;3;2;1;0}),0)</f>
        <v>0</v>
      </c>
      <c r="R127" s="40"/>
      <c r="S127" s="41">
        <f>IF(R127,LOOKUP(R127,{1;2;3;4;5;6;7;8;9;10;11;12;13;14;15;16;17;18;19;20;21},{30;25;21;18;16;15;14;13;12;11;10;9;8;7;6;5;4;3;2;1;0}),0)</f>
        <v>0</v>
      </c>
      <c r="T127" s="40"/>
      <c r="U127" s="274">
        <f>IF(T127,LOOKUP(T127,{1;2;3;4;5;6;7;8;9;10;11;12;13;14;15;16;17;18;19;20;21},{30;25;21;18;16;15;14;13;12;11;10;9;8;7;6;5;4;3;2;1;0}),0)</f>
        <v>0</v>
      </c>
      <c r="V127" s="291"/>
      <c r="W127" s="273">
        <f>IF(V127,LOOKUP(V127,{1;2;3;4;5;6;7;8;9;10;11;12;13;14;15;16;17;18;19;20;21},{45;35;26;18;16;15;14;13;12;11;10;9;8;7;6;5;4;3;2;1;0}),0)</f>
        <v>0</v>
      </c>
      <c r="X127" s="285"/>
      <c r="Y127" s="284">
        <f>IF(X127,LOOKUP(X127,{1;2;3;4;5;6;7;8;9;10;11;12;13;14;15;16;17;18;19;20;21},{45;35;26;18;16;15;14;13;12;11;10;9;8;7;6;5;4;3;2;1;0}),0)</f>
        <v>0</v>
      </c>
      <c r="Z127" s="285"/>
      <c r="AA127" s="273">
        <f>IF(Z127,LOOKUP(Z127,{1;2;3;4;5;6;7;8;9;10;11;12;13;14;15;16;17;18;19;20;21},{45;35;26;18;16;15;14;13;12;11;10;9;8;7;6;5;4;3;2;1;0}),0)</f>
        <v>0</v>
      </c>
      <c r="AB127" s="285"/>
      <c r="AC127" s="289">
        <f>IF(AB127,LOOKUP(AB127,{1;2;3;4;5;6;7;8;9;10;11;12;13;14;15;16;17;18;19;20;21},{45;35;26;18;16;15;14;13;12;11;10;9;8;7;6;5;4;3;2;1;0}),0)</f>
        <v>0</v>
      </c>
      <c r="AD127" s="225"/>
      <c r="AE127"/>
      <c r="AF127"/>
    </row>
    <row r="128" spans="1:32" ht="16" customHeight="1" x14ac:dyDescent="0.2">
      <c r="A128" s="154">
        <v>3422979</v>
      </c>
      <c r="B128" s="146" t="s">
        <v>128</v>
      </c>
      <c r="C128" s="49" t="s">
        <v>129</v>
      </c>
      <c r="D128" s="38" t="str">
        <f t="shared" si="12"/>
        <v>BorgarNORRUD</v>
      </c>
      <c r="E128" s="358">
        <v>2017</v>
      </c>
      <c r="F128" s="366" t="s">
        <v>483</v>
      </c>
      <c r="G128" s="367">
        <v>1997</v>
      </c>
      <c r="H128" s="311" t="str">
        <f t="shared" si="13"/>
        <v>U23</v>
      </c>
      <c r="I128" s="311">
        <f t="shared" si="14"/>
        <v>40</v>
      </c>
      <c r="J128" s="340">
        <f>LARGE((O128,S128,Y128,AC128),1)+LARGE((O128,S128,Y128,AC128),2)</f>
        <v>0</v>
      </c>
      <c r="K128" s="344">
        <f t="shared" si="15"/>
        <v>41</v>
      </c>
      <c r="L128" s="342">
        <f>LARGE((Q128,U128,W128,AA128),1)+LARGE((Q128,U128,W128,AA128),2)</f>
        <v>0</v>
      </c>
      <c r="M128" s="122"/>
      <c r="N128" s="40"/>
      <c r="O128" s="41">
        <f>IF(N128,LOOKUP(N128,{1;2;3;4;5;6;7;8;9;10;11;12;13;14;15;16;17;18;19;20;21},{30;25;21;18;16;15;14;13;12;11;10;9;8;7;6;5;4;3;2;1;0}),0)</f>
        <v>0</v>
      </c>
      <c r="P128" s="40"/>
      <c r="Q128" s="43">
        <f>IF(P128,LOOKUP(P128,{1;2;3;4;5;6;7;8;9;10;11;12;13;14;15;16;17;18;19;20;21},{30;25;21;18;16;15;14;13;12;11;10;9;8;7;6;5;4;3;2;1;0}),0)</f>
        <v>0</v>
      </c>
      <c r="R128" s="40"/>
      <c r="S128" s="41">
        <f>IF(R128,LOOKUP(R128,{1;2;3;4;5;6;7;8;9;10;11;12;13;14;15;16;17;18;19;20;21},{30;25;21;18;16;15;14;13;12;11;10;9;8;7;6;5;4;3;2;1;0}),0)</f>
        <v>0</v>
      </c>
      <c r="T128" s="40"/>
      <c r="U128" s="274">
        <f>IF(T128,LOOKUP(T128,{1;2;3;4;5;6;7;8;9;10;11;12;13;14;15;16;17;18;19;20;21},{30;25;21;18;16;15;14;13;12;11;10;9;8;7;6;5;4;3;2;1;0}),0)</f>
        <v>0</v>
      </c>
      <c r="V128" s="291"/>
      <c r="W128" s="273">
        <f>IF(V128,LOOKUP(V128,{1;2;3;4;5;6;7;8;9;10;11;12;13;14;15;16;17;18;19;20;21},{45;35;26;18;16;15;14;13;12;11;10;9;8;7;6;5;4;3;2;1;0}),0)</f>
        <v>0</v>
      </c>
      <c r="X128" s="285"/>
      <c r="Y128" s="284">
        <f>IF(X128,LOOKUP(X128,{1;2;3;4;5;6;7;8;9;10;11;12;13;14;15;16;17;18;19;20;21},{45;35;26;18;16;15;14;13;12;11;10;9;8;7;6;5;4;3;2;1;0}),0)</f>
        <v>0</v>
      </c>
      <c r="Z128" s="285"/>
      <c r="AA128" s="273">
        <f>IF(Z128,LOOKUP(Z128,{1;2;3;4;5;6;7;8;9;10;11;12;13;14;15;16;17;18;19;20;21},{45;35;26;18;16;15;14;13;12;11;10;9;8;7;6;5;4;3;2;1;0}),0)</f>
        <v>0</v>
      </c>
      <c r="AB128" s="285"/>
      <c r="AC128" s="289">
        <f>IF(AB128,LOOKUP(AB128,{1;2;3;4;5;6;7;8;9;10;11;12;13;14;15;16;17;18;19;20;21},{45;35;26;18;16;15;14;13;12;11;10;9;8;7;6;5;4;3;2;1;0}),0)</f>
        <v>0</v>
      </c>
      <c r="AD128" s="225"/>
      <c r="AE128"/>
      <c r="AF128"/>
    </row>
    <row r="129" spans="1:32" ht="16" customHeight="1" x14ac:dyDescent="0.2">
      <c r="A129" s="154"/>
      <c r="B129" s="146" t="s">
        <v>648</v>
      </c>
      <c r="C129" s="49" t="s">
        <v>649</v>
      </c>
      <c r="D129" s="38" t="str">
        <f t="shared" si="12"/>
        <v>LewisNOTTONSON</v>
      </c>
      <c r="E129" s="358"/>
      <c r="F129" s="443" t="s">
        <v>482</v>
      </c>
      <c r="G129" s="367">
        <v>1997</v>
      </c>
      <c r="H129" s="311" t="str">
        <f t="shared" si="13"/>
        <v>U23</v>
      </c>
      <c r="I129" s="311">
        <f t="shared" si="14"/>
        <v>40</v>
      </c>
      <c r="J129" s="340">
        <f>LARGE((O129,S129,Y129,AC129),1)+LARGE((O129,S129,Y129,AC129),2)</f>
        <v>0</v>
      </c>
      <c r="K129" s="344">
        <f t="shared" si="15"/>
        <v>38</v>
      </c>
      <c r="L129" s="342">
        <f>LARGE((Q129,U129,W129,AA129),1)+LARGE((Q129,U129,W129,AA129),2)</f>
        <v>2</v>
      </c>
      <c r="M129" s="122"/>
      <c r="N129" s="40"/>
      <c r="O129" s="41">
        <f>IF(N129,LOOKUP(N129,{1;2;3;4;5;6;7;8;9;10;11;12;13;14;15;16;17;18;19;20;21},{30;25;21;18;16;15;14;13;12;11;10;9;8;7;6;5;4;3;2;1;0}),0)</f>
        <v>0</v>
      </c>
      <c r="P129" s="40"/>
      <c r="Q129" s="43">
        <f>IF(P129,LOOKUP(P129,{1;2;3;4;5;6;7;8;9;10;11;12;13;14;15;16;17;18;19;20;21},{30;25;21;18;16;15;14;13;12;11;10;9;8;7;6;5;4;3;2;1;0}),0)</f>
        <v>0</v>
      </c>
      <c r="R129" s="40"/>
      <c r="S129" s="41">
        <f>IF(R129,LOOKUP(R129,{1;2;3;4;5;6;7;8;9;10;11;12;13;14;15;16;17;18;19;20;21},{30;25;21;18;16;15;14;13;12;11;10;9;8;7;6;5;4;3;2;1;0}),0)</f>
        <v>0</v>
      </c>
      <c r="T129" s="40"/>
      <c r="U129" s="274">
        <f>IF(T129,LOOKUP(T129,{1;2;3;4;5;6;7;8;9;10;11;12;13;14;15;16;17;18;19;20;21},{30;25;21;18;16;15;14;13;12;11;10;9;8;7;6;5;4;3;2;1;0}),0)</f>
        <v>0</v>
      </c>
      <c r="V129" s="291">
        <v>20</v>
      </c>
      <c r="W129" s="273">
        <f>IF(V129,LOOKUP(V129,{1;2;3;4;5;6;7;8;9;10;11;12;13;14;15;16;17;18;19;20;21},{45;35;26;18;16;15;14;13;12;11;10;9;8;7;6;5;4;3;2;1;0}),0)</f>
        <v>1</v>
      </c>
      <c r="X129" s="285"/>
      <c r="Y129" s="284">
        <f>IF(X129,LOOKUP(X129,{1;2;3;4;5;6;7;8;9;10;11;12;13;14;15;16;17;18;19;20;21},{45;35;26;18;16;15;14;13;12;11;10;9;8;7;6;5;4;3;2;1;0}),0)</f>
        <v>0</v>
      </c>
      <c r="Z129" s="285">
        <v>20</v>
      </c>
      <c r="AA129" s="273">
        <f>IF(Z129,LOOKUP(Z129,{1;2;3;4;5;6;7;8;9;10;11;12;13;14;15;16;17;18;19;20;21},{45;35;26;18;16;15;14;13;12;11;10;9;8;7;6;5;4;3;2;1;0}),0)</f>
        <v>1</v>
      </c>
      <c r="AB129" s="285"/>
      <c r="AC129" s="289">
        <f>IF(AB129,LOOKUP(AB129,{1;2;3;4;5;6;7;8;9;10;11;12;13;14;15;16;17;18;19;20;21},{45;35;26;18;16;15;14;13;12;11;10;9;8;7;6;5;4;3;2;1;0}),0)</f>
        <v>0</v>
      </c>
      <c r="AD129" s="225"/>
      <c r="AE129"/>
      <c r="AF129"/>
    </row>
    <row r="130" spans="1:32" ht="16" customHeight="1" x14ac:dyDescent="0.2">
      <c r="A130" s="154">
        <v>3530627</v>
      </c>
      <c r="B130" s="430" t="s">
        <v>22</v>
      </c>
      <c r="C130" s="49" t="s">
        <v>142</v>
      </c>
      <c r="D130" s="38" t="str">
        <f t="shared" si="12"/>
        <v>JackNOVAK</v>
      </c>
      <c r="E130" s="358">
        <v>2017</v>
      </c>
      <c r="F130" s="366" t="s">
        <v>482</v>
      </c>
      <c r="G130" s="369">
        <v>1993</v>
      </c>
      <c r="H130" s="311" t="str">
        <f t="shared" si="13"/>
        <v>SR</v>
      </c>
      <c r="I130" s="311">
        <f t="shared" si="14"/>
        <v>40</v>
      </c>
      <c r="J130" s="340">
        <f>LARGE((O130,S130,Y130,AC130),1)+LARGE((O130,S130,Y130,AC130),2)</f>
        <v>0</v>
      </c>
      <c r="K130" s="344">
        <f t="shared" si="15"/>
        <v>41</v>
      </c>
      <c r="L130" s="342">
        <f>LARGE((Q130,U130,W130,AA130),1)+LARGE((Q130,U130,W130,AA130),2)</f>
        <v>0</v>
      </c>
      <c r="M130" s="266"/>
      <c r="N130" s="40"/>
      <c r="O130" s="41">
        <f>IF(N130,LOOKUP(N130,{1;2;3;4;5;6;7;8;9;10;11;12;13;14;15;16;17;18;19;20;21},{30;25;21;18;16;15;14;13;12;11;10;9;8;7;6;5;4;3;2;1;0}),0)</f>
        <v>0</v>
      </c>
      <c r="P130" s="40"/>
      <c r="Q130" s="43">
        <f>IF(P130,LOOKUP(P130,{1;2;3;4;5;6;7;8;9;10;11;12;13;14;15;16;17;18;19;20;21},{30;25;21;18;16;15;14;13;12;11;10;9;8;7;6;5;4;3;2;1;0}),0)</f>
        <v>0</v>
      </c>
      <c r="R130" s="40"/>
      <c r="S130" s="41">
        <f>IF(R130,LOOKUP(R130,{1;2;3;4;5;6;7;8;9;10;11;12;13;14;15;16;17;18;19;20;21},{30;25;21;18;16;15;14;13;12;11;10;9;8;7;6;5;4;3;2;1;0}),0)</f>
        <v>0</v>
      </c>
      <c r="T130" s="40"/>
      <c r="U130" s="274">
        <f>IF(T130,LOOKUP(T130,{1;2;3;4;5;6;7;8;9;10;11;12;13;14;15;16;17;18;19;20;21},{30;25;21;18;16;15;14;13;12;11;10;9;8;7;6;5;4;3;2;1;0}),0)</f>
        <v>0</v>
      </c>
      <c r="V130" s="291"/>
      <c r="W130" s="273">
        <f>IF(V130,LOOKUP(V130,{1;2;3;4;5;6;7;8;9;10;11;12;13;14;15;16;17;18;19;20;21},{45;35;26;18;16;15;14;13;12;11;10;9;8;7;6;5;4;3;2;1;0}),0)</f>
        <v>0</v>
      </c>
      <c r="X130" s="285"/>
      <c r="Y130" s="284">
        <f>IF(X130,LOOKUP(X130,{1;2;3;4;5;6;7;8;9;10;11;12;13;14;15;16;17;18;19;20;21},{45;35;26;18;16;15;14;13;12;11;10;9;8;7;6;5;4;3;2;1;0}),0)</f>
        <v>0</v>
      </c>
      <c r="Z130" s="285"/>
      <c r="AA130" s="273">
        <f>IF(Z130,LOOKUP(Z130,{1;2;3;4;5;6;7;8;9;10;11;12;13;14;15;16;17;18;19;20;21},{45;35;26;18;16;15;14;13;12;11;10;9;8;7;6;5;4;3;2;1;0}),0)</f>
        <v>0</v>
      </c>
      <c r="AB130" s="285"/>
      <c r="AC130" s="289">
        <f>IF(AB130,LOOKUP(AB130,{1;2;3;4;5;6;7;8;9;10;11;12;13;14;15;16;17;18;19;20;21},{45;35;26;18;16;15;14;13;12;11;10;9;8;7;6;5;4;3;2;1;0}),0)</f>
        <v>0</v>
      </c>
      <c r="AD130" s="225"/>
      <c r="AE130"/>
      <c r="AF130"/>
    </row>
    <row r="131" spans="1:32" ht="16" customHeight="1" x14ac:dyDescent="0.2">
      <c r="A131" s="154">
        <v>3530872</v>
      </c>
      <c r="B131" s="145" t="s">
        <v>153</v>
      </c>
      <c r="C131" s="114" t="s">
        <v>530</v>
      </c>
      <c r="D131" s="38" t="str">
        <f t="shared" si="12"/>
        <v>FinnO CONNELL</v>
      </c>
      <c r="E131" s="359"/>
      <c r="F131" s="368" t="s">
        <v>482</v>
      </c>
      <c r="G131" s="367">
        <v>1998</v>
      </c>
      <c r="H131" s="311" t="str">
        <f t="shared" si="13"/>
        <v>U23</v>
      </c>
      <c r="I131" s="311">
        <f t="shared" si="14"/>
        <v>40</v>
      </c>
      <c r="J131" s="340">
        <f>LARGE((O131,S131,Y131,AC131),1)+LARGE((O131,S131,Y131,AC131),2)</f>
        <v>0</v>
      </c>
      <c r="K131" s="344">
        <f t="shared" si="15"/>
        <v>41</v>
      </c>
      <c r="L131" s="342">
        <f>LARGE((Q131,U131,W131,AA131),1)+LARGE((Q131,U131,W131,AA131),2)</f>
        <v>0</v>
      </c>
      <c r="M131" s="122"/>
      <c r="N131" s="40"/>
      <c r="O131" s="41">
        <f>IF(N131,LOOKUP(N131,{1;2;3;4;5;6;7;8;9;10;11;12;13;14;15;16;17;18;19;20;21},{30;25;21;18;16;15;14;13;12;11;10;9;8;7;6;5;4;3;2;1;0}),0)</f>
        <v>0</v>
      </c>
      <c r="P131" s="40"/>
      <c r="Q131" s="43">
        <f>IF(P131,LOOKUP(P131,{1;2;3;4;5;6;7;8;9;10;11;12;13;14;15;16;17;18;19;20;21},{30;25;21;18;16;15;14;13;12;11;10;9;8;7;6;5;4;3;2;1;0}),0)</f>
        <v>0</v>
      </c>
      <c r="R131" s="40"/>
      <c r="S131" s="41">
        <f>IF(R131,LOOKUP(R131,{1;2;3;4;5;6;7;8;9;10;11;12;13;14;15;16;17;18;19;20;21},{30;25;21;18;16;15;14;13;12;11;10;9;8;7;6;5;4;3;2;1;0}),0)</f>
        <v>0</v>
      </c>
      <c r="T131" s="40"/>
      <c r="U131" s="274">
        <f>IF(T131,LOOKUP(T131,{1;2;3;4;5;6;7;8;9;10;11;12;13;14;15;16;17;18;19;20;21},{30;25;21;18;16;15;14;13;12;11;10;9;8;7;6;5;4;3;2;1;0}),0)</f>
        <v>0</v>
      </c>
      <c r="V131" s="291"/>
      <c r="W131" s="273">
        <f>IF(V131,LOOKUP(V131,{1;2;3;4;5;6;7;8;9;10;11;12;13;14;15;16;17;18;19;20;21},{45;35;26;18;16;15;14;13;12;11;10;9;8;7;6;5;4;3;2;1;0}),0)</f>
        <v>0</v>
      </c>
      <c r="X131" s="285"/>
      <c r="Y131" s="284">
        <f>IF(X131,LOOKUP(X131,{1;2;3;4;5;6;7;8;9;10;11;12;13;14;15;16;17;18;19;20;21},{45;35;26;18;16;15;14;13;12;11;10;9;8;7;6;5;4;3;2;1;0}),0)</f>
        <v>0</v>
      </c>
      <c r="Z131" s="285"/>
      <c r="AA131" s="273">
        <f>IF(Z131,LOOKUP(Z131,{1;2;3;4;5;6;7;8;9;10;11;12;13;14;15;16;17;18;19;20;21},{45;35;26;18;16;15;14;13;12;11;10;9;8;7;6;5;4;3;2;1;0}),0)</f>
        <v>0</v>
      </c>
      <c r="AB131" s="285"/>
      <c r="AC131" s="289">
        <f>IF(AB131,LOOKUP(AB131,{1;2;3;4;5;6;7;8;9;10;11;12;13;14;15;16;17;18;19;20;21},{45;35;26;18;16;15;14;13;12;11;10;9;8;7;6;5;4;3;2;1;0}),0)</f>
        <v>0</v>
      </c>
      <c r="AD131" s="225"/>
      <c r="AE131"/>
      <c r="AF131"/>
    </row>
    <row r="132" spans="1:32" ht="16" customHeight="1" x14ac:dyDescent="0.2">
      <c r="A132" s="154">
        <v>3100292</v>
      </c>
      <c r="B132" s="146" t="s">
        <v>20</v>
      </c>
      <c r="C132" s="49" t="s">
        <v>219</v>
      </c>
      <c r="D132" s="38" t="str">
        <f t="shared" si="12"/>
        <v xml:space="preserve">DavidPALMER </v>
      </c>
      <c r="E132" s="358">
        <v>2017</v>
      </c>
      <c r="F132" s="366" t="s">
        <v>483</v>
      </c>
      <c r="G132" s="369">
        <v>1993</v>
      </c>
      <c r="H132" s="311" t="str">
        <f t="shared" si="13"/>
        <v>SR</v>
      </c>
      <c r="I132" s="311">
        <f t="shared" si="14"/>
        <v>40</v>
      </c>
      <c r="J132" s="340">
        <f>LARGE((O132,S132,Y132,AC132),1)+LARGE((O132,S132,Y132,AC132),2)</f>
        <v>0</v>
      </c>
      <c r="K132" s="344">
        <f t="shared" si="15"/>
        <v>41</v>
      </c>
      <c r="L132" s="342">
        <f>LARGE((Q132,U132,W132,AA132),1)+LARGE((Q132,U132,W132,AA132),2)</f>
        <v>0</v>
      </c>
      <c r="M132" s="122"/>
      <c r="N132" s="40"/>
      <c r="O132" s="41">
        <f>IF(N132,LOOKUP(N132,{1;2;3;4;5;6;7;8;9;10;11;12;13;14;15;16;17;18;19;20;21},{30;25;21;18;16;15;14;13;12;11;10;9;8;7;6;5;4;3;2;1;0}),0)</f>
        <v>0</v>
      </c>
      <c r="P132" s="40"/>
      <c r="Q132" s="43">
        <f>IF(P132,LOOKUP(P132,{1;2;3;4;5;6;7;8;9;10;11;12;13;14;15;16;17;18;19;20;21},{30;25;21;18;16;15;14;13;12;11;10;9;8;7;6;5;4;3;2;1;0}),0)</f>
        <v>0</v>
      </c>
      <c r="R132" s="40"/>
      <c r="S132" s="41">
        <f>IF(R132,LOOKUP(R132,{1;2;3;4;5;6;7;8;9;10;11;12;13;14;15;16;17;18;19;20;21},{30;25;21;18;16;15;14;13;12;11;10;9;8;7;6;5;4;3;2;1;0}),0)</f>
        <v>0</v>
      </c>
      <c r="T132" s="40"/>
      <c r="U132" s="274">
        <f>IF(T132,LOOKUP(T132,{1;2;3;4;5;6;7;8;9;10;11;12;13;14;15;16;17;18;19;20;21},{30;25;21;18;16;15;14;13;12;11;10;9;8;7;6;5;4;3;2;1;0}),0)</f>
        <v>0</v>
      </c>
      <c r="V132" s="291"/>
      <c r="W132" s="273">
        <f>IF(V132,LOOKUP(V132,{1;2;3;4;5;6;7;8;9;10;11;12;13;14;15;16;17;18;19;20;21},{45;35;26;18;16;15;14;13;12;11;10;9;8;7;6;5;4;3;2;1;0}),0)</f>
        <v>0</v>
      </c>
      <c r="X132" s="285"/>
      <c r="Y132" s="284">
        <f>IF(X132,LOOKUP(X132,{1;2;3;4;5;6;7;8;9;10;11;12;13;14;15;16;17;18;19;20;21},{45;35;26;18;16;15;14;13;12;11;10;9;8;7;6;5;4;3;2;1;0}),0)</f>
        <v>0</v>
      </c>
      <c r="Z132" s="285"/>
      <c r="AA132" s="273">
        <f>IF(Z132,LOOKUP(Z132,{1;2;3;4;5;6;7;8;9;10;11;12;13;14;15;16;17;18;19;20;21},{45;35;26;18;16;15;14;13;12;11;10;9;8;7;6;5;4;3;2;1;0}),0)</f>
        <v>0</v>
      </c>
      <c r="AB132" s="285"/>
      <c r="AC132" s="289">
        <f>IF(AB132,LOOKUP(AB132,{1;2;3;4;5;6;7;8;9;10;11;12;13;14;15;16;17;18;19;20;21},{45;35;26;18;16;15;14;13;12;11;10;9;8;7;6;5;4;3;2;1;0}),0)</f>
        <v>0</v>
      </c>
      <c r="AD132" s="225"/>
      <c r="AE132"/>
      <c r="AF132"/>
    </row>
    <row r="133" spans="1:32" ht="16" customHeight="1" x14ac:dyDescent="0.2">
      <c r="A133" s="154">
        <v>3100283</v>
      </c>
      <c r="B133" s="146" t="s">
        <v>48</v>
      </c>
      <c r="C133" s="49" t="s">
        <v>49</v>
      </c>
      <c r="D133" s="38" t="str">
        <f t="shared" si="12"/>
        <v>EvanPALMER-CHARRETTE</v>
      </c>
      <c r="E133" s="358">
        <v>2017</v>
      </c>
      <c r="F133" s="366" t="s">
        <v>483</v>
      </c>
      <c r="G133" s="369">
        <v>1994</v>
      </c>
      <c r="H133" s="311" t="str">
        <f t="shared" si="13"/>
        <v>SR</v>
      </c>
      <c r="I133" s="311">
        <f t="shared" si="14"/>
        <v>40</v>
      </c>
      <c r="J133" s="340">
        <f>LARGE((O133,S133,Y133,AC133),1)+LARGE((O133,S133,Y133,AC133),2)</f>
        <v>0</v>
      </c>
      <c r="K133" s="344">
        <f t="shared" si="15"/>
        <v>41</v>
      </c>
      <c r="L133" s="342">
        <f>LARGE((Q133,U133,W133,AA133),1)+LARGE((Q133,U133,W133,AA133),2)</f>
        <v>0</v>
      </c>
      <c r="M133" s="122"/>
      <c r="N133" s="40"/>
      <c r="O133" s="41">
        <f>IF(N133,LOOKUP(N133,{1;2;3;4;5;6;7;8;9;10;11;12;13;14;15;16;17;18;19;20;21},{30;25;21;18;16;15;14;13;12;11;10;9;8;7;6;5;4;3;2;1;0}),0)</f>
        <v>0</v>
      </c>
      <c r="P133" s="40"/>
      <c r="Q133" s="43">
        <f>IF(P133,LOOKUP(P133,{1;2;3;4;5;6;7;8;9;10;11;12;13;14;15;16;17;18;19;20;21},{30;25;21;18;16;15;14;13;12;11;10;9;8;7;6;5;4;3;2;1;0}),0)</f>
        <v>0</v>
      </c>
      <c r="R133" s="40"/>
      <c r="S133" s="41">
        <f>IF(R133,LOOKUP(R133,{1;2;3;4;5;6;7;8;9;10;11;12;13;14;15;16;17;18;19;20;21},{30;25;21;18;16;15;14;13;12;11;10;9;8;7;6;5;4;3;2;1;0}),0)</f>
        <v>0</v>
      </c>
      <c r="T133" s="40"/>
      <c r="U133" s="274">
        <f>IF(T133,LOOKUP(T133,{1;2;3;4;5;6;7;8;9;10;11;12;13;14;15;16;17;18;19;20;21},{30;25;21;18;16;15;14;13;12;11;10;9;8;7;6;5;4;3;2;1;0}),0)</f>
        <v>0</v>
      </c>
      <c r="V133" s="291"/>
      <c r="W133" s="273">
        <f>IF(V133,LOOKUP(V133,{1;2;3;4;5;6;7;8;9;10;11;12;13;14;15;16;17;18;19;20;21},{45;35;26;18;16;15;14;13;12;11;10;9;8;7;6;5;4;3;2;1;0}),0)</f>
        <v>0</v>
      </c>
      <c r="X133" s="285"/>
      <c r="Y133" s="284">
        <f>IF(X133,LOOKUP(X133,{1;2;3;4;5;6;7;8;9;10;11;12;13;14;15;16;17;18;19;20;21},{45;35;26;18;16;15;14;13;12;11;10;9;8;7;6;5;4;3;2;1;0}),0)</f>
        <v>0</v>
      </c>
      <c r="Z133" s="285"/>
      <c r="AA133" s="273">
        <f>IF(Z133,LOOKUP(Z133,{1;2;3;4;5;6;7;8;9;10;11;12;13;14;15;16;17;18;19;20;21},{45;35;26;18;16;15;14;13;12;11;10;9;8;7;6;5;4;3;2;1;0}),0)</f>
        <v>0</v>
      </c>
      <c r="AB133" s="285"/>
      <c r="AC133" s="289">
        <f>IF(AB133,LOOKUP(AB133,{1;2;3;4;5;6;7;8;9;10;11;12;13;14;15;16;17;18;19;20;21},{45;35;26;18;16;15;14;13;12;11;10;9;8;7;6;5;4;3;2;1;0}),0)</f>
        <v>0</v>
      </c>
      <c r="AD133" s="225"/>
      <c r="AE133"/>
      <c r="AF133"/>
    </row>
    <row r="134" spans="1:32" ht="16" customHeight="1" x14ac:dyDescent="0.2">
      <c r="A134" s="154">
        <v>3530532</v>
      </c>
      <c r="B134" s="145" t="s">
        <v>50</v>
      </c>
      <c r="C134" s="37" t="s">
        <v>51</v>
      </c>
      <c r="D134" s="38" t="str">
        <f t="shared" si="12"/>
        <v>ScottPATTERSON</v>
      </c>
      <c r="E134" s="358">
        <v>2017</v>
      </c>
      <c r="F134" s="366" t="s">
        <v>482</v>
      </c>
      <c r="G134" s="369">
        <v>1992</v>
      </c>
      <c r="H134" s="311" t="str">
        <f t="shared" si="13"/>
        <v>SR</v>
      </c>
      <c r="I134" s="311">
        <f t="shared" si="14"/>
        <v>40</v>
      </c>
      <c r="J134" s="340">
        <f>LARGE((O134,S134,Y134,AC134),1)+LARGE((O134,S134,Y134,AC134),2)</f>
        <v>0</v>
      </c>
      <c r="K134" s="344">
        <f t="shared" si="15"/>
        <v>5</v>
      </c>
      <c r="L134" s="342">
        <f>LARGE((Q134,U134,W134,AA134),1)+LARGE((Q134,U134,W134,AA134),2)</f>
        <v>42</v>
      </c>
      <c r="M134" s="122"/>
      <c r="N134" s="40"/>
      <c r="O134" s="41">
        <f>IF(N134,LOOKUP(N134,{1;2;3;4;5;6;7;8;9;10;11;12;13;14;15;16;17;18;19;20;21},{30;25;21;18;16;15;14;13;12;11;10;9;8;7;6;5;4;3;2;1;0}),0)</f>
        <v>0</v>
      </c>
      <c r="P134" s="40"/>
      <c r="Q134" s="43">
        <f>IF(P134,LOOKUP(P134,{1;2;3;4;5;6;7;8;9;10;11;12;13;14;15;16;17;18;19;20;21},{30;25;21;18;16;15;14;13;12;11;10;9;8;7;6;5;4;3;2;1;0}),0)</f>
        <v>0</v>
      </c>
      <c r="R134" s="40"/>
      <c r="S134" s="41">
        <f>IF(R134,LOOKUP(R134,{1;2;3;4;5;6;7;8;9;10;11;12;13;14;15;16;17;18;19;20;21},{30;25;21;18;16;15;14;13;12;11;10;9;8;7;6;5;4;3;2;1;0}),0)</f>
        <v>0</v>
      </c>
      <c r="T134" s="40"/>
      <c r="U134" s="274">
        <f>IF(T134,LOOKUP(T134,{1;2;3;4;5;6;7;8;9;10;11;12;13;14;15;16;17;18;19;20;21},{30;25;21;18;16;15;14;13;12;11;10;9;8;7;6;5;4;3;2;1;0}),0)</f>
        <v>0</v>
      </c>
      <c r="V134" s="291">
        <v>5</v>
      </c>
      <c r="W134" s="273">
        <f>IF(V134,LOOKUP(V134,{1;2;3;4;5;6;7;8;9;10;11;12;13;14;15;16;17;18;19;20;21},{45;35;26;18;16;15;14;13;12;11;10;9;8;7;6;5;4;3;2;1;0}),0)</f>
        <v>16</v>
      </c>
      <c r="X134" s="285"/>
      <c r="Y134" s="284">
        <f>IF(X134,LOOKUP(X134,{1;2;3;4;5;6;7;8;9;10;11;12;13;14;15;16;17;18;19;20;21},{45;35;26;18;16;15;14;13;12;11;10;9;8;7;6;5;4;3;2;1;0}),0)</f>
        <v>0</v>
      </c>
      <c r="Z134" s="285">
        <v>3</v>
      </c>
      <c r="AA134" s="273">
        <f>IF(Z134,LOOKUP(Z134,{1;2;3;4;5;6;7;8;9;10;11;12;13;14;15;16;17;18;19;20;21},{45;35;26;18;16;15;14;13;12;11;10;9;8;7;6;5;4;3;2;1;0}),0)</f>
        <v>26</v>
      </c>
      <c r="AB134" s="285"/>
      <c r="AC134" s="289">
        <f>IF(AB134,LOOKUP(AB134,{1;2;3;4;5;6;7;8;9;10;11;12;13;14;15;16;17;18;19;20;21},{45;35;26;18;16;15;14;13;12;11;10;9;8;7;6;5;4;3;2;1;0}),0)</f>
        <v>0</v>
      </c>
      <c r="AD134" s="225"/>
      <c r="AE134"/>
      <c r="AF134"/>
    </row>
    <row r="135" spans="1:32" ht="16" customHeight="1" x14ac:dyDescent="0.2">
      <c r="A135" s="154">
        <v>3190105</v>
      </c>
      <c r="B135" s="145" t="s">
        <v>94</v>
      </c>
      <c r="C135" s="114" t="s">
        <v>531</v>
      </c>
      <c r="D135" s="38" t="str">
        <f t="shared" ref="D135:D165" si="16">B135&amp;C135</f>
        <v>IvanPERRILLAT-BOITEUX</v>
      </c>
      <c r="E135" s="359"/>
      <c r="F135" s="368" t="s">
        <v>483</v>
      </c>
      <c r="G135" s="367">
        <v>1985</v>
      </c>
      <c r="H135" s="311" t="str">
        <f t="shared" ref="H135:H165" si="17">IF(ISBLANK(G135),"",IF(G135&gt;1995.9,"U23","SR"))</f>
        <v>SR</v>
      </c>
      <c r="I135" s="311">
        <f t="shared" ref="I135:I165" si="18">RANK(J135,$J$7:$J$236)</f>
        <v>40</v>
      </c>
      <c r="J135" s="340">
        <f>LARGE((O135,S135,Y135,AC135),1)+LARGE((O135,S135,Y135,AC135),2)</f>
        <v>0</v>
      </c>
      <c r="K135" s="344">
        <f t="shared" ref="K135:K165" si="19">RANK(L135,$L$7:$L$216)</f>
        <v>41</v>
      </c>
      <c r="L135" s="342">
        <f>LARGE((Q135,U135,W135,AA135),1)+LARGE((Q135,U135,W135,AA135),2)</f>
        <v>0</v>
      </c>
      <c r="M135" s="122"/>
      <c r="N135" s="40"/>
      <c r="O135" s="41">
        <f>IF(N135,LOOKUP(N135,{1;2;3;4;5;6;7;8;9;10;11;12;13;14;15;16;17;18;19;20;21},{30;25;21;18;16;15;14;13;12;11;10;9;8;7;6;5;4;3;2;1;0}),0)</f>
        <v>0</v>
      </c>
      <c r="P135" s="40"/>
      <c r="Q135" s="43">
        <f>IF(P135,LOOKUP(P135,{1;2;3;4;5;6;7;8;9;10;11;12;13;14;15;16;17;18;19;20;21},{30;25;21;18;16;15;14;13;12;11;10;9;8;7;6;5;4;3;2;1;0}),0)</f>
        <v>0</v>
      </c>
      <c r="R135" s="40"/>
      <c r="S135" s="41">
        <f>IF(R135,LOOKUP(R135,{1;2;3;4;5;6;7;8;9;10;11;12;13;14;15;16;17;18;19;20;21},{30;25;21;18;16;15;14;13;12;11;10;9;8;7;6;5;4;3;2;1;0}),0)</f>
        <v>0</v>
      </c>
      <c r="T135" s="40"/>
      <c r="U135" s="274">
        <f>IF(T135,LOOKUP(T135,{1;2;3;4;5;6;7;8;9;10;11;12;13;14;15;16;17;18;19;20;21},{30;25;21;18;16;15;14;13;12;11;10;9;8;7;6;5;4;3;2;1;0}),0)</f>
        <v>0</v>
      </c>
      <c r="V135" s="291"/>
      <c r="W135" s="273">
        <f>IF(V135,LOOKUP(V135,{1;2;3;4;5;6;7;8;9;10;11;12;13;14;15;16;17;18;19;20;21},{45;35;26;18;16;15;14;13;12;11;10;9;8;7;6;5;4;3;2;1;0}),0)</f>
        <v>0</v>
      </c>
      <c r="X135" s="285"/>
      <c r="Y135" s="284">
        <f>IF(X135,LOOKUP(X135,{1;2;3;4;5;6;7;8;9;10;11;12;13;14;15;16;17;18;19;20;21},{45;35;26;18;16;15;14;13;12;11;10;9;8;7;6;5;4;3;2;1;0}),0)</f>
        <v>0</v>
      </c>
      <c r="Z135" s="285"/>
      <c r="AA135" s="273">
        <f>IF(Z135,LOOKUP(Z135,{1;2;3;4;5;6;7;8;9;10;11;12;13;14;15;16;17;18;19;20;21},{45;35;26;18;16;15;14;13;12;11;10;9;8;7;6;5;4;3;2;1;0}),0)</f>
        <v>0</v>
      </c>
      <c r="AB135" s="285"/>
      <c r="AC135" s="289">
        <f>IF(AB135,LOOKUP(AB135,{1;2;3;4;5;6;7;8;9;10;11;12;13;14;15;16;17;18;19;20;21},{45;35;26;18;16;15;14;13;12;11;10;9;8;7;6;5;4;3;2;1;0}),0)</f>
        <v>0</v>
      </c>
      <c r="AD135" s="225"/>
      <c r="AE135"/>
      <c r="AF135"/>
    </row>
    <row r="136" spans="1:32" ht="16" customHeight="1" x14ac:dyDescent="0.2">
      <c r="A136" s="154">
        <v>3500997</v>
      </c>
      <c r="B136" s="145" t="s">
        <v>220</v>
      </c>
      <c r="C136" s="37" t="s">
        <v>221</v>
      </c>
      <c r="D136" s="38" t="str">
        <f t="shared" si="16"/>
        <v>NiklasPERSSON</v>
      </c>
      <c r="E136" s="358">
        <v>2017</v>
      </c>
      <c r="F136" s="366" t="s">
        <v>483</v>
      </c>
      <c r="G136" s="367">
        <v>1992</v>
      </c>
      <c r="H136" s="311" t="str">
        <f t="shared" si="17"/>
        <v>SR</v>
      </c>
      <c r="I136" s="311">
        <f t="shared" si="18"/>
        <v>40</v>
      </c>
      <c r="J136" s="340">
        <f>LARGE((O136,S136,Y136,AC136),1)+LARGE((O136,S136,Y136,AC136),2)</f>
        <v>0</v>
      </c>
      <c r="K136" s="344">
        <f t="shared" si="19"/>
        <v>41</v>
      </c>
      <c r="L136" s="342">
        <f>LARGE((Q136,U136,W136,AA136),1)+LARGE((Q136,U136,W136,AA136),2)</f>
        <v>0</v>
      </c>
      <c r="M136" s="122"/>
      <c r="N136" s="40"/>
      <c r="O136" s="41">
        <f>IF(N136,LOOKUP(N136,{1;2;3;4;5;6;7;8;9;10;11;12;13;14;15;16;17;18;19;20;21},{30;25;21;18;16;15;14;13;12;11;10;9;8;7;6;5;4;3;2;1;0}),0)</f>
        <v>0</v>
      </c>
      <c r="P136" s="40"/>
      <c r="Q136" s="43">
        <f>IF(P136,LOOKUP(P136,{1;2;3;4;5;6;7;8;9;10;11;12;13;14;15;16;17;18;19;20;21},{30;25;21;18;16;15;14;13;12;11;10;9;8;7;6;5;4;3;2;1;0}),0)</f>
        <v>0</v>
      </c>
      <c r="R136" s="40"/>
      <c r="S136" s="41">
        <f>IF(R136,LOOKUP(R136,{1;2;3;4;5;6;7;8;9;10;11;12;13;14;15;16;17;18;19;20;21},{30;25;21;18;16;15;14;13;12;11;10;9;8;7;6;5;4;3;2;1;0}),0)</f>
        <v>0</v>
      </c>
      <c r="T136" s="40"/>
      <c r="U136" s="274">
        <f>IF(T136,LOOKUP(T136,{1;2;3;4;5;6;7;8;9;10;11;12;13;14;15;16;17;18;19;20;21},{30;25;21;18;16;15;14;13;12;11;10;9;8;7;6;5;4;3;2;1;0}),0)</f>
        <v>0</v>
      </c>
      <c r="V136" s="291"/>
      <c r="W136" s="273">
        <f>IF(V136,LOOKUP(V136,{1;2;3;4;5;6;7;8;9;10;11;12;13;14;15;16;17;18;19;20;21},{45;35;26;18;16;15;14;13;12;11;10;9;8;7;6;5;4;3;2;1;0}),0)</f>
        <v>0</v>
      </c>
      <c r="X136" s="285"/>
      <c r="Y136" s="284">
        <f>IF(X136,LOOKUP(X136,{1;2;3;4;5;6;7;8;9;10;11;12;13;14;15;16;17;18;19;20;21},{45;35;26;18;16;15;14;13;12;11;10;9;8;7;6;5;4;3;2;1;0}),0)</f>
        <v>0</v>
      </c>
      <c r="Z136" s="285"/>
      <c r="AA136" s="273">
        <f>IF(Z136,LOOKUP(Z136,{1;2;3;4;5;6;7;8;9;10;11;12;13;14;15;16;17;18;19;20;21},{45;35;26;18;16;15;14;13;12;11;10;9;8;7;6;5;4;3;2;1;0}),0)</f>
        <v>0</v>
      </c>
      <c r="AB136" s="285"/>
      <c r="AC136" s="289">
        <f>IF(AB136,LOOKUP(AB136,{1;2;3;4;5;6;7;8;9;10;11;12;13;14;15;16;17;18;19;20;21},{45;35;26;18;16;15;14;13;12;11;10;9;8;7;6;5;4;3;2;1;0}),0)</f>
        <v>0</v>
      </c>
      <c r="AD136" s="225"/>
      <c r="AE136"/>
      <c r="AF136"/>
    </row>
    <row r="137" spans="1:32" ht="16" customHeight="1" x14ac:dyDescent="0.2">
      <c r="A137" s="154">
        <v>3190303</v>
      </c>
      <c r="B137" s="145" t="s">
        <v>138</v>
      </c>
      <c r="C137" s="114" t="s">
        <v>527</v>
      </c>
      <c r="D137" s="38" t="str">
        <f t="shared" si="16"/>
        <v>MickaelPHILIPOT</v>
      </c>
      <c r="E137" s="359"/>
      <c r="F137" s="368" t="s">
        <v>483</v>
      </c>
      <c r="G137" s="367">
        <v>1993</v>
      </c>
      <c r="H137" s="311" t="str">
        <f t="shared" si="17"/>
        <v>SR</v>
      </c>
      <c r="I137" s="311">
        <f t="shared" si="18"/>
        <v>40</v>
      </c>
      <c r="J137" s="340">
        <f>LARGE((O137,S137,Y137,AC137),1)+LARGE((O137,S137,Y137,AC137),2)</f>
        <v>0</v>
      </c>
      <c r="K137" s="344">
        <f t="shared" si="19"/>
        <v>41</v>
      </c>
      <c r="L137" s="342">
        <f>LARGE((Q137,U137,W137,AA137),1)+LARGE((Q137,U137,W137,AA137),2)</f>
        <v>0</v>
      </c>
      <c r="M137" s="122"/>
      <c r="N137" s="40"/>
      <c r="O137" s="41">
        <f>IF(N137,LOOKUP(N137,{1;2;3;4;5;6;7;8;9;10;11;12;13;14;15;16;17;18;19;20;21},{30;25;21;18;16;15;14;13;12;11;10;9;8;7;6;5;4;3;2;1;0}),0)</f>
        <v>0</v>
      </c>
      <c r="P137" s="40"/>
      <c r="Q137" s="43">
        <f>IF(P137,LOOKUP(P137,{1;2;3;4;5;6;7;8;9;10;11;12;13;14;15;16;17;18;19;20;21},{30;25;21;18;16;15;14;13;12;11;10;9;8;7;6;5;4;3;2;1;0}),0)</f>
        <v>0</v>
      </c>
      <c r="R137" s="40"/>
      <c r="S137" s="41">
        <f>IF(R137,LOOKUP(R137,{1;2;3;4;5;6;7;8;9;10;11;12;13;14;15;16;17;18;19;20;21},{30;25;21;18;16;15;14;13;12;11;10;9;8;7;6;5;4;3;2;1;0}),0)</f>
        <v>0</v>
      </c>
      <c r="T137" s="40"/>
      <c r="U137" s="274">
        <f>IF(T137,LOOKUP(T137,{1;2;3;4;5;6;7;8;9;10;11;12;13;14;15;16;17;18;19;20;21},{30;25;21;18;16;15;14;13;12;11;10;9;8;7;6;5;4;3;2;1;0}),0)</f>
        <v>0</v>
      </c>
      <c r="V137" s="291"/>
      <c r="W137" s="273">
        <f>IF(V137,LOOKUP(V137,{1;2;3;4;5;6;7;8;9;10;11;12;13;14;15;16;17;18;19;20;21},{45;35;26;18;16;15;14;13;12;11;10;9;8;7;6;5;4;3;2;1;0}),0)</f>
        <v>0</v>
      </c>
      <c r="X137" s="285"/>
      <c r="Y137" s="284">
        <f>IF(X137,LOOKUP(X137,{1;2;3;4;5;6;7;8;9;10;11;12;13;14;15;16;17;18;19;20;21},{45;35;26;18;16;15;14;13;12;11;10;9;8;7;6;5;4;3;2;1;0}),0)</f>
        <v>0</v>
      </c>
      <c r="Z137" s="285"/>
      <c r="AA137" s="273">
        <f>IF(Z137,LOOKUP(Z137,{1;2;3;4;5;6;7;8;9;10;11;12;13;14;15;16;17;18;19;20;21},{45;35;26;18;16;15;14;13;12;11;10;9;8;7;6;5;4;3;2;1;0}),0)</f>
        <v>0</v>
      </c>
      <c r="AB137" s="285"/>
      <c r="AC137" s="289">
        <f>IF(AB137,LOOKUP(AB137,{1;2;3;4;5;6;7;8;9;10;11;12;13;14;15;16;17;18;19;20;21},{45;35;26;18;16;15;14;13;12;11;10;9;8;7;6;5;4;3;2;1;0}),0)</f>
        <v>0</v>
      </c>
      <c r="AD137" s="225"/>
      <c r="AE137"/>
      <c r="AF137"/>
    </row>
    <row r="138" spans="1:32" ht="16" customHeight="1" x14ac:dyDescent="0.2">
      <c r="A138" s="154">
        <v>3530886</v>
      </c>
      <c r="B138" s="147" t="s">
        <v>535</v>
      </c>
      <c r="C138" s="49" t="s">
        <v>222</v>
      </c>
      <c r="D138" s="38" t="str">
        <f t="shared" si="16"/>
        <v>LukPLATIL</v>
      </c>
      <c r="E138" s="358">
        <v>2017</v>
      </c>
      <c r="F138" s="366" t="s">
        <v>483</v>
      </c>
      <c r="G138" s="367">
        <v>1996</v>
      </c>
      <c r="H138" s="311" t="str">
        <f t="shared" si="17"/>
        <v>U23</v>
      </c>
      <c r="I138" s="311">
        <f t="shared" si="18"/>
        <v>40</v>
      </c>
      <c r="J138" s="340">
        <f>LARGE((O138,S138,Y138,AC138),1)+LARGE((O138,S138,Y138,AC138),2)</f>
        <v>0</v>
      </c>
      <c r="K138" s="344">
        <f t="shared" si="19"/>
        <v>41</v>
      </c>
      <c r="L138" s="342">
        <f>LARGE((Q138,U138,W138,AA138),1)+LARGE((Q138,U138,W138,AA138),2)</f>
        <v>0</v>
      </c>
      <c r="M138" s="122"/>
      <c r="N138" s="40"/>
      <c r="O138" s="41">
        <f>IF(N138,LOOKUP(N138,{1;2;3;4;5;6;7;8;9;10;11;12;13;14;15;16;17;18;19;20;21},{30;25;21;18;16;15;14;13;12;11;10;9;8;7;6;5;4;3;2;1;0}),0)</f>
        <v>0</v>
      </c>
      <c r="P138" s="40"/>
      <c r="Q138" s="43">
        <f>IF(P138,LOOKUP(P138,{1;2;3;4;5;6;7;8;9;10;11;12;13;14;15;16;17;18;19;20;21},{30;25;21;18;16;15;14;13;12;11;10;9;8;7;6;5;4;3;2;1;0}),0)</f>
        <v>0</v>
      </c>
      <c r="R138" s="40"/>
      <c r="S138" s="41">
        <f>IF(R138,LOOKUP(R138,{1;2;3;4;5;6;7;8;9;10;11;12;13;14;15;16;17;18;19;20;21},{30;25;21;18;16;15;14;13;12;11;10;9;8;7;6;5;4;3;2;1;0}),0)</f>
        <v>0</v>
      </c>
      <c r="T138" s="40"/>
      <c r="U138" s="274">
        <f>IF(T138,LOOKUP(T138,{1;2;3;4;5;6;7;8;9;10;11;12;13;14;15;16;17;18;19;20;21},{30;25;21;18;16;15;14;13;12;11;10;9;8;7;6;5;4;3;2;1;0}),0)</f>
        <v>0</v>
      </c>
      <c r="V138" s="291"/>
      <c r="W138" s="273">
        <f>IF(V138,LOOKUP(V138,{1;2;3;4;5;6;7;8;9;10;11;12;13;14;15;16;17;18;19;20;21},{45;35;26;18;16;15;14;13;12;11;10;9;8;7;6;5;4;3;2;1;0}),0)</f>
        <v>0</v>
      </c>
      <c r="X138" s="285"/>
      <c r="Y138" s="284">
        <f>IF(X138,LOOKUP(X138,{1;2;3;4;5;6;7;8;9;10;11;12;13;14;15;16;17;18;19;20;21},{45;35;26;18;16;15;14;13;12;11;10;9;8;7;6;5;4;3;2;1;0}),0)</f>
        <v>0</v>
      </c>
      <c r="Z138" s="285"/>
      <c r="AA138" s="273">
        <f>IF(Z138,LOOKUP(Z138,{1;2;3;4;5;6;7;8;9;10;11;12;13;14;15;16;17;18;19;20;21},{45;35;26;18;16;15;14;13;12;11;10;9;8;7;6;5;4;3;2;1;0}),0)</f>
        <v>0</v>
      </c>
      <c r="AB138" s="285"/>
      <c r="AC138" s="289">
        <f>IF(AB138,LOOKUP(AB138,{1;2;3;4;5;6;7;8;9;10;11;12;13;14;15;16;17;18;19;20;21},{45;35;26;18;16;15;14;13;12;11;10;9;8;7;6;5;4;3;2;1;0}),0)</f>
        <v>0</v>
      </c>
      <c r="AD138" s="225"/>
      <c r="AE138"/>
      <c r="AF138"/>
    </row>
    <row r="139" spans="1:32" ht="16" customHeight="1" x14ac:dyDescent="0.2">
      <c r="A139" s="154">
        <v>3530973</v>
      </c>
      <c r="B139" s="146" t="s">
        <v>621</v>
      </c>
      <c r="C139" s="49" t="s">
        <v>620</v>
      </c>
      <c r="D139" s="38" t="str">
        <f t="shared" si="16"/>
        <v>NicholasPOWER</v>
      </c>
      <c r="E139" s="358"/>
      <c r="F139" s="443" t="s">
        <v>482</v>
      </c>
      <c r="G139" s="367">
        <v>1992</v>
      </c>
      <c r="H139" s="311" t="str">
        <f t="shared" si="17"/>
        <v>SR</v>
      </c>
      <c r="I139" s="311">
        <f t="shared" si="18"/>
        <v>40</v>
      </c>
      <c r="J139" s="340">
        <f>LARGE((O139,S139,Y139,AC139),1)+LARGE((O139,S139,Y139,AC139),2)</f>
        <v>0</v>
      </c>
      <c r="K139" s="344">
        <f t="shared" si="19"/>
        <v>32</v>
      </c>
      <c r="L139" s="342">
        <f>LARGE((Q139,U139,W139,AA139),1)+LARGE((Q139,U139,W139,AA139),2)</f>
        <v>5</v>
      </c>
      <c r="M139" s="123"/>
      <c r="N139" s="40"/>
      <c r="O139" s="41">
        <f>IF(N139,LOOKUP(N139,{1;2;3;4;5;6;7;8;9;10;11;12;13;14;15;16;17;18;19;20;21},{30;25;21;18;16;15;14;13;12;11;10;9;8;7;6;5;4;3;2;1;0}),0)</f>
        <v>0</v>
      </c>
      <c r="P139" s="40">
        <v>17</v>
      </c>
      <c r="Q139" s="43">
        <f>IF(P139,LOOKUP(P139,{1;2;3;4;5;6;7;8;9;10;11;12;13;14;15;16;17;18;19;20;21},{30;25;21;18;16;15;14;13;12;11;10;9;8;7;6;5;4;3;2;1;0}),0)</f>
        <v>4</v>
      </c>
      <c r="R139" s="40"/>
      <c r="S139" s="41">
        <f>IF(R139,LOOKUP(R139,{1;2;3;4;5;6;7;8;9;10;11;12;13;14;15;16;17;18;19;20;21},{30;25;21;18;16;15;14;13;12;11;10;9;8;7;6;5;4;3;2;1;0}),0)</f>
        <v>0</v>
      </c>
      <c r="T139" s="40">
        <v>20</v>
      </c>
      <c r="U139" s="274">
        <f>IF(T139,LOOKUP(T139,{1;2;3;4;5;6;7;8;9;10;11;12;13;14;15;16;17;18;19;20;21},{30;25;21;18;16;15;14;13;12;11;10;9;8;7;6;5;4;3;2;1;0}),0)</f>
        <v>1</v>
      </c>
      <c r="V139" s="291"/>
      <c r="W139" s="273">
        <f>IF(V139,LOOKUP(V139,{1;2;3;4;5;6;7;8;9;10;11;12;13;14;15;16;17;18;19;20;21},{45;35;26;18;16;15;14;13;12;11;10;9;8;7;6;5;4;3;2;1;0}),0)</f>
        <v>0</v>
      </c>
      <c r="X139" s="285"/>
      <c r="Y139" s="284">
        <f>IF(X139,LOOKUP(X139,{1;2;3;4;5;6;7;8;9;10;11;12;13;14;15;16;17;18;19;20;21},{45;35;26;18;16;15;14;13;12;11;10;9;8;7;6;5;4;3;2;1;0}),0)</f>
        <v>0</v>
      </c>
      <c r="Z139" s="285"/>
      <c r="AA139" s="273">
        <f>IF(Z139,LOOKUP(Z139,{1;2;3;4;5;6;7;8;9;10;11;12;13;14;15;16;17;18;19;20;21},{45;35;26;18;16;15;14;13;12;11;10;9;8;7;6;5;4;3;2;1;0}),0)</f>
        <v>0</v>
      </c>
      <c r="AB139" s="285"/>
      <c r="AC139" s="289">
        <f>IF(AB139,LOOKUP(AB139,{1;2;3;4;5;6;7;8;9;10;11;12;13;14;15;16;17;18;19;20;21},{45;35;26;18;16;15;14;13;12;11;10;9;8;7;6;5;4;3;2;1;0}),0)</f>
        <v>0</v>
      </c>
      <c r="AD139" s="225"/>
      <c r="AE139"/>
      <c r="AF139"/>
    </row>
    <row r="140" spans="1:32" ht="16" customHeight="1" x14ac:dyDescent="0.2">
      <c r="A140" s="154">
        <v>3530597</v>
      </c>
      <c r="B140" s="145" t="s">
        <v>223</v>
      </c>
      <c r="C140" s="37" t="s">
        <v>224</v>
      </c>
      <c r="D140" s="38" t="str">
        <f t="shared" si="16"/>
        <v>WellyRAMSEY</v>
      </c>
      <c r="E140" s="358">
        <v>2017</v>
      </c>
      <c r="F140" s="366" t="s">
        <v>482</v>
      </c>
      <c r="G140" s="369">
        <v>1990</v>
      </c>
      <c r="H140" s="311" t="str">
        <f t="shared" si="17"/>
        <v>SR</v>
      </c>
      <c r="I140" s="311">
        <f t="shared" si="18"/>
        <v>40</v>
      </c>
      <c r="J140" s="340">
        <f>LARGE((O140,S140,Y140,AC140),1)+LARGE((O140,S140,Y140,AC140),2)</f>
        <v>0</v>
      </c>
      <c r="K140" s="344">
        <f t="shared" si="19"/>
        <v>41</v>
      </c>
      <c r="L140" s="342">
        <f>LARGE((Q140,U140,W140,AA140),1)+LARGE((Q140,U140,W140,AA140),2)</f>
        <v>0</v>
      </c>
      <c r="M140" s="124"/>
      <c r="N140" s="40"/>
      <c r="O140" s="41">
        <f>IF(N140,LOOKUP(N140,{1;2;3;4;5;6;7;8;9;10;11;12;13;14;15;16;17;18;19;20;21},{30;25;21;18;16;15;14;13;12;11;10;9;8;7;6;5;4;3;2;1;0}),0)</f>
        <v>0</v>
      </c>
      <c r="P140" s="40"/>
      <c r="Q140" s="43">
        <f>IF(P140,LOOKUP(P140,{1;2;3;4;5;6;7;8;9;10;11;12;13;14;15;16;17;18;19;20;21},{30;25;21;18;16;15;14;13;12;11;10;9;8;7;6;5;4;3;2;1;0}),0)</f>
        <v>0</v>
      </c>
      <c r="R140" s="40"/>
      <c r="S140" s="41">
        <f>IF(R140,LOOKUP(R140,{1;2;3;4;5;6;7;8;9;10;11;12;13;14;15;16;17;18;19;20;21},{30;25;21;18;16;15;14;13;12;11;10;9;8;7;6;5;4;3;2;1;0}),0)</f>
        <v>0</v>
      </c>
      <c r="T140" s="40"/>
      <c r="U140" s="274">
        <f>IF(T140,LOOKUP(T140,{1;2;3;4;5;6;7;8;9;10;11;12;13;14;15;16;17;18;19;20;21},{30;25;21;18;16;15;14;13;12;11;10;9;8;7;6;5;4;3;2;1;0}),0)</f>
        <v>0</v>
      </c>
      <c r="V140" s="291"/>
      <c r="W140" s="273">
        <f>IF(V140,LOOKUP(V140,{1;2;3;4;5;6;7;8;9;10;11;12;13;14;15;16;17;18;19;20;21},{45;35;26;18;16;15;14;13;12;11;10;9;8;7;6;5;4;3;2;1;0}),0)</f>
        <v>0</v>
      </c>
      <c r="X140" s="285"/>
      <c r="Y140" s="284">
        <f>IF(X140,LOOKUP(X140,{1;2;3;4;5;6;7;8;9;10;11;12;13;14;15;16;17;18;19;20;21},{45;35;26;18;16;15;14;13;12;11;10;9;8;7;6;5;4;3;2;1;0}),0)</f>
        <v>0</v>
      </c>
      <c r="Z140" s="285"/>
      <c r="AA140" s="273">
        <f>IF(Z140,LOOKUP(Z140,{1;2;3;4;5;6;7;8;9;10;11;12;13;14;15;16;17;18;19;20;21},{45;35;26;18;16;15;14;13;12;11;10;9;8;7;6;5;4;3;2;1;0}),0)</f>
        <v>0</v>
      </c>
      <c r="AB140" s="285"/>
      <c r="AC140" s="289">
        <f>IF(AB140,LOOKUP(AB140,{1;2;3;4;5;6;7;8;9;10;11;12;13;14;15;16;17;18;19;20;21},{45;35;26;18;16;15;14;13;12;11;10;9;8;7;6;5;4;3;2;1;0}),0)</f>
        <v>0</v>
      </c>
      <c r="AD140" s="225"/>
      <c r="AE140"/>
      <c r="AF140"/>
    </row>
    <row r="141" spans="1:32" ht="16" customHeight="1" x14ac:dyDescent="0.2">
      <c r="A141" s="154">
        <v>3422003</v>
      </c>
      <c r="B141" s="429" t="s">
        <v>120</v>
      </c>
      <c r="C141" s="37" t="s">
        <v>225</v>
      </c>
      <c r="D141" s="38" t="str">
        <f t="shared" si="16"/>
        <v>PetterREISTAD</v>
      </c>
      <c r="E141" s="358">
        <v>2017</v>
      </c>
      <c r="F141" s="366" t="s">
        <v>483</v>
      </c>
      <c r="G141" s="367">
        <v>1994</v>
      </c>
      <c r="H141" s="311" t="str">
        <f t="shared" si="17"/>
        <v>SR</v>
      </c>
      <c r="I141" s="311">
        <f t="shared" si="18"/>
        <v>40</v>
      </c>
      <c r="J141" s="340">
        <f>LARGE((O141,S141,Y141,AC141),1)+LARGE((O141,S141,Y141,AC141),2)</f>
        <v>0</v>
      </c>
      <c r="K141" s="344">
        <f t="shared" si="19"/>
        <v>41</v>
      </c>
      <c r="L141" s="342">
        <f>LARGE((Q141,U141,W141,AA141),1)+LARGE((Q141,U141,W141,AA141),2)</f>
        <v>0</v>
      </c>
      <c r="M141" s="442"/>
      <c r="N141" s="40"/>
      <c r="O141" s="41">
        <f>IF(N141,LOOKUP(N141,{1;2;3;4;5;6;7;8;9;10;11;12;13;14;15;16;17;18;19;20;21},{30;25;21;18;16;15;14;13;12;11;10;9;8;7;6;5;4;3;2;1;0}),0)</f>
        <v>0</v>
      </c>
      <c r="P141" s="40"/>
      <c r="Q141" s="43">
        <f>IF(P141,LOOKUP(P141,{1;2;3;4;5;6;7;8;9;10;11;12;13;14;15;16;17;18;19;20;21},{30;25;21;18;16;15;14;13;12;11;10;9;8;7;6;5;4;3;2;1;0}),0)</f>
        <v>0</v>
      </c>
      <c r="R141" s="40"/>
      <c r="S141" s="41">
        <f>IF(R141,LOOKUP(R141,{1;2;3;4;5;6;7;8;9;10;11;12;13;14;15;16;17;18;19;20;21},{30;25;21;18;16;15;14;13;12;11;10;9;8;7;6;5;4;3;2;1;0}),0)</f>
        <v>0</v>
      </c>
      <c r="T141" s="40"/>
      <c r="U141" s="274">
        <f>IF(T141,LOOKUP(T141,{1;2;3;4;5;6;7;8;9;10;11;12;13;14;15;16;17;18;19;20;21},{30;25;21;18;16;15;14;13;12;11;10;9;8;7;6;5;4;3;2;1;0}),0)</f>
        <v>0</v>
      </c>
      <c r="V141" s="291"/>
      <c r="W141" s="273">
        <f>IF(V141,LOOKUP(V141,{1;2;3;4;5;6;7;8;9;10;11;12;13;14;15;16;17;18;19;20;21},{45;35;26;18;16;15;14;13;12;11;10;9;8;7;6;5;4;3;2;1;0}),0)</f>
        <v>0</v>
      </c>
      <c r="X141" s="285"/>
      <c r="Y141" s="284">
        <f>IF(X141,LOOKUP(X141,{1;2;3;4;5;6;7;8;9;10;11;12;13;14;15;16;17;18;19;20;21},{45;35;26;18;16;15;14;13;12;11;10;9;8;7;6;5;4;3;2;1;0}),0)</f>
        <v>0</v>
      </c>
      <c r="Z141" s="285"/>
      <c r="AA141" s="273">
        <f>IF(Z141,LOOKUP(Z141,{1;2;3;4;5;6;7;8;9;10;11;12;13;14;15;16;17;18;19;20;21},{45;35;26;18;16;15;14;13;12;11;10;9;8;7;6;5;4;3;2;1;0}),0)</f>
        <v>0</v>
      </c>
      <c r="AB141" s="285"/>
      <c r="AC141" s="289">
        <f>IF(AB141,LOOKUP(AB141,{1;2;3;4;5;6;7;8;9;10;11;12;13;14;15;16;17;18;19;20;21},{45;35;26;18;16;15;14;13;12;11;10;9;8;7;6;5;4;3;2;1;0}),0)</f>
        <v>0</v>
      </c>
      <c r="AD141" s="225"/>
      <c r="AE141"/>
      <c r="AF141"/>
    </row>
    <row r="142" spans="1:32" ht="16" customHeight="1" x14ac:dyDescent="0.2">
      <c r="A142" s="154">
        <v>3422644</v>
      </c>
      <c r="B142" s="145" t="s">
        <v>119</v>
      </c>
      <c r="C142" s="114" t="s">
        <v>517</v>
      </c>
      <c r="D142" s="38" t="str">
        <f t="shared" si="16"/>
        <v>MathiasROLID</v>
      </c>
      <c r="E142" s="359"/>
      <c r="F142" s="368" t="s">
        <v>483</v>
      </c>
      <c r="G142" s="367">
        <v>1996</v>
      </c>
      <c r="H142" s="311" t="str">
        <f t="shared" si="17"/>
        <v>U23</v>
      </c>
      <c r="I142" s="311">
        <f t="shared" si="18"/>
        <v>40</v>
      </c>
      <c r="J142" s="340">
        <f>LARGE((O142,S142,Y142,AC142),1)+LARGE((O142,S142,Y142,AC142),2)</f>
        <v>0</v>
      </c>
      <c r="K142" s="344">
        <f t="shared" si="19"/>
        <v>41</v>
      </c>
      <c r="L142" s="342">
        <f>LARGE((Q142,U142,W142,AA142),1)+LARGE((Q142,U142,W142,AA142),2)</f>
        <v>0</v>
      </c>
      <c r="M142" s="124"/>
      <c r="N142" s="40"/>
      <c r="O142" s="41">
        <f>IF(N142,LOOKUP(N142,{1;2;3;4;5;6;7;8;9;10;11;12;13;14;15;16;17;18;19;20;21},{30;25;21;18;16;15;14;13;12;11;10;9;8;7;6;5;4;3;2;1;0}),0)</f>
        <v>0</v>
      </c>
      <c r="P142" s="40"/>
      <c r="Q142" s="43">
        <f>IF(P142,LOOKUP(P142,{1;2;3;4;5;6;7;8;9;10;11;12;13;14;15;16;17;18;19;20;21},{30;25;21;18;16;15;14;13;12;11;10;9;8;7;6;5;4;3;2;1;0}),0)</f>
        <v>0</v>
      </c>
      <c r="R142" s="40"/>
      <c r="S142" s="41">
        <f>IF(R142,LOOKUP(R142,{1;2;3;4;5;6;7;8;9;10;11;12;13;14;15;16;17;18;19;20;21},{30;25;21;18;16;15;14;13;12;11;10;9;8;7;6;5;4;3;2;1;0}),0)</f>
        <v>0</v>
      </c>
      <c r="T142" s="40"/>
      <c r="U142" s="274">
        <f>IF(T142,LOOKUP(T142,{1;2;3;4;5;6;7;8;9;10;11;12;13;14;15;16;17;18;19;20;21},{30;25;21;18;16;15;14;13;12;11;10;9;8;7;6;5;4;3;2;1;0}),0)</f>
        <v>0</v>
      </c>
      <c r="V142" s="291"/>
      <c r="W142" s="273">
        <f>IF(V142,LOOKUP(V142,{1;2;3;4;5;6;7;8;9;10;11;12;13;14;15;16;17;18;19;20;21},{45;35;26;18;16;15;14;13;12;11;10;9;8;7;6;5;4;3;2;1;0}),0)</f>
        <v>0</v>
      </c>
      <c r="X142" s="285"/>
      <c r="Y142" s="284">
        <f>IF(X142,LOOKUP(X142,{1;2;3;4;5;6;7;8;9;10;11;12;13;14;15;16;17;18;19;20;21},{45;35;26;18;16;15;14;13;12;11;10;9;8;7;6;5;4;3;2;1;0}),0)</f>
        <v>0</v>
      </c>
      <c r="Z142" s="285"/>
      <c r="AA142" s="273">
        <f>IF(Z142,LOOKUP(Z142,{1;2;3;4;5;6;7;8;9;10;11;12;13;14;15;16;17;18;19;20;21},{45;35;26;18;16;15;14;13;12;11;10;9;8;7;6;5;4;3;2;1;0}),0)</f>
        <v>0</v>
      </c>
      <c r="AB142" s="285"/>
      <c r="AC142" s="289">
        <f>IF(AB142,LOOKUP(AB142,{1;2;3;4;5;6;7;8;9;10;11;12;13;14;15;16;17;18;19;20;21},{45;35;26;18;16;15;14;13;12;11;10;9;8;7;6;5;4;3;2;1;0}),0)</f>
        <v>0</v>
      </c>
      <c r="AD142" s="225"/>
      <c r="AE142"/>
      <c r="AF142"/>
    </row>
    <row r="143" spans="1:32" ht="16" customHeight="1" x14ac:dyDescent="0.2">
      <c r="A143" s="154">
        <v>3190525</v>
      </c>
      <c r="B143" s="146" t="s">
        <v>226</v>
      </c>
      <c r="C143" s="49" t="s">
        <v>227</v>
      </c>
      <c r="D143" s="51" t="str">
        <f t="shared" si="16"/>
        <v>RemiSALACROUP</v>
      </c>
      <c r="E143" s="358">
        <v>2017</v>
      </c>
      <c r="F143" s="366" t="s">
        <v>483</v>
      </c>
      <c r="G143" s="367">
        <v>1996</v>
      </c>
      <c r="H143" s="311" t="str">
        <f t="shared" si="17"/>
        <v>U23</v>
      </c>
      <c r="I143" s="311">
        <f t="shared" si="18"/>
        <v>40</v>
      </c>
      <c r="J143" s="340">
        <f>LARGE((O143,S143,Y143,AC143),1)+LARGE((O143,S143,Y143,AC143),2)</f>
        <v>0</v>
      </c>
      <c r="K143" s="344">
        <f t="shared" si="19"/>
        <v>41</v>
      </c>
      <c r="L143" s="342">
        <f>LARGE((Q143,U143,W143,AA143),1)+LARGE((Q143,U143,W143,AA143),2)</f>
        <v>0</v>
      </c>
      <c r="M143" s="124"/>
      <c r="N143" s="40"/>
      <c r="O143" s="41">
        <f>IF(N143,LOOKUP(N143,{1;2;3;4;5;6;7;8;9;10;11;12;13;14;15;16;17;18;19;20;21},{30;25;21;18;16;15;14;13;12;11;10;9;8;7;6;5;4;3;2;1;0}),0)</f>
        <v>0</v>
      </c>
      <c r="P143" s="40"/>
      <c r="Q143" s="43">
        <f>IF(P143,LOOKUP(P143,{1;2;3;4;5;6;7;8;9;10;11;12;13;14;15;16;17;18;19;20;21},{30;25;21;18;16;15;14;13;12;11;10;9;8;7;6;5;4;3;2;1;0}),0)</f>
        <v>0</v>
      </c>
      <c r="R143" s="40"/>
      <c r="S143" s="41">
        <f>IF(R143,LOOKUP(R143,{1;2;3;4;5;6;7;8;9;10;11;12;13;14;15;16;17;18;19;20;21},{30;25;21;18;16;15;14;13;12;11;10;9;8;7;6;5;4;3;2;1;0}),0)</f>
        <v>0</v>
      </c>
      <c r="T143" s="40"/>
      <c r="U143" s="274">
        <f>IF(T143,LOOKUP(T143,{1;2;3;4;5;6;7;8;9;10;11;12;13;14;15;16;17;18;19;20;21},{30;25;21;18;16;15;14;13;12;11;10;9;8;7;6;5;4;3;2;1;0}),0)</f>
        <v>0</v>
      </c>
      <c r="V143" s="291"/>
      <c r="W143" s="273">
        <f>IF(V143,LOOKUP(V143,{1;2;3;4;5;6;7;8;9;10;11;12;13;14;15;16;17;18;19;20;21},{45;35;26;18;16;15;14;13;12;11;10;9;8;7;6;5;4;3;2;1;0}),0)</f>
        <v>0</v>
      </c>
      <c r="X143" s="285"/>
      <c r="Y143" s="284">
        <f>IF(X143,LOOKUP(X143,{1;2;3;4;5;6;7;8;9;10;11;12;13;14;15;16;17;18;19;20;21},{45;35;26;18;16;15;14;13;12;11;10;9;8;7;6;5;4;3;2;1;0}),0)</f>
        <v>0</v>
      </c>
      <c r="Z143" s="285"/>
      <c r="AA143" s="273">
        <f>IF(Z143,LOOKUP(Z143,{1;2;3;4;5;6;7;8;9;10;11;12;13;14;15;16;17;18;19;20;21},{45;35;26;18;16;15;14;13;12;11;10;9;8;7;6;5;4;3;2;1;0}),0)</f>
        <v>0</v>
      </c>
      <c r="AB143" s="285"/>
      <c r="AC143" s="289">
        <f>IF(AB143,LOOKUP(AB143,{1;2;3;4;5;6;7;8;9;10;11;12;13;14;15;16;17;18;19;20;21},{45;35;26;18;16;15;14;13;12;11;10;9;8;7;6;5;4;3;2;1;0}),0)</f>
        <v>0</v>
      </c>
      <c r="AD143" s="225"/>
      <c r="AE143"/>
      <c r="AF143"/>
    </row>
    <row r="144" spans="1:32" ht="16" customHeight="1" x14ac:dyDescent="0.2">
      <c r="A144" s="154">
        <v>3100128</v>
      </c>
      <c r="B144" s="145" t="s">
        <v>18</v>
      </c>
      <c r="C144" s="37" t="s">
        <v>228</v>
      </c>
      <c r="D144" s="51" t="str">
        <f t="shared" si="16"/>
        <v>KevinSANDAU</v>
      </c>
      <c r="E144" s="358">
        <v>2017</v>
      </c>
      <c r="F144" s="366" t="s">
        <v>483</v>
      </c>
      <c r="G144" s="367">
        <v>1988</v>
      </c>
      <c r="H144" s="311" t="str">
        <f t="shared" si="17"/>
        <v>SR</v>
      </c>
      <c r="I144" s="311">
        <f t="shared" si="18"/>
        <v>40</v>
      </c>
      <c r="J144" s="340">
        <f>LARGE((O144,S144,Y144,AC144),1)+LARGE((O144,S144,Y144,AC144),2)</f>
        <v>0</v>
      </c>
      <c r="K144" s="344">
        <f t="shared" si="19"/>
        <v>41</v>
      </c>
      <c r="L144" s="342">
        <f>LARGE((Q144,U144,W144,AA144),1)+LARGE((Q144,U144,W144,AA144),2)</f>
        <v>0</v>
      </c>
      <c r="M144" s="124"/>
      <c r="N144" s="40"/>
      <c r="O144" s="41">
        <f>IF(N144,LOOKUP(N144,{1;2;3;4;5;6;7;8;9;10;11;12;13;14;15;16;17;18;19;20;21},{30;25;21;18;16;15;14;13;12;11;10;9;8;7;6;5;4;3;2;1;0}),0)</f>
        <v>0</v>
      </c>
      <c r="P144" s="40"/>
      <c r="Q144" s="43">
        <f>IF(P144,LOOKUP(P144,{1;2;3;4;5;6;7;8;9;10;11;12;13;14;15;16;17;18;19;20;21},{30;25;21;18;16;15;14;13;12;11;10;9;8;7;6;5;4;3;2;1;0}),0)</f>
        <v>0</v>
      </c>
      <c r="R144" s="40"/>
      <c r="S144" s="41">
        <f>IF(R144,LOOKUP(R144,{1;2;3;4;5;6;7;8;9;10;11;12;13;14;15;16;17;18;19;20;21},{30;25;21;18;16;15;14;13;12;11;10;9;8;7;6;5;4;3;2;1;0}),0)</f>
        <v>0</v>
      </c>
      <c r="T144" s="40"/>
      <c r="U144" s="274">
        <f>IF(T144,LOOKUP(T144,{1;2;3;4;5;6;7;8;9;10;11;12;13;14;15;16;17;18;19;20;21},{30;25;21;18;16;15;14;13;12;11;10;9;8;7;6;5;4;3;2;1;0}),0)</f>
        <v>0</v>
      </c>
      <c r="V144" s="291"/>
      <c r="W144" s="273">
        <f>IF(V144,LOOKUP(V144,{1;2;3;4;5;6;7;8;9;10;11;12;13;14;15;16;17;18;19;20;21},{45;35;26;18;16;15;14;13;12;11;10;9;8;7;6;5;4;3;2;1;0}),0)</f>
        <v>0</v>
      </c>
      <c r="X144" s="285"/>
      <c r="Y144" s="284">
        <f>IF(X144,LOOKUP(X144,{1;2;3;4;5;6;7;8;9;10;11;12;13;14;15;16;17;18;19;20;21},{45;35;26;18;16;15;14;13;12;11;10;9;8;7;6;5;4;3;2;1;0}),0)</f>
        <v>0</v>
      </c>
      <c r="Z144" s="285"/>
      <c r="AA144" s="273">
        <f>IF(Z144,LOOKUP(Z144,{1;2;3;4;5;6;7;8;9;10;11;12;13;14;15;16;17;18;19;20;21},{45;35;26;18;16;15;14;13;12;11;10;9;8;7;6;5;4;3;2;1;0}),0)</f>
        <v>0</v>
      </c>
      <c r="AB144" s="285"/>
      <c r="AC144" s="289">
        <f>IF(AB144,LOOKUP(AB144,{1;2;3;4;5;6;7;8;9;10;11;12;13;14;15;16;17;18;19;20;21},{45;35;26;18;16;15;14;13;12;11;10;9;8;7;6;5;4;3;2;1;0}),0)</f>
        <v>0</v>
      </c>
      <c r="AD144" s="225"/>
      <c r="AE144"/>
      <c r="AF144"/>
    </row>
    <row r="145" spans="1:32" ht="16" customHeight="1" x14ac:dyDescent="0.2">
      <c r="A145" s="154">
        <v>3530750</v>
      </c>
      <c r="B145" s="146" t="s">
        <v>206</v>
      </c>
      <c r="C145" s="49" t="s">
        <v>229</v>
      </c>
      <c r="D145" s="51" t="str">
        <f t="shared" si="16"/>
        <v>PaulSCHOMMER</v>
      </c>
      <c r="E145" s="358">
        <v>2017</v>
      </c>
      <c r="F145" s="366" t="s">
        <v>482</v>
      </c>
      <c r="G145" s="367">
        <v>1992</v>
      </c>
      <c r="H145" s="311" t="str">
        <f t="shared" si="17"/>
        <v>SR</v>
      </c>
      <c r="I145" s="311">
        <f t="shared" si="18"/>
        <v>40</v>
      </c>
      <c r="J145" s="340">
        <f>LARGE((O145,S145,Y145,AC145),1)+LARGE((O145,S145,Y145,AC145),2)</f>
        <v>0</v>
      </c>
      <c r="K145" s="344">
        <f t="shared" si="19"/>
        <v>41</v>
      </c>
      <c r="L145" s="342">
        <f>LARGE((Q145,U145,W145,AA145),1)+LARGE((Q145,U145,W145,AA145),2)</f>
        <v>0</v>
      </c>
      <c r="M145" s="124"/>
      <c r="N145" s="40"/>
      <c r="O145" s="41">
        <f>IF(N145,LOOKUP(N145,{1;2;3;4;5;6;7;8;9;10;11;12;13;14;15;16;17;18;19;20;21},{30;25;21;18;16;15;14;13;12;11;10;9;8;7;6;5;4;3;2;1;0}),0)</f>
        <v>0</v>
      </c>
      <c r="P145" s="40"/>
      <c r="Q145" s="43">
        <f>IF(P145,LOOKUP(P145,{1;2;3;4;5;6;7;8;9;10;11;12;13;14;15;16;17;18;19;20;21},{30;25;21;18;16;15;14;13;12;11;10;9;8;7;6;5;4;3;2;1;0}),0)</f>
        <v>0</v>
      </c>
      <c r="R145" s="40"/>
      <c r="S145" s="41">
        <f>IF(R145,LOOKUP(R145,{1;2;3;4;5;6;7;8;9;10;11;12;13;14;15;16;17;18;19;20;21},{30;25;21;18;16;15;14;13;12;11;10;9;8;7;6;5;4;3;2;1;0}),0)</f>
        <v>0</v>
      </c>
      <c r="T145" s="40"/>
      <c r="U145" s="274">
        <f>IF(T145,LOOKUP(T145,{1;2;3;4;5;6;7;8;9;10;11;12;13;14;15;16;17;18;19;20;21},{30;25;21;18;16;15;14;13;12;11;10;9;8;7;6;5;4;3;2;1;0}),0)</f>
        <v>0</v>
      </c>
      <c r="V145" s="291"/>
      <c r="W145" s="273">
        <f>IF(V145,LOOKUP(V145,{1;2;3;4;5;6;7;8;9;10;11;12;13;14;15;16;17;18;19;20;21},{45;35;26;18;16;15;14;13;12;11;10;9;8;7;6;5;4;3;2;1;0}),0)</f>
        <v>0</v>
      </c>
      <c r="X145" s="285"/>
      <c r="Y145" s="284">
        <f>IF(X145,LOOKUP(X145,{1;2;3;4;5;6;7;8;9;10;11;12;13;14;15;16;17;18;19;20;21},{45;35;26;18;16;15;14;13;12;11;10;9;8;7;6;5;4;3;2;1;0}),0)</f>
        <v>0</v>
      </c>
      <c r="Z145" s="285"/>
      <c r="AA145" s="273">
        <f>IF(Z145,LOOKUP(Z145,{1;2;3;4;5;6;7;8;9;10;11;12;13;14;15;16;17;18;19;20;21},{45;35;26;18;16;15;14;13;12;11;10;9;8;7;6;5;4;3;2;1;0}),0)</f>
        <v>0</v>
      </c>
      <c r="AB145" s="285"/>
      <c r="AC145" s="289">
        <f>IF(AB145,LOOKUP(AB145,{1;2;3;4;5;6;7;8;9;10;11;12;13;14;15;16;17;18;19;20;21},{45;35;26;18;16;15;14;13;12;11;10;9;8;7;6;5;4;3;2;1;0}),0)</f>
        <v>0</v>
      </c>
      <c r="AD145" s="225"/>
      <c r="AE145"/>
      <c r="AF145"/>
    </row>
    <row r="146" spans="1:32" ht="16" customHeight="1" x14ac:dyDescent="0.2">
      <c r="A146" s="154">
        <v>3530894</v>
      </c>
      <c r="B146" s="146" t="s">
        <v>232</v>
      </c>
      <c r="C146" s="49" t="s">
        <v>233</v>
      </c>
      <c r="D146" s="51" t="str">
        <f t="shared" si="16"/>
        <v>KarlSCHULZ</v>
      </c>
      <c r="E146" s="358">
        <v>2017</v>
      </c>
      <c r="F146" s="366" t="s">
        <v>482</v>
      </c>
      <c r="G146" s="369">
        <v>1998</v>
      </c>
      <c r="H146" s="311" t="str">
        <f t="shared" si="17"/>
        <v>U23</v>
      </c>
      <c r="I146" s="311">
        <f t="shared" si="18"/>
        <v>40</v>
      </c>
      <c r="J146" s="340">
        <f>LARGE((O146,S146,Y146,AC146),1)+LARGE((O146,S146,Y146,AC146),2)</f>
        <v>0</v>
      </c>
      <c r="K146" s="344">
        <f t="shared" si="19"/>
        <v>41</v>
      </c>
      <c r="L146" s="342">
        <f>LARGE((Q146,U146,W146,AA146),1)+LARGE((Q146,U146,W146,AA146),2)</f>
        <v>0</v>
      </c>
      <c r="M146" s="124"/>
      <c r="N146" s="40"/>
      <c r="O146" s="41">
        <f>IF(N146,LOOKUP(N146,{1;2;3;4;5;6;7;8;9;10;11;12;13;14;15;16;17;18;19;20;21},{30;25;21;18;16;15;14;13;12;11;10;9;8;7;6;5;4;3;2;1;0}),0)</f>
        <v>0</v>
      </c>
      <c r="P146" s="40"/>
      <c r="Q146" s="43">
        <f>IF(P146,LOOKUP(P146,{1;2;3;4;5;6;7;8;9;10;11;12;13;14;15;16;17;18;19;20;21},{30;25;21;18;16;15;14;13;12;11;10;9;8;7;6;5;4;3;2;1;0}),0)</f>
        <v>0</v>
      </c>
      <c r="R146" s="40"/>
      <c r="S146" s="41">
        <f>IF(R146,LOOKUP(R146,{1;2;3;4;5;6;7;8;9;10;11;12;13;14;15;16;17;18;19;20;21},{30;25;21;18;16;15;14;13;12;11;10;9;8;7;6;5;4;3;2;1;0}),0)</f>
        <v>0</v>
      </c>
      <c r="T146" s="40"/>
      <c r="U146" s="274">
        <f>IF(T146,LOOKUP(T146,{1;2;3;4;5;6;7;8;9;10;11;12;13;14;15;16;17;18;19;20;21},{30;25;21;18;16;15;14;13;12;11;10;9;8;7;6;5;4;3;2;1;0}),0)</f>
        <v>0</v>
      </c>
      <c r="V146" s="291"/>
      <c r="W146" s="273">
        <f>IF(V146,LOOKUP(V146,{1;2;3;4;5;6;7;8;9;10;11;12;13;14;15;16;17;18;19;20;21},{45;35;26;18;16;15;14;13;12;11;10;9;8;7;6;5;4;3;2;1;0}),0)</f>
        <v>0</v>
      </c>
      <c r="X146" s="285"/>
      <c r="Y146" s="284">
        <f>IF(X146,LOOKUP(X146,{1;2;3;4;5;6;7;8;9;10;11;12;13;14;15;16;17;18;19;20;21},{45;35;26;18;16;15;14;13;12;11;10;9;8;7;6;5;4;3;2;1;0}),0)</f>
        <v>0</v>
      </c>
      <c r="Z146" s="285"/>
      <c r="AA146" s="273">
        <f>IF(Z146,LOOKUP(Z146,{1;2;3;4;5;6;7;8;9;10;11;12;13;14;15;16;17;18;19;20;21},{45;35;26;18;16;15;14;13;12;11;10;9;8;7;6;5;4;3;2;1;0}),0)</f>
        <v>0</v>
      </c>
      <c r="AB146" s="285"/>
      <c r="AC146" s="289">
        <f>IF(AB146,LOOKUP(AB146,{1;2;3;4;5;6;7;8;9;10;11;12;13;14;15;16;17;18;19;20;21},{45;35;26;18;16;15;14;13;12;11;10;9;8;7;6;5;4;3;2;1;0}),0)</f>
        <v>0</v>
      </c>
      <c r="AD146" s="225"/>
      <c r="AE146"/>
      <c r="AF146"/>
    </row>
    <row r="147" spans="1:32" ht="16" customHeight="1" x14ac:dyDescent="0.2">
      <c r="A147" s="154">
        <v>3421411</v>
      </c>
      <c r="B147" s="146" t="s">
        <v>234</v>
      </c>
      <c r="C147" s="49" t="s">
        <v>235</v>
      </c>
      <c r="D147" s="51" t="str">
        <f t="shared" si="16"/>
        <v>FredrikSCHWENCKE</v>
      </c>
      <c r="E147" s="358">
        <v>2017</v>
      </c>
      <c r="F147" s="366" t="s">
        <v>483</v>
      </c>
      <c r="G147" s="367">
        <v>1992</v>
      </c>
      <c r="H147" s="311" t="str">
        <f t="shared" si="17"/>
        <v>SR</v>
      </c>
      <c r="I147" s="311">
        <f t="shared" si="18"/>
        <v>40</v>
      </c>
      <c r="J147" s="340">
        <f>LARGE((O147,S147,Y147,AC147),1)+LARGE((O147,S147,Y147,AC147),2)</f>
        <v>0</v>
      </c>
      <c r="K147" s="344">
        <f t="shared" si="19"/>
        <v>41</v>
      </c>
      <c r="L147" s="342">
        <f>LARGE((Q147,U147,W147,AA147),1)+LARGE((Q147,U147,W147,AA147),2)</f>
        <v>0</v>
      </c>
      <c r="M147" s="124"/>
      <c r="N147" s="40"/>
      <c r="O147" s="41">
        <f>IF(N147,LOOKUP(N147,{1;2;3;4;5;6;7;8;9;10;11;12;13;14;15;16;17;18;19;20;21},{30;25;21;18;16;15;14;13;12;11;10;9;8;7;6;5;4;3;2;1;0}),0)</f>
        <v>0</v>
      </c>
      <c r="P147" s="40"/>
      <c r="Q147" s="43">
        <f>IF(P147,LOOKUP(P147,{1;2;3;4;5;6;7;8;9;10;11;12;13;14;15;16;17;18;19;20;21},{30;25;21;18;16;15;14;13;12;11;10;9;8;7;6;5;4;3;2;1;0}),0)</f>
        <v>0</v>
      </c>
      <c r="R147" s="40"/>
      <c r="S147" s="41">
        <f>IF(R147,LOOKUP(R147,{1;2;3;4;5;6;7;8;9;10;11;12;13;14;15;16;17;18;19;20;21},{30;25;21;18;16;15;14;13;12;11;10;9;8;7;6;5;4;3;2;1;0}),0)</f>
        <v>0</v>
      </c>
      <c r="T147" s="40"/>
      <c r="U147" s="274">
        <f>IF(T147,LOOKUP(T147,{1;2;3;4;5;6;7;8;9;10;11;12;13;14;15;16;17;18;19;20;21},{30;25;21;18;16;15;14;13;12;11;10;9;8;7;6;5;4;3;2;1;0}),0)</f>
        <v>0</v>
      </c>
      <c r="V147" s="291"/>
      <c r="W147" s="273">
        <f>IF(V147,LOOKUP(V147,{1;2;3;4;5;6;7;8;9;10;11;12;13;14;15;16;17;18;19;20;21},{45;35;26;18;16;15;14;13;12;11;10;9;8;7;6;5;4;3;2;1;0}),0)</f>
        <v>0</v>
      </c>
      <c r="X147" s="285"/>
      <c r="Y147" s="284">
        <f>IF(X147,LOOKUP(X147,{1;2;3;4;5;6;7;8;9;10;11;12;13;14;15;16;17;18;19;20;21},{45;35;26;18;16;15;14;13;12;11;10;9;8;7;6;5;4;3;2;1;0}),0)</f>
        <v>0</v>
      </c>
      <c r="Z147" s="285"/>
      <c r="AA147" s="273">
        <f>IF(Z147,LOOKUP(Z147,{1;2;3;4;5;6;7;8;9;10;11;12;13;14;15;16;17;18;19;20;21},{45;35;26;18;16;15;14;13;12;11;10;9;8;7;6;5;4;3;2;1;0}),0)</f>
        <v>0</v>
      </c>
      <c r="AB147" s="285"/>
      <c r="AC147" s="289">
        <f>IF(AB147,LOOKUP(AB147,{1;2;3;4;5;6;7;8;9;10;11;12;13;14;15;16;17;18;19;20;21},{45;35;26;18;16;15;14;13;12;11;10;9;8;7;6;5;4;3;2;1;0}),0)</f>
        <v>0</v>
      </c>
      <c r="AD147" s="225"/>
      <c r="AE147"/>
      <c r="AF147"/>
    </row>
    <row r="148" spans="1:32" ht="16" customHeight="1" x14ac:dyDescent="0.2">
      <c r="A148" s="154">
        <v>3100232</v>
      </c>
      <c r="B148" s="145" t="s">
        <v>58</v>
      </c>
      <c r="C148" s="37" t="s">
        <v>59</v>
      </c>
      <c r="D148" s="51" t="str">
        <f t="shared" si="16"/>
        <v>AndySHIELDS</v>
      </c>
      <c r="E148" s="358">
        <v>2017</v>
      </c>
      <c r="F148" s="366" t="s">
        <v>483</v>
      </c>
      <c r="G148" s="369">
        <v>1991</v>
      </c>
      <c r="H148" s="311" t="str">
        <f t="shared" si="17"/>
        <v>SR</v>
      </c>
      <c r="I148" s="311">
        <f t="shared" si="18"/>
        <v>40</v>
      </c>
      <c r="J148" s="340">
        <f>LARGE((O148,S148,Y148,AC148),1)+LARGE((O148,S148,Y148,AC148),2)</f>
        <v>0</v>
      </c>
      <c r="K148" s="344">
        <f t="shared" si="19"/>
        <v>41</v>
      </c>
      <c r="L148" s="342">
        <f>LARGE((Q148,U148,W148,AA148),1)+LARGE((Q148,U148,W148,AA148),2)</f>
        <v>0</v>
      </c>
      <c r="M148" s="124"/>
      <c r="N148" s="40"/>
      <c r="O148" s="41">
        <f>IF(N148,LOOKUP(N148,{1;2;3;4;5;6;7;8;9;10;11;12;13;14;15;16;17;18;19;20;21},{30;25;21;18;16;15;14;13;12;11;10;9;8;7;6;5;4;3;2;1;0}),0)</f>
        <v>0</v>
      </c>
      <c r="P148" s="40"/>
      <c r="Q148" s="43">
        <f>IF(P148,LOOKUP(P148,{1;2;3;4;5;6;7;8;9;10;11;12;13;14;15;16;17;18;19;20;21},{30;25;21;18;16;15;14;13;12;11;10;9;8;7;6;5;4;3;2;1;0}),0)</f>
        <v>0</v>
      </c>
      <c r="R148" s="40"/>
      <c r="S148" s="41">
        <f>IF(R148,LOOKUP(R148,{1;2;3;4;5;6;7;8;9;10;11;12;13;14;15;16;17;18;19;20;21},{30;25;21;18;16;15;14;13;12;11;10;9;8;7;6;5;4;3;2;1;0}),0)</f>
        <v>0</v>
      </c>
      <c r="T148" s="40"/>
      <c r="U148" s="274">
        <f>IF(T148,LOOKUP(T148,{1;2;3;4;5;6;7;8;9;10;11;12;13;14;15;16;17;18;19;20;21},{30;25;21;18;16;15;14;13;12;11;10;9;8;7;6;5;4;3;2;1;0}),0)</f>
        <v>0</v>
      </c>
      <c r="V148" s="291"/>
      <c r="W148" s="273">
        <f>IF(V148,LOOKUP(V148,{1;2;3;4;5;6;7;8;9;10;11;12;13;14;15;16;17;18;19;20;21},{45;35;26;18;16;15;14;13;12;11;10;9;8;7;6;5;4;3;2;1;0}),0)</f>
        <v>0</v>
      </c>
      <c r="X148" s="285"/>
      <c r="Y148" s="284">
        <f>IF(X148,LOOKUP(X148,{1;2;3;4;5;6;7;8;9;10;11;12;13;14;15;16;17;18;19;20;21},{45;35;26;18;16;15;14;13;12;11;10;9;8;7;6;5;4;3;2;1;0}),0)</f>
        <v>0</v>
      </c>
      <c r="Z148" s="285"/>
      <c r="AA148" s="273">
        <f>IF(Z148,LOOKUP(Z148,{1;2;3;4;5;6;7;8;9;10;11;12;13;14;15;16;17;18;19;20;21},{45;35;26;18;16;15;14;13;12;11;10;9;8;7;6;5;4;3;2;1;0}),0)</f>
        <v>0</v>
      </c>
      <c r="AB148" s="285"/>
      <c r="AC148" s="289">
        <f>IF(AB148,LOOKUP(AB148,{1;2;3;4;5;6;7;8;9;10;11;12;13;14;15;16;17;18;19;20;21},{45;35;26;18;16;15;14;13;12;11;10;9;8;7;6;5;4;3;2;1;0}),0)</f>
        <v>0</v>
      </c>
      <c r="AD148" s="225"/>
      <c r="AE148"/>
      <c r="AF148"/>
    </row>
    <row r="149" spans="1:32" ht="16" customHeight="1" x14ac:dyDescent="0.2">
      <c r="A149" s="154">
        <v>3100332</v>
      </c>
      <c r="B149" s="146" t="s">
        <v>95</v>
      </c>
      <c r="C149" s="49" t="s">
        <v>96</v>
      </c>
      <c r="D149" s="38" t="str">
        <f t="shared" si="16"/>
        <v>JulianSMITH</v>
      </c>
      <c r="E149" s="358">
        <v>2017</v>
      </c>
      <c r="F149" s="366" t="s">
        <v>483</v>
      </c>
      <c r="G149" s="369">
        <v>1996</v>
      </c>
      <c r="H149" s="311" t="str">
        <f t="shared" si="17"/>
        <v>U23</v>
      </c>
      <c r="I149" s="311">
        <f t="shared" si="18"/>
        <v>40</v>
      </c>
      <c r="J149" s="340">
        <f>LARGE((O149,S149,Y149,AC149),1)+LARGE((O149,S149,Y149,AC149),2)</f>
        <v>0</v>
      </c>
      <c r="K149" s="344">
        <f t="shared" si="19"/>
        <v>41</v>
      </c>
      <c r="L149" s="342">
        <f>LARGE((Q149,U149,W149,AA149),1)+LARGE((Q149,U149,W149,AA149),2)</f>
        <v>0</v>
      </c>
      <c r="M149" s="124"/>
      <c r="N149" s="40"/>
      <c r="O149" s="41">
        <f>IF(N149,LOOKUP(N149,{1;2;3;4;5;6;7;8;9;10;11;12;13;14;15;16;17;18;19;20;21},{30;25;21;18;16;15;14;13;12;11;10;9;8;7;6;5;4;3;2;1;0}),0)</f>
        <v>0</v>
      </c>
      <c r="P149" s="40"/>
      <c r="Q149" s="43">
        <f>IF(P149,LOOKUP(P149,{1;2;3;4;5;6;7;8;9;10;11;12;13;14;15;16;17;18;19;20;21},{30;25;21;18;16;15;14;13;12;11;10;9;8;7;6;5;4;3;2;1;0}),0)</f>
        <v>0</v>
      </c>
      <c r="R149" s="40"/>
      <c r="S149" s="41">
        <f>IF(R149,LOOKUP(R149,{1;2;3;4;5;6;7;8;9;10;11;12;13;14;15;16;17;18;19;20;21},{30;25;21;18;16;15;14;13;12;11;10;9;8;7;6;5;4;3;2;1;0}),0)</f>
        <v>0</v>
      </c>
      <c r="T149" s="40"/>
      <c r="U149" s="274">
        <f>IF(T149,LOOKUP(T149,{1;2;3;4;5;6;7;8;9;10;11;12;13;14;15;16;17;18;19;20;21},{30;25;21;18;16;15;14;13;12;11;10;9;8;7;6;5;4;3;2;1;0}),0)</f>
        <v>0</v>
      </c>
      <c r="V149" s="291"/>
      <c r="W149" s="273">
        <f>IF(V149,LOOKUP(V149,{1;2;3;4;5;6;7;8;9;10;11;12;13;14;15;16;17;18;19;20;21},{45;35;26;18;16;15;14;13;12;11;10;9;8;7;6;5;4;3;2;1;0}),0)</f>
        <v>0</v>
      </c>
      <c r="X149" s="285"/>
      <c r="Y149" s="284">
        <f>IF(X149,LOOKUP(X149,{1;2;3;4;5;6;7;8;9;10;11;12;13;14;15;16;17;18;19;20;21},{45;35;26;18;16;15;14;13;12;11;10;9;8;7;6;5;4;3;2;1;0}),0)</f>
        <v>0</v>
      </c>
      <c r="Z149" s="285"/>
      <c r="AA149" s="273">
        <f>IF(Z149,LOOKUP(Z149,{1;2;3;4;5;6;7;8;9;10;11;12;13;14;15;16;17;18;19;20;21},{45;35;26;18;16;15;14;13;12;11;10;9;8;7;6;5;4;3;2;1;0}),0)</f>
        <v>0</v>
      </c>
      <c r="AB149" s="285"/>
      <c r="AC149" s="289">
        <f>IF(AB149,LOOKUP(AB149,{1;2;3;4;5;6;7;8;9;10;11;12;13;14;15;16;17;18;19;20;21},{45;35;26;18;16;15;14;13;12;11;10;9;8;7;6;5;4;3;2;1;0}),0)</f>
        <v>0</v>
      </c>
      <c r="AD149" s="225"/>
      <c r="AE149"/>
      <c r="AF149"/>
    </row>
    <row r="150" spans="1:32" ht="16" customHeight="1" x14ac:dyDescent="0.2">
      <c r="A150" s="154">
        <v>3100160</v>
      </c>
      <c r="B150" s="146" t="s">
        <v>80</v>
      </c>
      <c r="C150" s="49" t="s">
        <v>81</v>
      </c>
      <c r="D150" s="38" t="str">
        <f t="shared" si="16"/>
        <v>MichaelSOMPPI</v>
      </c>
      <c r="E150" s="358">
        <v>2017</v>
      </c>
      <c r="F150" s="366" t="s">
        <v>483</v>
      </c>
      <c r="G150" s="369">
        <v>1988</v>
      </c>
      <c r="H150" s="311" t="str">
        <f t="shared" si="17"/>
        <v>SR</v>
      </c>
      <c r="I150" s="311">
        <f t="shared" si="18"/>
        <v>40</v>
      </c>
      <c r="J150" s="340">
        <f>LARGE((O150,S150,Y150,AC150),1)+LARGE((O150,S150,Y150,AC150),2)</f>
        <v>0</v>
      </c>
      <c r="K150" s="344">
        <f t="shared" si="19"/>
        <v>41</v>
      </c>
      <c r="L150" s="342">
        <f>LARGE((Q150,U150,W150,AA150),1)+LARGE((Q150,U150,W150,AA150),2)</f>
        <v>0</v>
      </c>
      <c r="M150" s="124"/>
      <c r="N150" s="40"/>
      <c r="O150" s="41">
        <f>IF(N150,LOOKUP(N150,{1;2;3;4;5;6;7;8;9;10;11;12;13;14;15;16;17;18;19;20;21},{30;25;21;18;16;15;14;13;12;11;10;9;8;7;6;5;4;3;2;1;0}),0)</f>
        <v>0</v>
      </c>
      <c r="P150" s="40"/>
      <c r="Q150" s="43">
        <f>IF(P150,LOOKUP(P150,{1;2;3;4;5;6;7;8;9;10;11;12;13;14;15;16;17;18;19;20;21},{30;25;21;18;16;15;14;13;12;11;10;9;8;7;6;5;4;3;2;1;0}),0)</f>
        <v>0</v>
      </c>
      <c r="R150" s="40"/>
      <c r="S150" s="41">
        <f>IF(R150,LOOKUP(R150,{1;2;3;4;5;6;7;8;9;10;11;12;13;14;15;16;17;18;19;20;21},{30;25;21;18;16;15;14;13;12;11;10;9;8;7;6;5;4;3;2;1;0}),0)</f>
        <v>0</v>
      </c>
      <c r="T150" s="40"/>
      <c r="U150" s="274">
        <f>IF(T150,LOOKUP(T150,{1;2;3;4;5;6;7;8;9;10;11;12;13;14;15;16;17;18;19;20;21},{30;25;21;18;16;15;14;13;12;11;10;9;8;7;6;5;4;3;2;1;0}),0)</f>
        <v>0</v>
      </c>
      <c r="V150" s="291"/>
      <c r="W150" s="273">
        <f>IF(V150,LOOKUP(V150,{1;2;3;4;5;6;7;8;9;10;11;12;13;14;15;16;17;18;19;20;21},{45;35;26;18;16;15;14;13;12;11;10;9;8;7;6;5;4;3;2;1;0}),0)</f>
        <v>0</v>
      </c>
      <c r="X150" s="285"/>
      <c r="Y150" s="284">
        <f>IF(X150,LOOKUP(X150,{1;2;3;4;5;6;7;8;9;10;11;12;13;14;15;16;17;18;19;20;21},{45;35;26;18;16;15;14;13;12;11;10;9;8;7;6;5;4;3;2;1;0}),0)</f>
        <v>0</v>
      </c>
      <c r="Z150" s="285"/>
      <c r="AA150" s="273">
        <f>IF(Z150,LOOKUP(Z150,{1;2;3;4;5;6;7;8;9;10;11;12;13;14;15;16;17;18;19;20;21},{45;35;26;18;16;15;14;13;12;11;10;9;8;7;6;5;4;3;2;1;0}),0)</f>
        <v>0</v>
      </c>
      <c r="AB150" s="285"/>
      <c r="AC150" s="289">
        <f>IF(AB150,LOOKUP(AB150,{1;2;3;4;5;6;7;8;9;10;11;12;13;14;15;16;17;18;19;20;21},{45;35;26;18;16;15;14;13;12;11;10;9;8;7;6;5;4;3;2;1;0}),0)</f>
        <v>0</v>
      </c>
      <c r="AD150" s="225"/>
      <c r="AE150"/>
      <c r="AF150"/>
    </row>
    <row r="151" spans="1:32" ht="16" customHeight="1" x14ac:dyDescent="0.2">
      <c r="A151" s="154">
        <v>3100222</v>
      </c>
      <c r="B151" s="430" t="s">
        <v>82</v>
      </c>
      <c r="C151" s="49" t="s">
        <v>83</v>
      </c>
      <c r="D151" s="38" t="str">
        <f t="shared" si="16"/>
        <v>PatrickSTEWARD-JONES</v>
      </c>
      <c r="E151" s="358">
        <v>2017</v>
      </c>
      <c r="F151" s="366" t="s">
        <v>483</v>
      </c>
      <c r="G151" s="369">
        <v>1991</v>
      </c>
      <c r="H151" s="311" t="str">
        <f t="shared" si="17"/>
        <v>SR</v>
      </c>
      <c r="I151" s="311">
        <f t="shared" si="18"/>
        <v>40</v>
      </c>
      <c r="J151" s="340">
        <f>LARGE((O151,S151,Y151,AC151),1)+LARGE((O151,S151,Y151,AC151),2)</f>
        <v>0</v>
      </c>
      <c r="K151" s="344">
        <f t="shared" si="19"/>
        <v>41</v>
      </c>
      <c r="L151" s="342">
        <f>LARGE((Q151,U151,W151,AA151),1)+LARGE((Q151,U151,W151,AA151),2)</f>
        <v>0</v>
      </c>
      <c r="M151" s="442"/>
      <c r="N151" s="40"/>
      <c r="O151" s="41">
        <f>IF(N151,LOOKUP(N151,{1;2;3;4;5;6;7;8;9;10;11;12;13;14;15;16;17;18;19;20;21},{30;25;21;18;16;15;14;13;12;11;10;9;8;7;6;5;4;3;2;1;0}),0)</f>
        <v>0</v>
      </c>
      <c r="P151" s="40"/>
      <c r="Q151" s="43">
        <f>IF(P151,LOOKUP(P151,{1;2;3;4;5;6;7;8;9;10;11;12;13;14;15;16;17;18;19;20;21},{30;25;21;18;16;15;14;13;12;11;10;9;8;7;6;5;4;3;2;1;0}),0)</f>
        <v>0</v>
      </c>
      <c r="R151" s="40"/>
      <c r="S151" s="41">
        <f>IF(R151,LOOKUP(R151,{1;2;3;4;5;6;7;8;9;10;11;12;13;14;15;16;17;18;19;20;21},{30;25;21;18;16;15;14;13;12;11;10;9;8;7;6;5;4;3;2;1;0}),0)</f>
        <v>0</v>
      </c>
      <c r="T151" s="40"/>
      <c r="U151" s="274">
        <f>IF(T151,LOOKUP(T151,{1;2;3;4;5;6;7;8;9;10;11;12;13;14;15;16;17;18;19;20;21},{30;25;21;18;16;15;14;13;12;11;10;9;8;7;6;5;4;3;2;1;0}),0)</f>
        <v>0</v>
      </c>
      <c r="V151" s="291"/>
      <c r="W151" s="273">
        <f>IF(V151,LOOKUP(V151,{1;2;3;4;5;6;7;8;9;10;11;12;13;14;15;16;17;18;19;20;21},{45;35;26;18;16;15;14;13;12;11;10;9;8;7;6;5;4;3;2;1;0}),0)</f>
        <v>0</v>
      </c>
      <c r="X151" s="285"/>
      <c r="Y151" s="284">
        <f>IF(X151,LOOKUP(X151,{1;2;3;4;5;6;7;8;9;10;11;12;13;14;15;16;17;18;19;20;21},{45;35;26;18;16;15;14;13;12;11;10;9;8;7;6;5;4;3;2;1;0}),0)</f>
        <v>0</v>
      </c>
      <c r="Z151" s="285"/>
      <c r="AA151" s="273">
        <f>IF(Z151,LOOKUP(Z151,{1;2;3;4;5;6;7;8;9;10;11;12;13;14;15;16;17;18;19;20;21},{45;35;26;18;16;15;14;13;12;11;10;9;8;7;6;5;4;3;2;1;0}),0)</f>
        <v>0</v>
      </c>
      <c r="AB151" s="285"/>
      <c r="AC151" s="289">
        <f>IF(AB151,LOOKUP(AB151,{1;2;3;4;5;6;7;8;9;10;11;12;13;14;15;16;17;18;19;20;21},{45;35;26;18;16;15;14;13;12;11;10;9;8;7;6;5;4;3;2;1;0}),0)</f>
        <v>0</v>
      </c>
      <c r="AD151" s="225"/>
      <c r="AE151"/>
      <c r="AF151"/>
    </row>
    <row r="152" spans="1:32" ht="16" customHeight="1" x14ac:dyDescent="0.2">
      <c r="A152" s="154">
        <v>3150596</v>
      </c>
      <c r="B152" s="146" t="s">
        <v>236</v>
      </c>
      <c r="C152" s="49" t="s">
        <v>237</v>
      </c>
      <c r="D152" s="38" t="str">
        <f t="shared" si="16"/>
        <v>FabianSTOCEK</v>
      </c>
      <c r="E152" s="358">
        <v>2017</v>
      </c>
      <c r="F152" s="366" t="s">
        <v>483</v>
      </c>
      <c r="G152" s="367">
        <v>1994</v>
      </c>
      <c r="H152" s="311" t="str">
        <f t="shared" si="17"/>
        <v>SR</v>
      </c>
      <c r="I152" s="311">
        <f t="shared" si="18"/>
        <v>40</v>
      </c>
      <c r="J152" s="340">
        <f>LARGE((O152,S152,Y152,AC152),1)+LARGE((O152,S152,Y152,AC152),2)</f>
        <v>0</v>
      </c>
      <c r="K152" s="344">
        <f t="shared" si="19"/>
        <v>41</v>
      </c>
      <c r="L152" s="342">
        <f>LARGE((Q152,U152,W152,AA152),1)+LARGE((Q152,U152,W152,AA152),2)</f>
        <v>0</v>
      </c>
      <c r="M152" s="124"/>
      <c r="N152" s="40"/>
      <c r="O152" s="41">
        <f>IF(N152,LOOKUP(N152,{1;2;3;4;5;6;7;8;9;10;11;12;13;14;15;16;17;18;19;20;21},{30;25;21;18;16;15;14;13;12;11;10;9;8;7;6;5;4;3;2;1;0}),0)</f>
        <v>0</v>
      </c>
      <c r="P152" s="40"/>
      <c r="Q152" s="43">
        <f>IF(P152,LOOKUP(P152,{1;2;3;4;5;6;7;8;9;10;11;12;13;14;15;16;17;18;19;20;21},{30;25;21;18;16;15;14;13;12;11;10;9;8;7;6;5;4;3;2;1;0}),0)</f>
        <v>0</v>
      </c>
      <c r="R152" s="40"/>
      <c r="S152" s="41">
        <f>IF(R152,LOOKUP(R152,{1;2;3;4;5;6;7;8;9;10;11;12;13;14;15;16;17;18;19;20;21},{30;25;21;18;16;15;14;13;12;11;10;9;8;7;6;5;4;3;2;1;0}),0)</f>
        <v>0</v>
      </c>
      <c r="T152" s="40"/>
      <c r="U152" s="274">
        <f>IF(T152,LOOKUP(T152,{1;2;3;4;5;6;7;8;9;10;11;12;13;14;15;16;17;18;19;20;21},{30;25;21;18;16;15;14;13;12;11;10;9;8;7;6;5;4;3;2;1;0}),0)</f>
        <v>0</v>
      </c>
      <c r="V152" s="291"/>
      <c r="W152" s="273">
        <f>IF(V152,LOOKUP(V152,{1;2;3;4;5;6;7;8;9;10;11;12;13;14;15;16;17;18;19;20;21},{45;35;26;18;16;15;14;13;12;11;10;9;8;7;6;5;4;3;2;1;0}),0)</f>
        <v>0</v>
      </c>
      <c r="X152" s="285"/>
      <c r="Y152" s="284">
        <f>IF(X152,LOOKUP(X152,{1;2;3;4;5;6;7;8;9;10;11;12;13;14;15;16;17;18;19;20;21},{45;35;26;18;16;15;14;13;12;11;10;9;8;7;6;5;4;3;2;1;0}),0)</f>
        <v>0</v>
      </c>
      <c r="Z152" s="285"/>
      <c r="AA152" s="273">
        <f>IF(Z152,LOOKUP(Z152,{1;2;3;4;5;6;7;8;9;10;11;12;13;14;15;16;17;18;19;20;21},{45;35;26;18;16;15;14;13;12;11;10;9;8;7;6;5;4;3;2;1;0}),0)</f>
        <v>0</v>
      </c>
      <c r="AB152" s="285"/>
      <c r="AC152" s="289">
        <f>IF(AB152,LOOKUP(AB152,{1;2;3;4;5;6;7;8;9;10;11;12;13;14;15;16;17;18;19;20;21},{45;35;26;18;16;15;14;13;12;11;10;9;8;7;6;5;4;3;2;1;0}),0)</f>
        <v>0</v>
      </c>
      <c r="AD152" s="225"/>
      <c r="AE152"/>
      <c r="AF152"/>
    </row>
    <row r="153" spans="1:32" ht="16" customHeight="1" x14ac:dyDescent="0.2">
      <c r="A153" s="154">
        <v>3421172</v>
      </c>
      <c r="B153" s="149" t="s">
        <v>532</v>
      </c>
      <c r="C153" s="37" t="s">
        <v>238</v>
      </c>
      <c r="D153" s="38" t="str">
        <f t="shared" si="16"/>
        <v>Mads EkSTROEM</v>
      </c>
      <c r="E153" s="358">
        <v>2017</v>
      </c>
      <c r="F153" s="366" t="s">
        <v>483</v>
      </c>
      <c r="G153" s="367">
        <v>1991</v>
      </c>
      <c r="H153" s="311" t="str">
        <f t="shared" si="17"/>
        <v>SR</v>
      </c>
      <c r="I153" s="311">
        <f t="shared" si="18"/>
        <v>40</v>
      </c>
      <c r="J153" s="340">
        <f>LARGE((O153,S153,Y153,AC153),1)+LARGE((O153,S153,Y153,AC153),2)</f>
        <v>0</v>
      </c>
      <c r="K153" s="344">
        <f t="shared" si="19"/>
        <v>41</v>
      </c>
      <c r="L153" s="342">
        <f>LARGE((Q153,U153,W153,AA153),1)+LARGE((Q153,U153,W153,AA153),2)</f>
        <v>0</v>
      </c>
      <c r="M153" s="124"/>
      <c r="N153" s="40"/>
      <c r="O153" s="41">
        <f>IF(N153,LOOKUP(N153,{1;2;3;4;5;6;7;8;9;10;11;12;13;14;15;16;17;18;19;20;21},{30;25;21;18;16;15;14;13;12;11;10;9;8;7;6;5;4;3;2;1;0}),0)</f>
        <v>0</v>
      </c>
      <c r="P153" s="40"/>
      <c r="Q153" s="43">
        <f>IF(P153,LOOKUP(P153,{1;2;3;4;5;6;7;8;9;10;11;12;13;14;15;16;17;18;19;20;21},{30;25;21;18;16;15;14;13;12;11;10;9;8;7;6;5;4;3;2;1;0}),0)</f>
        <v>0</v>
      </c>
      <c r="R153" s="40"/>
      <c r="S153" s="41">
        <f>IF(R153,LOOKUP(R153,{1;2;3;4;5;6;7;8;9;10;11;12;13;14;15;16;17;18;19;20;21},{30;25;21;18;16;15;14;13;12;11;10;9;8;7;6;5;4;3;2;1;0}),0)</f>
        <v>0</v>
      </c>
      <c r="T153" s="40"/>
      <c r="U153" s="274">
        <f>IF(T153,LOOKUP(T153,{1;2;3;4;5;6;7;8;9;10;11;12;13;14;15;16;17;18;19;20;21},{30;25;21;18;16;15;14;13;12;11;10;9;8;7;6;5;4;3;2;1;0}),0)</f>
        <v>0</v>
      </c>
      <c r="V153" s="291"/>
      <c r="W153" s="273">
        <f>IF(V153,LOOKUP(V153,{1;2;3;4;5;6;7;8;9;10;11;12;13;14;15;16;17;18;19;20;21},{45;35;26;18;16;15;14;13;12;11;10;9;8;7;6;5;4;3;2;1;0}),0)</f>
        <v>0</v>
      </c>
      <c r="X153" s="285"/>
      <c r="Y153" s="284">
        <f>IF(X153,LOOKUP(X153,{1;2;3;4;5;6;7;8;9;10;11;12;13;14;15;16;17;18;19;20;21},{45;35;26;18;16;15;14;13;12;11;10;9;8;7;6;5;4;3;2;1;0}),0)</f>
        <v>0</v>
      </c>
      <c r="Z153" s="285"/>
      <c r="AA153" s="273">
        <f>IF(Z153,LOOKUP(Z153,{1;2;3;4;5;6;7;8;9;10;11;12;13;14;15;16;17;18;19;20;21},{45;35;26;18;16;15;14;13;12;11;10;9;8;7;6;5;4;3;2;1;0}),0)</f>
        <v>0</v>
      </c>
      <c r="AB153" s="285"/>
      <c r="AC153" s="289">
        <f>IF(AB153,LOOKUP(AB153,{1;2;3;4;5;6;7;8;9;10;11;12;13;14;15;16;17;18;19;20;21},{45;35;26;18;16;15;14;13;12;11;10;9;8;7;6;5;4;3;2;1;0}),0)</f>
        <v>0</v>
      </c>
      <c r="AD153" s="225"/>
      <c r="AE153"/>
      <c r="AF153"/>
    </row>
    <row r="154" spans="1:32" ht="16" customHeight="1" x14ac:dyDescent="0.2">
      <c r="A154" s="154">
        <v>3530762</v>
      </c>
      <c r="B154" s="145" t="s">
        <v>139</v>
      </c>
      <c r="C154" s="114" t="s">
        <v>523</v>
      </c>
      <c r="D154" s="38" t="str">
        <f t="shared" si="16"/>
        <v>DylanSYBEN</v>
      </c>
      <c r="E154" s="359"/>
      <c r="F154" s="368" t="s">
        <v>482</v>
      </c>
      <c r="G154" s="367">
        <v>1997</v>
      </c>
      <c r="H154" s="311" t="str">
        <f t="shared" si="17"/>
        <v>U23</v>
      </c>
      <c r="I154" s="311">
        <f t="shared" si="18"/>
        <v>40</v>
      </c>
      <c r="J154" s="340">
        <f>LARGE((O154,S154,Y154,AC154),1)+LARGE((O154,S154,Y154,AC154),2)</f>
        <v>0</v>
      </c>
      <c r="K154" s="344">
        <f t="shared" si="19"/>
        <v>41</v>
      </c>
      <c r="L154" s="342">
        <f>LARGE((Q154,U154,W154,AA154),1)+LARGE((Q154,U154,W154,AA154),2)</f>
        <v>0</v>
      </c>
      <c r="M154" s="124"/>
      <c r="N154" s="40"/>
      <c r="O154" s="41">
        <f>IF(N154,LOOKUP(N154,{1;2;3;4;5;6;7;8;9;10;11;12;13;14;15;16;17;18;19;20;21},{30;25;21;18;16;15;14;13;12;11;10;9;8;7;6;5;4;3;2;1;0}),0)</f>
        <v>0</v>
      </c>
      <c r="P154" s="40"/>
      <c r="Q154" s="43">
        <f>IF(P154,LOOKUP(P154,{1;2;3;4;5;6;7;8;9;10;11;12;13;14;15;16;17;18;19;20;21},{30;25;21;18;16;15;14;13;12;11;10;9;8;7;6;5;4;3;2;1;0}),0)</f>
        <v>0</v>
      </c>
      <c r="R154" s="40"/>
      <c r="S154" s="41">
        <f>IF(R154,LOOKUP(R154,{1;2;3;4;5;6;7;8;9;10;11;12;13;14;15;16;17;18;19;20;21},{30;25;21;18;16;15;14;13;12;11;10;9;8;7;6;5;4;3;2;1;0}),0)</f>
        <v>0</v>
      </c>
      <c r="T154" s="40"/>
      <c r="U154" s="274">
        <f>IF(T154,LOOKUP(T154,{1;2;3;4;5;6;7;8;9;10;11;12;13;14;15;16;17;18;19;20;21},{30;25;21;18;16;15;14;13;12;11;10;9;8;7;6;5;4;3;2;1;0}),0)</f>
        <v>0</v>
      </c>
      <c r="V154" s="291"/>
      <c r="W154" s="273">
        <f>IF(V154,LOOKUP(V154,{1;2;3;4;5;6;7;8;9;10;11;12;13;14;15;16;17;18;19;20;21},{45;35;26;18;16;15;14;13;12;11;10;9;8;7;6;5;4;3;2;1;0}),0)</f>
        <v>0</v>
      </c>
      <c r="X154" s="285"/>
      <c r="Y154" s="284">
        <f>IF(X154,LOOKUP(X154,{1;2;3;4;5;6;7;8;9;10;11;12;13;14;15;16;17;18;19;20;21},{45;35;26;18;16;15;14;13;12;11;10;9;8;7;6;5;4;3;2;1;0}),0)</f>
        <v>0</v>
      </c>
      <c r="Z154" s="285"/>
      <c r="AA154" s="273">
        <f>IF(Z154,LOOKUP(Z154,{1;2;3;4;5;6;7;8;9;10;11;12;13;14;15;16;17;18;19;20;21},{45;35;26;18;16;15;14;13;12;11;10;9;8;7;6;5;4;3;2;1;0}),0)</f>
        <v>0</v>
      </c>
      <c r="AB154" s="285"/>
      <c r="AC154" s="289">
        <f>IF(AB154,LOOKUP(AB154,{1;2;3;4;5;6;7;8;9;10;11;12;13;14;15;16;17;18;19;20;21},{45;35;26;18;16;15;14;13;12;11;10;9;8;7;6;5;4;3;2;1;0}),0)</f>
        <v>0</v>
      </c>
      <c r="AD154" s="225"/>
      <c r="AE154"/>
      <c r="AF154"/>
    </row>
    <row r="155" spans="1:32" ht="16" customHeight="1" x14ac:dyDescent="0.2">
      <c r="A155" s="154">
        <v>3530764</v>
      </c>
      <c r="B155" s="145" t="s">
        <v>239</v>
      </c>
      <c r="C155" s="37" t="s">
        <v>240</v>
      </c>
      <c r="D155" s="38" t="str">
        <f t="shared" si="16"/>
        <v>PaoloTAKAGI-ATILANO</v>
      </c>
      <c r="E155" s="358">
        <v>2017</v>
      </c>
      <c r="F155" s="366" t="s">
        <v>482</v>
      </c>
      <c r="G155" s="367">
        <v>1997</v>
      </c>
      <c r="H155" s="311" t="str">
        <f t="shared" si="17"/>
        <v>U23</v>
      </c>
      <c r="I155" s="311">
        <f t="shared" si="18"/>
        <v>40</v>
      </c>
      <c r="J155" s="340">
        <f>LARGE((O155,S155,Y155,AC155),1)+LARGE((O155,S155,Y155,AC155),2)</f>
        <v>0</v>
      </c>
      <c r="K155" s="344">
        <f t="shared" si="19"/>
        <v>41</v>
      </c>
      <c r="L155" s="342">
        <f>LARGE((Q155,U155,W155,AA155),1)+LARGE((Q155,U155,W155,AA155),2)</f>
        <v>0</v>
      </c>
      <c r="M155" s="124"/>
      <c r="N155" s="40"/>
      <c r="O155" s="41">
        <f>IF(N155,LOOKUP(N155,{1;2;3;4;5;6;7;8;9;10;11;12;13;14;15;16;17;18;19;20;21},{30;25;21;18;16;15;14;13;12;11;10;9;8;7;6;5;4;3;2;1;0}),0)</f>
        <v>0</v>
      </c>
      <c r="P155" s="40"/>
      <c r="Q155" s="43">
        <f>IF(P155,LOOKUP(P155,{1;2;3;4;5;6;7;8;9;10;11;12;13;14;15;16;17;18;19;20;21},{30;25;21;18;16;15;14;13;12;11;10;9;8;7;6;5;4;3;2;1;0}),0)</f>
        <v>0</v>
      </c>
      <c r="R155" s="40"/>
      <c r="S155" s="41">
        <f>IF(R155,LOOKUP(R155,{1;2;3;4;5;6;7;8;9;10;11;12;13;14;15;16;17;18;19;20;21},{30;25;21;18;16;15;14;13;12;11;10;9;8;7;6;5;4;3;2;1;0}),0)</f>
        <v>0</v>
      </c>
      <c r="T155" s="40"/>
      <c r="U155" s="274">
        <f>IF(T155,LOOKUP(T155,{1;2;3;4;5;6;7;8;9;10;11;12;13;14;15;16;17;18;19;20;21},{30;25;21;18;16;15;14;13;12;11;10;9;8;7;6;5;4;3;2;1;0}),0)</f>
        <v>0</v>
      </c>
      <c r="V155" s="291"/>
      <c r="W155" s="273">
        <f>IF(V155,LOOKUP(V155,{1;2;3;4;5;6;7;8;9;10;11;12;13;14;15;16;17;18;19;20;21},{45;35;26;18;16;15;14;13;12;11;10;9;8;7;6;5;4;3;2;1;0}),0)</f>
        <v>0</v>
      </c>
      <c r="X155" s="285"/>
      <c r="Y155" s="284">
        <f>IF(X155,LOOKUP(X155,{1;2;3;4;5;6;7;8;9;10;11;12;13;14;15;16;17;18;19;20;21},{45;35;26;18;16;15;14;13;12;11;10;9;8;7;6;5;4;3;2;1;0}),0)</f>
        <v>0</v>
      </c>
      <c r="Z155" s="285"/>
      <c r="AA155" s="273">
        <f>IF(Z155,LOOKUP(Z155,{1;2;3;4;5;6;7;8;9;10;11;12;13;14;15;16;17;18;19;20;21},{45;35;26;18;16;15;14;13;12;11;10;9;8;7;6;5;4;3;2;1;0}),0)</f>
        <v>0</v>
      </c>
      <c r="AB155" s="285"/>
      <c r="AC155" s="289">
        <f>IF(AB155,LOOKUP(AB155,{1;2;3;4;5;6;7;8;9;10;11;12;13;14;15;16;17;18;19;20;21},{45;35;26;18;16;15;14;13;12;11;10;9;8;7;6;5;4;3;2;1;0}),0)</f>
        <v>0</v>
      </c>
      <c r="AD155" s="225"/>
      <c r="AE155"/>
      <c r="AF155"/>
    </row>
    <row r="156" spans="1:32" ht="16" customHeight="1" x14ac:dyDescent="0.2">
      <c r="A156" s="154">
        <v>3530626</v>
      </c>
      <c r="B156" s="146" t="s">
        <v>103</v>
      </c>
      <c r="C156" s="49" t="s">
        <v>104</v>
      </c>
      <c r="D156" s="38" t="str">
        <f t="shared" si="16"/>
        <v>SilasTALBOT</v>
      </c>
      <c r="E156" s="358">
        <v>2017</v>
      </c>
      <c r="F156" s="366" t="s">
        <v>482</v>
      </c>
      <c r="G156" s="369">
        <v>1992</v>
      </c>
      <c r="H156" s="311" t="str">
        <f t="shared" si="17"/>
        <v>SR</v>
      </c>
      <c r="I156" s="311">
        <f t="shared" si="18"/>
        <v>40</v>
      </c>
      <c r="J156" s="340">
        <f>LARGE((O156,S156,Y156,AC156),1)+LARGE((O156,S156,Y156,AC156),2)</f>
        <v>0</v>
      </c>
      <c r="K156" s="344">
        <f t="shared" si="19"/>
        <v>41</v>
      </c>
      <c r="L156" s="342">
        <f>LARGE((Q156,U156,W156,AA156),1)+LARGE((Q156,U156,W156,AA156),2)</f>
        <v>0</v>
      </c>
      <c r="M156" s="124"/>
      <c r="N156" s="40"/>
      <c r="O156" s="41">
        <f>IF(N156,LOOKUP(N156,{1;2;3;4;5;6;7;8;9;10;11;12;13;14;15;16;17;18;19;20;21},{30;25;21;18;16;15;14;13;12;11;10;9;8;7;6;5;4;3;2;1;0}),0)</f>
        <v>0</v>
      </c>
      <c r="P156" s="40"/>
      <c r="Q156" s="43">
        <f>IF(P156,LOOKUP(P156,{1;2;3;4;5;6;7;8;9;10;11;12;13;14;15;16;17;18;19;20;21},{30;25;21;18;16;15;14;13;12;11;10;9;8;7;6;5;4;3;2;1;0}),0)</f>
        <v>0</v>
      </c>
      <c r="R156" s="40"/>
      <c r="S156" s="41">
        <f>IF(R156,LOOKUP(R156,{1;2;3;4;5;6;7;8;9;10;11;12;13;14;15;16;17;18;19;20;21},{30;25;21;18;16;15;14;13;12;11;10;9;8;7;6;5;4;3;2;1;0}),0)</f>
        <v>0</v>
      </c>
      <c r="T156" s="40"/>
      <c r="U156" s="274">
        <f>IF(T156,LOOKUP(T156,{1;2;3;4;5;6;7;8;9;10;11;12;13;14;15;16;17;18;19;20;21},{30;25;21;18;16;15;14;13;12;11;10;9;8;7;6;5;4;3;2;1;0}),0)</f>
        <v>0</v>
      </c>
      <c r="V156" s="291"/>
      <c r="W156" s="273">
        <f>IF(V156,LOOKUP(V156,{1;2;3;4;5;6;7;8;9;10;11;12;13;14;15;16;17;18;19;20;21},{45;35;26;18;16;15;14;13;12;11;10;9;8;7;6;5;4;3;2;1;0}),0)</f>
        <v>0</v>
      </c>
      <c r="X156" s="285"/>
      <c r="Y156" s="284">
        <f>IF(X156,LOOKUP(X156,{1;2;3;4;5;6;7;8;9;10;11;12;13;14;15;16;17;18;19;20;21},{45;35;26;18;16;15;14;13;12;11;10;9;8;7;6;5;4;3;2;1;0}),0)</f>
        <v>0</v>
      </c>
      <c r="Z156" s="285"/>
      <c r="AA156" s="273">
        <f>IF(Z156,LOOKUP(Z156,{1;2;3;4;5;6;7;8;9;10;11;12;13;14;15;16;17;18;19;20;21},{45;35;26;18;16;15;14;13;12;11;10;9;8;7;6;5;4;3;2;1;0}),0)</f>
        <v>0</v>
      </c>
      <c r="AB156" s="285"/>
      <c r="AC156" s="289">
        <f>IF(AB156,LOOKUP(AB156,{1;2;3;4;5;6;7;8;9;10;11;12;13;14;15;16;17;18;19;20;21},{45;35;26;18;16;15;14;13;12;11;10;9;8;7;6;5;4;3;2;1;0}),0)</f>
        <v>0</v>
      </c>
      <c r="AD156" s="225"/>
      <c r="AE156"/>
      <c r="AF156"/>
    </row>
    <row r="157" spans="1:32" ht="16" customHeight="1" x14ac:dyDescent="0.2">
      <c r="A157" s="154">
        <v>3100227</v>
      </c>
      <c r="B157" s="146" t="s">
        <v>86</v>
      </c>
      <c r="C157" s="49" t="s">
        <v>87</v>
      </c>
      <c r="D157" s="38" t="str">
        <f t="shared" si="16"/>
        <v>BobTHOMPSON</v>
      </c>
      <c r="E157" s="358">
        <v>2017</v>
      </c>
      <c r="F157" s="366" t="s">
        <v>483</v>
      </c>
      <c r="G157" s="369">
        <v>1991</v>
      </c>
      <c r="H157" s="311" t="str">
        <f t="shared" si="17"/>
        <v>SR</v>
      </c>
      <c r="I157" s="311">
        <f t="shared" si="18"/>
        <v>40</v>
      </c>
      <c r="J157" s="340">
        <f>LARGE((O157,S157,Y157,AC157),1)+LARGE((O157,S157,Y157,AC157),2)</f>
        <v>0</v>
      </c>
      <c r="K157" s="344">
        <f t="shared" si="19"/>
        <v>41</v>
      </c>
      <c r="L157" s="342">
        <f>LARGE((Q157,U157,W157,AA157),1)+LARGE((Q157,U157,W157,AA157),2)</f>
        <v>0</v>
      </c>
      <c r="M157" s="124"/>
      <c r="N157" s="40"/>
      <c r="O157" s="41">
        <f>IF(N157,LOOKUP(N157,{1;2;3;4;5;6;7;8;9;10;11;12;13;14;15;16;17;18;19;20;21},{30;25;21;18;16;15;14;13;12;11;10;9;8;7;6;5;4;3;2;1;0}),0)</f>
        <v>0</v>
      </c>
      <c r="P157" s="40"/>
      <c r="Q157" s="43">
        <f>IF(P157,LOOKUP(P157,{1;2;3;4;5;6;7;8;9;10;11;12;13;14;15;16;17;18;19;20;21},{30;25;21;18;16;15;14;13;12;11;10;9;8;7;6;5;4;3;2;1;0}),0)</f>
        <v>0</v>
      </c>
      <c r="R157" s="40"/>
      <c r="S157" s="41">
        <f>IF(R157,LOOKUP(R157,{1;2;3;4;5;6;7;8;9;10;11;12;13;14;15;16;17;18;19;20;21},{30;25;21;18;16;15;14;13;12;11;10;9;8;7;6;5;4;3;2;1;0}),0)</f>
        <v>0</v>
      </c>
      <c r="T157" s="40"/>
      <c r="U157" s="274">
        <f>IF(T157,LOOKUP(T157,{1;2;3;4;5;6;7;8;9;10;11;12;13;14;15;16;17;18;19;20;21},{30;25;21;18;16;15;14;13;12;11;10;9;8;7;6;5;4;3;2;1;0}),0)</f>
        <v>0</v>
      </c>
      <c r="V157" s="291"/>
      <c r="W157" s="273">
        <f>IF(V157,LOOKUP(V157,{1;2;3;4;5;6;7;8;9;10;11;12;13;14;15;16;17;18;19;20;21},{45;35;26;18;16;15;14;13;12;11;10;9;8;7;6;5;4;3;2;1;0}),0)</f>
        <v>0</v>
      </c>
      <c r="X157" s="285"/>
      <c r="Y157" s="284">
        <f>IF(X157,LOOKUP(X157,{1;2;3;4;5;6;7;8;9;10;11;12;13;14;15;16;17;18;19;20;21},{45;35;26;18;16;15;14;13;12;11;10;9;8;7;6;5;4;3;2;1;0}),0)</f>
        <v>0</v>
      </c>
      <c r="Z157" s="285"/>
      <c r="AA157" s="273">
        <f>IF(Z157,LOOKUP(Z157,{1;2;3;4;5;6;7;8;9;10;11;12;13;14;15;16;17;18;19;20;21},{45;35;26;18;16;15;14;13;12;11;10;9;8;7;6;5;4;3;2;1;0}),0)</f>
        <v>0</v>
      </c>
      <c r="AB157" s="285"/>
      <c r="AC157" s="289">
        <f>IF(AB157,LOOKUP(AB157,{1;2;3;4;5;6;7;8;9;10;11;12;13;14;15;16;17;18;19;20;21},{45;35;26;18;16;15;14;13;12;11;10;9;8;7;6;5;4;3;2;1;0}),0)</f>
        <v>0</v>
      </c>
      <c r="AD157" s="225"/>
      <c r="AE157"/>
      <c r="AF157"/>
    </row>
    <row r="158" spans="1:32" ht="16" customHeight="1" x14ac:dyDescent="0.2">
      <c r="A158" s="154">
        <v>3530938</v>
      </c>
      <c r="B158" s="145" t="s">
        <v>241</v>
      </c>
      <c r="C158" s="37" t="s">
        <v>242</v>
      </c>
      <c r="D158" s="38" t="str">
        <f t="shared" si="16"/>
        <v>CanyonTOBIN</v>
      </c>
      <c r="E158" s="358">
        <v>2017</v>
      </c>
      <c r="F158" s="366" t="s">
        <v>482</v>
      </c>
      <c r="G158" s="367">
        <v>1999</v>
      </c>
      <c r="H158" s="311" t="str">
        <f t="shared" si="17"/>
        <v>U23</v>
      </c>
      <c r="I158" s="311">
        <f t="shared" si="18"/>
        <v>40</v>
      </c>
      <c r="J158" s="340">
        <f>LARGE((O158,S158,Y158,AC158),1)+LARGE((O158,S158,Y158,AC158),2)</f>
        <v>0</v>
      </c>
      <c r="K158" s="344">
        <f t="shared" si="19"/>
        <v>41</v>
      </c>
      <c r="L158" s="342">
        <f>LARGE((Q158,U158,W158,AA158),1)+LARGE((Q158,U158,W158,AA158),2)</f>
        <v>0</v>
      </c>
      <c r="M158" s="124"/>
      <c r="N158" s="40"/>
      <c r="O158" s="41">
        <f>IF(N158,LOOKUP(N158,{1;2;3;4;5;6;7;8;9;10;11;12;13;14;15;16;17;18;19;20;21},{30;25;21;18;16;15;14;13;12;11;10;9;8;7;6;5;4;3;2;1;0}),0)</f>
        <v>0</v>
      </c>
      <c r="P158" s="40"/>
      <c r="Q158" s="43">
        <f>IF(P158,LOOKUP(P158,{1;2;3;4;5;6;7;8;9;10;11;12;13;14;15;16;17;18;19;20;21},{30;25;21;18;16;15;14;13;12;11;10;9;8;7;6;5;4;3;2;1;0}),0)</f>
        <v>0</v>
      </c>
      <c r="R158" s="40"/>
      <c r="S158" s="41">
        <f>IF(R158,LOOKUP(R158,{1;2;3;4;5;6;7;8;9;10;11;12;13;14;15;16;17;18;19;20;21},{30;25;21;18;16;15;14;13;12;11;10;9;8;7;6;5;4;3;2;1;0}),0)</f>
        <v>0</v>
      </c>
      <c r="T158" s="40"/>
      <c r="U158" s="274">
        <f>IF(T158,LOOKUP(T158,{1;2;3;4;5;6;7;8;9;10;11;12;13;14;15;16;17;18;19;20;21},{30;25;21;18;16;15;14;13;12;11;10;9;8;7;6;5;4;3;2;1;0}),0)</f>
        <v>0</v>
      </c>
      <c r="V158" s="291"/>
      <c r="W158" s="273">
        <f>IF(V158,LOOKUP(V158,{1;2;3;4;5;6;7;8;9;10;11;12;13;14;15;16;17;18;19;20;21},{45;35;26;18;16;15;14;13;12;11;10;9;8;7;6;5;4;3;2;1;0}),0)</f>
        <v>0</v>
      </c>
      <c r="X158" s="285"/>
      <c r="Y158" s="284">
        <f>IF(X158,LOOKUP(X158,{1;2;3;4;5;6;7;8;9;10;11;12;13;14;15;16;17;18;19;20;21},{45;35;26;18;16;15;14;13;12;11;10;9;8;7;6;5;4;3;2;1;0}),0)</f>
        <v>0</v>
      </c>
      <c r="Z158" s="285"/>
      <c r="AA158" s="273">
        <f>IF(Z158,LOOKUP(Z158,{1;2;3;4;5;6;7;8;9;10;11;12;13;14;15;16;17;18;19;20;21},{45;35;26;18;16;15;14;13;12;11;10;9;8;7;6;5;4;3;2;1;0}),0)</f>
        <v>0</v>
      </c>
      <c r="AB158" s="285"/>
      <c r="AC158" s="289">
        <f>IF(AB158,LOOKUP(AB158,{1;2;3;4;5;6;7;8;9;10;11;12;13;14;15;16;17;18;19;20;21},{45;35;26;18;16;15;14;13;12;11;10;9;8;7;6;5;4;3;2;1;0}),0)</f>
        <v>0</v>
      </c>
      <c r="AD158" s="225"/>
      <c r="AE158"/>
      <c r="AF158"/>
    </row>
    <row r="159" spans="1:32" ht="16" customHeight="1" x14ac:dyDescent="0.2">
      <c r="A159" s="154">
        <v>3530814</v>
      </c>
      <c r="B159" s="146" t="s">
        <v>52</v>
      </c>
      <c r="C159" s="49" t="s">
        <v>53</v>
      </c>
      <c r="D159" s="38" t="str">
        <f t="shared" si="16"/>
        <v>IanTORCHIA</v>
      </c>
      <c r="E159" s="358">
        <v>2017</v>
      </c>
      <c r="F159" s="366" t="s">
        <v>482</v>
      </c>
      <c r="G159" s="369">
        <v>1996</v>
      </c>
      <c r="H159" s="311" t="str">
        <f t="shared" si="17"/>
        <v>U23</v>
      </c>
      <c r="I159" s="311">
        <f t="shared" si="18"/>
        <v>40</v>
      </c>
      <c r="J159" s="340">
        <f>LARGE((O159,S159,Y159,AC159),1)+LARGE((O159,S159,Y159,AC159),2)</f>
        <v>0</v>
      </c>
      <c r="K159" s="344">
        <f t="shared" si="19"/>
        <v>11</v>
      </c>
      <c r="L159" s="342">
        <f>LARGE((Q159,U159,W159,AA159),1)+LARGE((Q159,U159,W159,AA159),2)</f>
        <v>28</v>
      </c>
      <c r="M159" s="124"/>
      <c r="N159" s="40"/>
      <c r="O159" s="41">
        <f>IF(N159,LOOKUP(N159,{1;2;3;4;5;6;7;8;9;10;11;12;13;14;15;16;17;18;19;20;21},{30;25;21;18;16;15;14;13;12;11;10;9;8;7;6;5;4;3;2;1;0}),0)</f>
        <v>0</v>
      </c>
      <c r="P159" s="40"/>
      <c r="Q159" s="43">
        <f>IF(P159,LOOKUP(P159,{1;2;3;4;5;6;7;8;9;10;11;12;13;14;15;16;17;18;19;20;21},{30;25;21;18;16;15;14;13;12;11;10;9;8;7;6;5;4;3;2;1;0}),0)</f>
        <v>0</v>
      </c>
      <c r="R159" s="40"/>
      <c r="S159" s="41">
        <f>IF(R159,LOOKUP(R159,{1;2;3;4;5;6;7;8;9;10;11;12;13;14;15;16;17;18;19;20;21},{30;25;21;18;16;15;14;13;12;11;10;9;8;7;6;5;4;3;2;1;0}),0)</f>
        <v>0</v>
      </c>
      <c r="T159" s="40">
        <v>4</v>
      </c>
      <c r="U159" s="274">
        <f>IF(T159,LOOKUP(T159,{1;2;3;4;5;6;7;8;9;10;11;12;13;14;15;16;17;18;19;20;21},{30;25;21;18;16;15;14;13;12;11;10;9;8;7;6;5;4;3;2;1;0}),0)</f>
        <v>18</v>
      </c>
      <c r="V159" s="291">
        <v>11</v>
      </c>
      <c r="W159" s="273">
        <f>IF(V159,LOOKUP(V159,{1;2;3;4;5;6;7;8;9;10;11;12;13;14;15;16;17;18;19;20;21},{45;35;26;18;16;15;14;13;12;11;10;9;8;7;6;5;4;3;2;1;0}),0)</f>
        <v>10</v>
      </c>
      <c r="X159" s="285"/>
      <c r="Y159" s="284">
        <f>IF(X159,LOOKUP(X159,{1;2;3;4;5;6;7;8;9;10;11;12;13;14;15;16;17;18;19;20;21},{45;35;26;18;16;15;14;13;12;11;10;9;8;7;6;5;4;3;2;1;0}),0)</f>
        <v>0</v>
      </c>
      <c r="Z159" s="285">
        <v>17</v>
      </c>
      <c r="AA159" s="273">
        <f>IF(Z159,LOOKUP(Z159,{1;2;3;4;5;6;7;8;9;10;11;12;13;14;15;16;17;18;19;20;21},{45;35;26;18;16;15;14;13;12;11;10;9;8;7;6;5;4;3;2;1;0}),0)</f>
        <v>4</v>
      </c>
      <c r="AB159" s="285"/>
      <c r="AC159" s="289">
        <f>IF(AB159,LOOKUP(AB159,{1;2;3;4;5;6;7;8;9;10;11;12;13;14;15;16;17;18;19;20;21},{45;35;26;18;16;15;14;13;12;11;10;9;8;7;6;5;4;3;2;1;0}),0)</f>
        <v>0</v>
      </c>
      <c r="AD159" s="225"/>
      <c r="AE159"/>
      <c r="AF159"/>
    </row>
    <row r="160" spans="1:32" ht="16" customHeight="1" x14ac:dyDescent="0.2">
      <c r="A160" s="154">
        <v>3530487</v>
      </c>
      <c r="B160" s="145" t="s">
        <v>171</v>
      </c>
      <c r="C160" s="37" t="s">
        <v>243</v>
      </c>
      <c r="D160" s="38" t="str">
        <f t="shared" si="16"/>
        <v>AlexanderTREINEN</v>
      </c>
      <c r="E160" s="358">
        <v>2017</v>
      </c>
      <c r="F160" s="366" t="s">
        <v>482</v>
      </c>
      <c r="G160" s="369">
        <v>1990</v>
      </c>
      <c r="H160" s="311" t="str">
        <f t="shared" si="17"/>
        <v>SR</v>
      </c>
      <c r="I160" s="311">
        <f t="shared" si="18"/>
        <v>40</v>
      </c>
      <c r="J160" s="340">
        <f>LARGE((O160,S160,Y160,AC160),1)+LARGE((O160,S160,Y160,AC160),2)</f>
        <v>0</v>
      </c>
      <c r="K160" s="344">
        <f t="shared" si="19"/>
        <v>41</v>
      </c>
      <c r="L160" s="342">
        <f>LARGE((Q160,U160,W160,AA160),1)+LARGE((Q160,U160,W160,AA160),2)</f>
        <v>0</v>
      </c>
      <c r="M160" s="124"/>
      <c r="N160" s="40"/>
      <c r="O160" s="41">
        <f>IF(N160,LOOKUP(N160,{1;2;3;4;5;6;7;8;9;10;11;12;13;14;15;16;17;18;19;20;21},{30;25;21;18;16;15;14;13;12;11;10;9;8;7;6;5;4;3;2;1;0}),0)</f>
        <v>0</v>
      </c>
      <c r="P160" s="40"/>
      <c r="Q160" s="43">
        <f>IF(P160,LOOKUP(P160,{1;2;3;4;5;6;7;8;9;10;11;12;13;14;15;16;17;18;19;20;21},{30;25;21;18;16;15;14;13;12;11;10;9;8;7;6;5;4;3;2;1;0}),0)</f>
        <v>0</v>
      </c>
      <c r="R160" s="40"/>
      <c r="S160" s="41">
        <f>IF(R160,LOOKUP(R160,{1;2;3;4;5;6;7;8;9;10;11;12;13;14;15;16;17;18;19;20;21},{30;25;21;18;16;15;14;13;12;11;10;9;8;7;6;5;4;3;2;1;0}),0)</f>
        <v>0</v>
      </c>
      <c r="T160" s="40"/>
      <c r="U160" s="274">
        <f>IF(T160,LOOKUP(T160,{1;2;3;4;5;6;7;8;9;10;11;12;13;14;15;16;17;18;19;20;21},{30;25;21;18;16;15;14;13;12;11;10;9;8;7;6;5;4;3;2;1;0}),0)</f>
        <v>0</v>
      </c>
      <c r="V160" s="291"/>
      <c r="W160" s="273">
        <f>IF(V160,LOOKUP(V160,{1;2;3;4;5;6;7;8;9;10;11;12;13;14;15;16;17;18;19;20;21},{45;35;26;18;16;15;14;13;12;11;10;9;8;7;6;5;4;3;2;1;0}),0)</f>
        <v>0</v>
      </c>
      <c r="X160" s="285"/>
      <c r="Y160" s="284">
        <f>IF(X160,LOOKUP(X160,{1;2;3;4;5;6;7;8;9;10;11;12;13;14;15;16;17;18;19;20;21},{45;35;26;18;16;15;14;13;12;11;10;9;8;7;6;5;4;3;2;1;0}),0)</f>
        <v>0</v>
      </c>
      <c r="Z160" s="285"/>
      <c r="AA160" s="273">
        <f>IF(Z160,LOOKUP(Z160,{1;2;3;4;5;6;7;8;9;10;11;12;13;14;15;16;17;18;19;20;21},{45;35;26;18;16;15;14;13;12;11;10;9;8;7;6;5;4;3;2;1;0}),0)</f>
        <v>0</v>
      </c>
      <c r="AB160" s="285"/>
      <c r="AC160" s="289">
        <f>IF(AB160,LOOKUP(AB160,{1;2;3;4;5;6;7;8;9;10;11;12;13;14;15;16;17;18;19;20;21},{45;35;26;18;16;15;14;13;12;11;10;9;8;7;6;5;4;3;2;1;0}),0)</f>
        <v>0</v>
      </c>
      <c r="AD160" s="225"/>
      <c r="AE160"/>
      <c r="AF160"/>
    </row>
    <row r="161" spans="1:33" ht="16" customHeight="1" x14ac:dyDescent="0.2">
      <c r="A161" s="154">
        <v>3421788</v>
      </c>
      <c r="B161" s="455" t="s">
        <v>72</v>
      </c>
      <c r="C161" s="456" t="s">
        <v>73</v>
      </c>
      <c r="D161" s="457" t="str">
        <f t="shared" si="16"/>
        <v>Dag FrodeTROLLEBOE</v>
      </c>
      <c r="E161" s="458">
        <v>2017</v>
      </c>
      <c r="F161" s="467" t="s">
        <v>483</v>
      </c>
      <c r="G161" s="459">
        <v>1993</v>
      </c>
      <c r="H161" s="311" t="str">
        <f t="shared" si="17"/>
        <v>SR</v>
      </c>
      <c r="I161" s="311">
        <f t="shared" si="18"/>
        <v>40</v>
      </c>
      <c r="J161" s="340">
        <f>LARGE((O161,S161,Y161,AC161),1)+LARGE((O161,S161,Y161,AC161),2)</f>
        <v>0</v>
      </c>
      <c r="K161" s="344">
        <f t="shared" si="19"/>
        <v>41</v>
      </c>
      <c r="L161" s="342">
        <f>LARGE((Q161,U161,W161,AA161),1)+LARGE((Q161,U161,W161,AA161),2)</f>
        <v>0</v>
      </c>
      <c r="M161" s="460"/>
      <c r="N161" s="40"/>
      <c r="O161" s="41">
        <f>IF(N161,LOOKUP(N161,{1;2;3;4;5;6;7;8;9;10;11;12;13;14;15;16;17;18;19;20;21},{30;25;21;18;16;15;14;13;12;11;10;9;8;7;6;5;4;3;2;1;0}),0)</f>
        <v>0</v>
      </c>
      <c r="P161" s="40"/>
      <c r="Q161" s="43">
        <f>IF(P161,LOOKUP(P161,{1;2;3;4;5;6;7;8;9;10;11;12;13;14;15;16;17;18;19;20;21},{30;25;21;18;16;15;14;13;12;11;10;9;8;7;6;5;4;3;2;1;0}),0)</f>
        <v>0</v>
      </c>
      <c r="R161" s="40"/>
      <c r="S161" s="41">
        <f>IF(R161,LOOKUP(R161,{1;2;3;4;5;6;7;8;9;10;11;12;13;14;15;16;17;18;19;20;21},{30;25;21;18;16;15;14;13;12;11;10;9;8;7;6;5;4;3;2;1;0}),0)</f>
        <v>0</v>
      </c>
      <c r="T161" s="40"/>
      <c r="U161" s="274">
        <f>IF(T161,LOOKUP(T161,{1;2;3;4;5;6;7;8;9;10;11;12;13;14;15;16;17;18;19;20;21},{30;25;21;18;16;15;14;13;12;11;10;9;8;7;6;5;4;3;2;1;0}),0)</f>
        <v>0</v>
      </c>
      <c r="V161" s="291"/>
      <c r="W161" s="273">
        <f>IF(V161,LOOKUP(V161,{1;2;3;4;5;6;7;8;9;10;11;12;13;14;15;16;17;18;19;20;21},{45;35;26;18;16;15;14;13;12;11;10;9;8;7;6;5;4;3;2;1;0}),0)</f>
        <v>0</v>
      </c>
      <c r="X161" s="285"/>
      <c r="Y161" s="284">
        <f>IF(X161,LOOKUP(X161,{1;2;3;4;5;6;7;8;9;10;11;12;13;14;15;16;17;18;19;20;21},{45;35;26;18;16;15;14;13;12;11;10;9;8;7;6;5;4;3;2;1;0}),0)</f>
        <v>0</v>
      </c>
      <c r="Z161" s="285"/>
      <c r="AA161" s="273">
        <f>IF(Z161,LOOKUP(Z161,{1;2;3;4;5;6;7;8;9;10;11;12;13;14;15;16;17;18;19;20;21},{45;35;26;18;16;15;14;13;12;11;10;9;8;7;6;5;4;3;2;1;0}),0)</f>
        <v>0</v>
      </c>
      <c r="AB161" s="285"/>
      <c r="AC161" s="289">
        <f>IF(AB161,LOOKUP(AB161,{1;2;3;4;5;6;7;8;9;10;11;12;13;14;15;16;17;18;19;20;21},{45;35;26;18;16;15;14;13;12;11;10;9;8;7;6;5;4;3;2;1;0}),0)</f>
        <v>0</v>
      </c>
      <c r="AD161" s="225"/>
      <c r="AE161"/>
      <c r="AF161"/>
    </row>
    <row r="162" spans="1:33" ht="17" customHeight="1" x14ac:dyDescent="0.2">
      <c r="A162" s="154">
        <v>3100234</v>
      </c>
      <c r="B162" s="449" t="s">
        <v>127</v>
      </c>
      <c r="C162" s="452" t="s">
        <v>244</v>
      </c>
      <c r="D162" s="83" t="str">
        <f t="shared" si="16"/>
        <v>AlexisTURGEON</v>
      </c>
      <c r="E162" s="466">
        <v>2017</v>
      </c>
      <c r="F162" s="468" t="s">
        <v>483</v>
      </c>
      <c r="G162" s="469">
        <v>1993</v>
      </c>
      <c r="H162" s="311" t="str">
        <f t="shared" si="17"/>
        <v>SR</v>
      </c>
      <c r="I162" s="311">
        <f t="shared" si="18"/>
        <v>40</v>
      </c>
      <c r="J162" s="340">
        <f>LARGE((O162,S162,Y162,AC162),1)+LARGE((O162,S162,Y162,AC162),2)</f>
        <v>0</v>
      </c>
      <c r="K162" s="344">
        <f t="shared" si="19"/>
        <v>41</v>
      </c>
      <c r="L162" s="342">
        <f>LARGE((Q162,U162,W162,AA162),1)+LARGE((Q162,U162,W162,AA162),2)</f>
        <v>0</v>
      </c>
      <c r="M162" s="125"/>
      <c r="N162" s="84"/>
      <c r="O162" s="85">
        <f>IF(N162,LOOKUP(N162,{1;2;3;4;5;6;7;8;9;10;11;12;13;14;15;16;17;18;19;20;21},{30;25;21;18;16;15;14;13;12;11;10;9;8;7;6;5;4;3;2;1;0}),0)</f>
        <v>0</v>
      </c>
      <c r="P162" s="84"/>
      <c r="Q162" s="86">
        <f>IF(P162,LOOKUP(P162,{1;2;3;4;5;6;7;8;9;10;11;12;13;14;15;16;17;18;19;20;21},{30;25;21;18;16;15;14;13;12;11;10;9;8;7;6;5;4;3;2;1;0}),0)</f>
        <v>0</v>
      </c>
      <c r="R162" s="84"/>
      <c r="S162" s="85">
        <f>IF(R162,LOOKUP(R162,{1;2;3;4;5;6;7;8;9;10;11;12;13;14;15;16;17;18;19;20;21},{30;25;21;18;16;15;14;13;12;11;10;9;8;7;6;5;4;3;2;1;0}),0)</f>
        <v>0</v>
      </c>
      <c r="T162" s="84"/>
      <c r="U162" s="275">
        <f>IF(T162,LOOKUP(T162,{1;2;3;4;5;6;7;8;9;10;11;12;13;14;15;16;17;18;19;20;21},{30;25;21;18;16;15;14;13;12;11;10;9;8;7;6;5;4;3;2;1;0}),0)</f>
        <v>0</v>
      </c>
      <c r="V162" s="291"/>
      <c r="W162" s="273">
        <f>IF(V162,LOOKUP(V162,{1;2;3;4;5;6;7;8;9;10;11;12;13;14;15;16;17;18;19;20;21},{45;35;26;18;16;15;14;13;12;11;10;9;8;7;6;5;4;3;2;1;0}),0)</f>
        <v>0</v>
      </c>
      <c r="X162" s="285"/>
      <c r="Y162" s="284">
        <f>IF(X162,LOOKUP(X162,{1;2;3;4;5;6;7;8;9;10;11;12;13;14;15;16;17;18;19;20;21},{45;35;26;18;16;15;14;13;12;11;10;9;8;7;6;5;4;3;2;1;0}),0)</f>
        <v>0</v>
      </c>
      <c r="Z162" s="285"/>
      <c r="AA162" s="273">
        <f>IF(Z162,LOOKUP(Z162,{1;2;3;4;5;6;7;8;9;10;11;12;13;14;15;16;17;18;19;20;21},{45;35;26;18;16;15;14;13;12;11;10;9;8;7;6;5;4;3;2;1;0}),0)</f>
        <v>0</v>
      </c>
      <c r="AB162" s="285"/>
      <c r="AC162" s="289">
        <f>IF(AB162,LOOKUP(AB162,{1;2;3;4;5;6;7;8;9;10;11;12;13;14;15;16;17;18;19;20;21},{45;35;26;18;16;15;14;13;12;11;10;9;8;7;6;5;4;3;2;1;0}),0)</f>
        <v>0</v>
      </c>
      <c r="AD162" s="230"/>
      <c r="AE162"/>
      <c r="AF162"/>
    </row>
    <row r="163" spans="1:33" ht="17" customHeight="1" x14ac:dyDescent="0.2">
      <c r="A163" s="154">
        <v>3100395</v>
      </c>
      <c r="B163" s="448" t="s">
        <v>130</v>
      </c>
      <c r="C163" s="451" t="s">
        <v>521</v>
      </c>
      <c r="D163" s="90" t="str">
        <f t="shared" si="16"/>
        <v>LarkinWASMUTH</v>
      </c>
      <c r="E163" s="360"/>
      <c r="F163" s="371" t="s">
        <v>483</v>
      </c>
      <c r="G163" s="372">
        <v>1997</v>
      </c>
      <c r="H163" s="311" t="str">
        <f t="shared" si="17"/>
        <v>U23</v>
      </c>
      <c r="I163" s="311">
        <f t="shared" si="18"/>
        <v>40</v>
      </c>
      <c r="J163" s="340">
        <f>LARGE((O163,S163,Y163,AC163),1)+LARGE((O163,S163,Y163,AC163),2)</f>
        <v>0</v>
      </c>
      <c r="K163" s="344">
        <f t="shared" si="19"/>
        <v>41</v>
      </c>
      <c r="L163" s="342">
        <f>LARGE((Q163,U163,W163,AA163),1)+LARGE((Q163,U163,W163,AA163),2)</f>
        <v>0</v>
      </c>
      <c r="M163" s="126"/>
      <c r="N163" s="91"/>
      <c r="O163" s="92">
        <f>IF(N163,LOOKUP(N163,{1;2;3;4;5;6;7;8;9;10;11;12;13;14;15;16;17;18;19;20;21},{30;25;21;18;16;15;14;13;12;11;10;9;8;7;6;5;4;3;2;1;0}),0)</f>
        <v>0</v>
      </c>
      <c r="P163" s="91"/>
      <c r="Q163" s="93">
        <f>IF(P163,LOOKUP(P163,{1;2;3;4;5;6;7;8;9;10;11;12;13;14;15;16;17;18;19;20;21},{30;25;21;18;16;15;14;13;12;11;10;9;8;7;6;5;4;3;2;1;0}),0)</f>
        <v>0</v>
      </c>
      <c r="R163" s="91"/>
      <c r="S163" s="92">
        <f>IF(R163,LOOKUP(R163,{1;2;3;4;5;6;7;8;9;10;11;12;13;14;15;16;17;18;19;20;21},{30;25;21;18;16;15;14;13;12;11;10;9;8;7;6;5;4;3;2;1;0}),0)</f>
        <v>0</v>
      </c>
      <c r="T163" s="91"/>
      <c r="U163" s="276">
        <f>IF(T163,LOOKUP(T163,{1;2;3;4;5;6;7;8;9;10;11;12;13;14;15;16;17;18;19;20;21},{30;25;21;18;16;15;14;13;12;11;10;9;8;7;6;5;4;3;2;1;0}),0)</f>
        <v>0</v>
      </c>
      <c r="V163" s="291"/>
      <c r="W163" s="273">
        <f>IF(V163,LOOKUP(V163,{1;2;3;4;5;6;7;8;9;10;11;12;13;14;15;16;17;18;19;20;21},{45;35;26;18;16;15;14;13;12;11;10;9;8;7;6;5;4;3;2;1;0}),0)</f>
        <v>0</v>
      </c>
      <c r="X163" s="285"/>
      <c r="Y163" s="284">
        <f>IF(X163,LOOKUP(X163,{1;2;3;4;5;6;7;8;9;10;11;12;13;14;15;16;17;18;19;20;21},{45;35;26;18;16;15;14;13;12;11;10;9;8;7;6;5;4;3;2;1;0}),0)</f>
        <v>0</v>
      </c>
      <c r="Z163" s="285"/>
      <c r="AA163" s="273">
        <f>IF(Z163,LOOKUP(Z163,{1;2;3;4;5;6;7;8;9;10;11;12;13;14;15;16;17;18;19;20;21},{45;35;26;18;16;15;14;13;12;11;10;9;8;7;6;5;4;3;2;1;0}),0)</f>
        <v>0</v>
      </c>
      <c r="AB163" s="285"/>
      <c r="AC163" s="289">
        <f>IF(AB163,LOOKUP(AB163,{1;2;3;4;5;6;7;8;9;10;11;12;13;14;15;16;17;18;19;20;21},{45;35;26;18;16;15;14;13;12;11;10;9;8;7;6;5;4;3;2;1;0}),0)</f>
        <v>0</v>
      </c>
      <c r="AD163" s="225"/>
      <c r="AE163"/>
      <c r="AF163"/>
    </row>
    <row r="164" spans="1:33" ht="17" customHeight="1" x14ac:dyDescent="0.2">
      <c r="A164" s="154">
        <v>3530745</v>
      </c>
      <c r="B164" s="450" t="s">
        <v>48</v>
      </c>
      <c r="C164" s="453" t="s">
        <v>520</v>
      </c>
      <c r="D164" s="97" t="str">
        <f t="shared" si="16"/>
        <v>EvanWEINMAN</v>
      </c>
      <c r="E164" s="361"/>
      <c r="F164" s="373" t="s">
        <v>482</v>
      </c>
      <c r="G164" s="374">
        <v>1995</v>
      </c>
      <c r="H164" s="311" t="str">
        <f t="shared" si="17"/>
        <v>SR</v>
      </c>
      <c r="I164" s="311">
        <f t="shared" si="18"/>
        <v>40</v>
      </c>
      <c r="J164" s="340">
        <f>LARGE((O164,S164,Y164,AC164),1)+LARGE((O164,S164,Y164,AC164),2)</f>
        <v>0</v>
      </c>
      <c r="K164" s="344">
        <f t="shared" si="19"/>
        <v>41</v>
      </c>
      <c r="L164" s="342">
        <f>LARGE((Q164,U164,W164,AA164),1)+LARGE((Q164,U164,W164,AA164),2)</f>
        <v>0</v>
      </c>
      <c r="M164" s="127"/>
      <c r="N164" s="98"/>
      <c r="O164" s="99">
        <f>IF(N164,LOOKUP(N164,{1;2;3;4;5;6;7;8;9;10;11;12;13;14;15;16;17;18;19;20;21},{30;25;21;18;16;15;14;13;12;11;10;9;8;7;6;5;4;3;2;1;0}),0)</f>
        <v>0</v>
      </c>
      <c r="P164" s="98"/>
      <c r="Q164" s="100">
        <f>IF(P164,LOOKUP(P164,{1;2;3;4;5;6;7;8;9;10;11;12;13;14;15;16;17;18;19;20;21},{30;25;21;18;16;15;14;13;12;11;10;9;8;7;6;5;4;3;2;1;0}),0)</f>
        <v>0</v>
      </c>
      <c r="R164" s="98"/>
      <c r="S164" s="99">
        <f>IF(R164,LOOKUP(R164,{1;2;3;4;5;6;7;8;9;10;11;12;13;14;15;16;17;18;19;20;21},{30;25;21;18;16;15;14;13;12;11;10;9;8;7;6;5;4;3;2;1;0}),0)</f>
        <v>0</v>
      </c>
      <c r="T164" s="98"/>
      <c r="U164" s="277">
        <f>IF(T164,LOOKUP(T164,{1;2;3;4;5;6;7;8;9;10;11;12;13;14;15;16;17;18;19;20;21},{30;25;21;18;16;15;14;13;12;11;10;9;8;7;6;5;4;3;2;1;0}),0)</f>
        <v>0</v>
      </c>
      <c r="V164" s="291"/>
      <c r="W164" s="273">
        <f>IF(V164,LOOKUP(V164,{1;2;3;4;5;6;7;8;9;10;11;12;13;14;15;16;17;18;19;20;21},{45;35;26;18;16;15;14;13;12;11;10;9;8;7;6;5;4;3;2;1;0}),0)</f>
        <v>0</v>
      </c>
      <c r="X164" s="285"/>
      <c r="Y164" s="284">
        <f>IF(X164,LOOKUP(X164,{1;2;3;4;5;6;7;8;9;10;11;12;13;14;15;16;17;18;19;20;21},{45;35;26;18;16;15;14;13;12;11;10;9;8;7;6;5;4;3;2;1;0}),0)</f>
        <v>0</v>
      </c>
      <c r="Z164" s="285"/>
      <c r="AA164" s="273">
        <f>IF(Z164,LOOKUP(Z164,{1;2;3;4;5;6;7;8;9;10;11;12;13;14;15;16;17;18;19;20;21},{45;35;26;18;16;15;14;13;12;11;10;9;8;7;6;5;4;3;2;1;0}),0)</f>
        <v>0</v>
      </c>
      <c r="AB164" s="285"/>
      <c r="AC164" s="289">
        <f>IF(AB164,LOOKUP(AB164,{1;2;3;4;5;6;7;8;9;10;11;12;13;14;15;16;17;18;19;20;21},{45;35;26;18;16;15;14;13;12;11;10;9;8;7;6;5;4;3;2;1;0}),0)</f>
        <v>0</v>
      </c>
      <c r="AD164" s="225"/>
      <c r="AE164"/>
      <c r="AF164"/>
    </row>
    <row r="165" spans="1:33" ht="17" customHeight="1" thickBot="1" x14ac:dyDescent="0.25">
      <c r="A165" s="155">
        <v>3530860</v>
      </c>
      <c r="B165" s="151" t="s">
        <v>109</v>
      </c>
      <c r="C165" s="104" t="s">
        <v>110</v>
      </c>
      <c r="D165" s="97" t="str">
        <f t="shared" si="16"/>
        <v>HunterWONDERS</v>
      </c>
      <c r="E165" s="362">
        <v>2017</v>
      </c>
      <c r="F165" s="375" t="s">
        <v>482</v>
      </c>
      <c r="G165" s="376">
        <v>1998</v>
      </c>
      <c r="H165" s="312" t="str">
        <f t="shared" si="17"/>
        <v>U23</v>
      </c>
      <c r="I165" s="312">
        <f t="shared" si="18"/>
        <v>40</v>
      </c>
      <c r="J165" s="341">
        <f>LARGE((O165,S165,Y165,AC165),1)+LARGE((O165,S165,Y165,AC165),2)</f>
        <v>0</v>
      </c>
      <c r="K165" s="345">
        <f t="shared" si="19"/>
        <v>16</v>
      </c>
      <c r="L165" s="343">
        <f>LARGE((Q165,U165,W165,AA165),1)+LARGE((Q165,U165,W165,AA165),2)</f>
        <v>22</v>
      </c>
      <c r="M165" s="127"/>
      <c r="N165" s="98"/>
      <c r="O165" s="99">
        <f>IF(N165,LOOKUP(N165,{1;2;3;4;5;6;7;8;9;10;11;12;13;14;15;16;17;18;19;20;21},{30;25;21;18;16;15;14;13;12;11;10;9;8;7;6;5;4;3;2;1;0}),0)</f>
        <v>0</v>
      </c>
      <c r="P165" s="98">
        <v>7</v>
      </c>
      <c r="Q165" s="100">
        <f>IF(P165,LOOKUP(P165,{1;2;3;4;5;6;7;8;9;10;11;12;13;14;15;16;17;18;19;20;21},{30;25;21;18;16;15;14;13;12;11;10;9;8;7;6;5;4;3;2;1;0}),0)</f>
        <v>14</v>
      </c>
      <c r="R165" s="98"/>
      <c r="S165" s="99">
        <f>IF(R165,LOOKUP(R165,{1;2;3;4;5;6;7;8;9;10;11;12;13;14;15;16;17;18;19;20;21},{30;25;21;18;16;15;14;13;12;11;10;9;8;7;6;5;4;3;2;1;0}),0)</f>
        <v>0</v>
      </c>
      <c r="T165" s="98"/>
      <c r="U165" s="277">
        <f>IF(T165,LOOKUP(T165,{1;2;3;4;5;6;7;8;9;10;11;12;13;14;15;16;17;18;19;20;21},{30;25;21;18;16;15;14;13;12;11;10;9;8;7;6;5;4;3;2;1;0}),0)</f>
        <v>0</v>
      </c>
      <c r="V165" s="293">
        <v>17</v>
      </c>
      <c r="W165" s="290">
        <f>IF(V165,LOOKUP(V165,{1;2;3;4;5;6;7;8;9;10;11;12;13;14;15;16;17;18;19;20;21},{45;35;26;18;16;15;14;13;12;11;10;9;8;7;6;5;4;3;2;1;0}),0)</f>
        <v>4</v>
      </c>
      <c r="X165" s="294"/>
      <c r="Y165" s="297">
        <f>IF(X165,LOOKUP(X165,{1;2;3;4;5;6;7;8;9;10;11;12;13;14;15;16;17;18;19;20;21},{45;35;26;18;16;15;14;13;12;11;10;9;8;7;6;5;4;3;2;1;0}),0)</f>
        <v>0</v>
      </c>
      <c r="Z165" s="294">
        <v>13</v>
      </c>
      <c r="AA165" s="290">
        <f>IF(Z165,LOOKUP(Z165,{1;2;3;4;5;6;7;8;9;10;11;12;13;14;15;16;17;18;19;20;21},{45;35;26;18;16;15;14;13;12;11;10;9;8;7;6;5;4;3;2;1;0}),0)</f>
        <v>8</v>
      </c>
      <c r="AB165" s="294"/>
      <c r="AC165" s="298">
        <f>IF(AB165,LOOKUP(AB165,{1;2;3;4;5;6;7;8;9;10;11;12;13;14;15;16;17;18;19;20;21},{45;35;26;18;16;15;14;13;12;11;10;9;8;7;6;5;4;3;2;1;0}),0)</f>
        <v>0</v>
      </c>
      <c r="AD165" s="225"/>
      <c r="AE165"/>
      <c r="AF165"/>
    </row>
    <row r="166" spans="1:33" ht="15.5" customHeight="1" x14ac:dyDescent="0.2">
      <c r="A166" s="111"/>
      <c r="B166" s="52"/>
      <c r="C166" s="52"/>
      <c r="D166" s="53"/>
      <c r="E166" s="53"/>
      <c r="F166" s="377"/>
      <c r="G166" s="71"/>
      <c r="H166" s="338"/>
      <c r="I166" s="338"/>
      <c r="J166" s="338"/>
      <c r="K166" s="338"/>
      <c r="L166" s="338"/>
      <c r="M166" s="338"/>
      <c r="N166" s="52"/>
      <c r="O166" s="52"/>
      <c r="P166" s="52"/>
      <c r="Q166" s="52"/>
      <c r="R166" s="52"/>
      <c r="S166" s="52"/>
      <c r="T166" s="52"/>
      <c r="U166" s="280"/>
      <c r="V166" s="265"/>
      <c r="W166" s="265"/>
      <c r="X166" s="265"/>
      <c r="Y166" s="265"/>
      <c r="Z166" s="265"/>
      <c r="AA166" s="265"/>
      <c r="AB166" s="265"/>
      <c r="AC166" s="265"/>
      <c r="AD166" s="232"/>
      <c r="AE166" s="232"/>
      <c r="AF166" s="232"/>
      <c r="AG166" s="232"/>
    </row>
    <row r="167" spans="1:33" ht="15" customHeight="1" x14ac:dyDescent="0.2">
      <c r="A167" s="3"/>
      <c r="B167" s="3"/>
      <c r="C167" s="3"/>
      <c r="D167" s="3"/>
      <c r="E167" s="3"/>
      <c r="F167" s="303"/>
      <c r="G167" s="6"/>
      <c r="H167" s="282"/>
      <c r="I167" s="282"/>
      <c r="J167" s="282"/>
      <c r="K167" s="282"/>
      <c r="L167" s="282"/>
      <c r="M167" s="282"/>
      <c r="N167" s="54">
        <f>COUNTA(N7:N166)</f>
        <v>20</v>
      </c>
      <c r="O167" s="3"/>
      <c r="P167" s="54">
        <f>COUNTA(P7:P166)</f>
        <v>20</v>
      </c>
      <c r="Q167" s="3"/>
      <c r="R167" s="55">
        <f>COUNTA(R7:R166)</f>
        <v>20</v>
      </c>
      <c r="S167" s="6"/>
      <c r="T167" s="55">
        <f>COUNTA(T7:T166)</f>
        <v>20</v>
      </c>
      <c r="U167" s="281"/>
      <c r="V167" s="295">
        <f>COUNTA(V7:V165)</f>
        <v>20</v>
      </c>
      <c r="W167" s="296"/>
      <c r="X167" s="295">
        <f>COUNTA(X7:X166)</f>
        <v>20</v>
      </c>
      <c r="Y167" s="296"/>
      <c r="Z167" s="295">
        <f>COUNTA(Z7:Z139)</f>
        <v>18</v>
      </c>
      <c r="AA167" s="296"/>
      <c r="AB167" s="295">
        <f>COUNTA(AB7:AB165)</f>
        <v>20</v>
      </c>
      <c r="AC167" s="296"/>
      <c r="AD167" s="233"/>
      <c r="AE167" s="233"/>
      <c r="AF167" s="233"/>
      <c r="AG167" s="233"/>
    </row>
    <row r="168" spans="1:33" ht="15" customHeight="1" x14ac:dyDescent="0.2">
      <c r="A168" s="3"/>
      <c r="B168" s="3"/>
      <c r="C168" s="3"/>
      <c r="D168" s="3"/>
      <c r="E168" s="3"/>
      <c r="F168" s="303"/>
      <c r="G168" s="6"/>
      <c r="H168" s="282"/>
      <c r="I168" s="282"/>
      <c r="J168" s="282"/>
      <c r="K168" s="282"/>
      <c r="L168" s="282"/>
      <c r="M168" s="282"/>
      <c r="N168" s="54">
        <f>SUM(N7:N165)</f>
        <v>210</v>
      </c>
      <c r="O168" s="3"/>
      <c r="P168" s="54">
        <f>SUM(P7:P165)</f>
        <v>210</v>
      </c>
      <c r="Q168" s="3"/>
      <c r="R168" s="54">
        <f>SUM(R7:R162)</f>
        <v>210</v>
      </c>
      <c r="S168" s="3"/>
      <c r="T168" s="54">
        <f>SUM(T7:T162)</f>
        <v>210</v>
      </c>
      <c r="U168" s="282"/>
      <c r="V168" s="262">
        <f>SUM(V7:V166)</f>
        <v>209</v>
      </c>
      <c r="W168" s="265"/>
      <c r="X168" s="262">
        <f>SUM(X7:X166)</f>
        <v>210</v>
      </c>
      <c r="Y168" s="265"/>
      <c r="Z168" s="262">
        <f>SUM(Z7:Z162)</f>
        <v>197</v>
      </c>
      <c r="AA168" s="265"/>
      <c r="AB168" s="262">
        <f>SUM(AB7:AB165)</f>
        <v>210</v>
      </c>
      <c r="AC168" s="265"/>
      <c r="AD168" s="234"/>
      <c r="AE168" s="234"/>
      <c r="AF168" s="234"/>
      <c r="AG168" s="234"/>
    </row>
    <row r="169" spans="1:33" ht="15" customHeight="1" x14ac:dyDescent="0.2">
      <c r="A169" s="3"/>
      <c r="B169" s="3"/>
      <c r="C169" s="3"/>
      <c r="D169" s="3"/>
      <c r="E169" s="3"/>
      <c r="F169" s="303"/>
      <c r="G169" s="6"/>
      <c r="H169" s="282"/>
      <c r="I169" s="282"/>
      <c r="J169" s="282"/>
      <c r="K169" s="282"/>
      <c r="L169" s="282"/>
      <c r="M169" s="282"/>
      <c r="N169" s="3"/>
      <c r="O169" s="3"/>
      <c r="P169" s="3"/>
      <c r="Q169" s="3"/>
      <c r="R169" s="3"/>
      <c r="S169" s="3"/>
      <c r="T169" s="3"/>
      <c r="U169" s="282"/>
      <c r="V169" s="265"/>
      <c r="W169" s="265"/>
      <c r="X169" s="265"/>
      <c r="Y169" s="265"/>
      <c r="Z169" s="265"/>
      <c r="AA169" s="265"/>
      <c r="AB169" s="265"/>
      <c r="AC169" s="265"/>
      <c r="AD169" s="234"/>
      <c r="AE169" s="234"/>
      <c r="AF169" s="234"/>
      <c r="AG169" s="234"/>
    </row>
    <row r="170" spans="1:33" ht="15" customHeight="1" x14ac:dyDescent="0.2">
      <c r="A170" s="3"/>
      <c r="B170" s="3"/>
      <c r="C170" s="3"/>
      <c r="D170" s="3"/>
      <c r="E170" s="3"/>
      <c r="F170" s="303"/>
      <c r="G170" s="6"/>
      <c r="H170" s="282"/>
      <c r="I170" s="282"/>
      <c r="J170" s="282"/>
      <c r="K170" s="282"/>
      <c r="L170" s="282"/>
      <c r="M170" s="282"/>
      <c r="N170" s="3"/>
      <c r="O170" s="3"/>
      <c r="P170" s="3"/>
      <c r="Q170" s="3"/>
      <c r="R170" s="3"/>
      <c r="S170" s="3"/>
      <c r="T170" s="3"/>
      <c r="U170" s="282"/>
      <c r="V170" s="265"/>
      <c r="W170" s="265"/>
      <c r="X170" s="265"/>
      <c r="Y170" s="265"/>
      <c r="Z170" s="265"/>
      <c r="AA170" s="265"/>
      <c r="AB170" s="265"/>
      <c r="AC170" s="265"/>
      <c r="AD170" s="234"/>
      <c r="AE170" s="234"/>
      <c r="AF170" s="234"/>
      <c r="AG170" s="234"/>
    </row>
    <row r="171" spans="1:33" ht="15" customHeight="1" x14ac:dyDescent="0.2">
      <c r="A171" s="3"/>
      <c r="B171" s="3"/>
      <c r="C171" s="3"/>
      <c r="D171" s="3"/>
      <c r="E171" s="3"/>
      <c r="F171" s="303"/>
      <c r="G171" s="6"/>
      <c r="H171" s="282"/>
      <c r="I171" s="282"/>
      <c r="J171" s="282"/>
      <c r="K171" s="282"/>
      <c r="L171" s="282"/>
      <c r="M171" s="282"/>
      <c r="N171" s="3"/>
      <c r="O171" s="3"/>
      <c r="P171" s="3"/>
      <c r="Q171" s="3"/>
      <c r="R171" s="3"/>
      <c r="S171" s="3"/>
      <c r="T171" s="3"/>
      <c r="U171" s="282"/>
      <c r="V171" s="265"/>
      <c r="W171" s="265"/>
      <c r="X171" s="265"/>
      <c r="Y171" s="265"/>
      <c r="Z171" s="265"/>
      <c r="AA171" s="265"/>
      <c r="AB171" s="265"/>
      <c r="AC171" s="265"/>
      <c r="AD171" s="234"/>
      <c r="AE171" s="234"/>
      <c r="AF171" s="234"/>
      <c r="AG171" s="234"/>
    </row>
    <row r="172" spans="1:33" ht="15" customHeight="1" x14ac:dyDescent="0.2">
      <c r="A172" s="3"/>
      <c r="B172" s="3"/>
      <c r="C172" s="3"/>
      <c r="D172" s="3"/>
      <c r="E172" s="3"/>
      <c r="F172" s="303"/>
      <c r="G172" s="6"/>
      <c r="H172" s="282"/>
      <c r="I172" s="282"/>
      <c r="J172" s="282"/>
      <c r="K172" s="282"/>
      <c r="L172" s="282"/>
      <c r="M172" s="282"/>
      <c r="N172" s="3"/>
      <c r="O172" s="3"/>
      <c r="P172" s="3"/>
      <c r="Q172" s="3"/>
      <c r="R172" s="3"/>
      <c r="S172" s="3"/>
      <c r="T172" s="3"/>
      <c r="U172" s="282"/>
      <c r="V172" s="265"/>
      <c r="W172" s="265"/>
      <c r="X172" s="265"/>
      <c r="Y172" s="265"/>
      <c r="Z172" s="265"/>
      <c r="AA172" s="265"/>
      <c r="AB172" s="265"/>
      <c r="AC172" s="265"/>
      <c r="AD172" s="234"/>
      <c r="AE172" s="234"/>
      <c r="AF172" s="234"/>
      <c r="AG172" s="234"/>
    </row>
    <row r="173" spans="1:33" ht="15" customHeight="1" x14ac:dyDescent="0.2">
      <c r="A173" s="3"/>
      <c r="B173" s="3"/>
      <c r="C173" s="3"/>
      <c r="D173" s="3"/>
      <c r="E173" s="3"/>
      <c r="F173" s="303"/>
      <c r="G173" s="6"/>
      <c r="H173" s="282"/>
      <c r="I173" s="282"/>
      <c r="J173" s="282"/>
      <c r="K173" s="282"/>
      <c r="L173" s="282"/>
      <c r="M173" s="282"/>
      <c r="N173" s="3"/>
      <c r="O173" s="3"/>
      <c r="P173" s="3"/>
      <c r="Q173" s="3"/>
      <c r="R173" s="3"/>
      <c r="S173" s="3"/>
      <c r="T173" s="3"/>
      <c r="U173" s="282"/>
      <c r="V173" s="265"/>
      <c r="W173" s="265"/>
      <c r="X173" s="265"/>
      <c r="Y173" s="265"/>
      <c r="Z173" s="265"/>
      <c r="AA173" s="265"/>
      <c r="AB173" s="265"/>
      <c r="AC173" s="265"/>
      <c r="AD173" s="234"/>
      <c r="AE173" s="234"/>
      <c r="AF173" s="234"/>
      <c r="AG173" s="234"/>
    </row>
    <row r="174" spans="1:33" ht="15" customHeight="1" x14ac:dyDescent="0.2">
      <c r="A174" s="3"/>
      <c r="B174" s="3"/>
      <c r="C174" s="3"/>
      <c r="D174" s="3"/>
      <c r="E174" s="3"/>
      <c r="F174" s="303"/>
      <c r="G174" s="6"/>
      <c r="H174" s="282"/>
      <c r="I174" s="282"/>
      <c r="J174" s="282"/>
      <c r="K174" s="282"/>
      <c r="L174" s="282"/>
      <c r="M174" s="282"/>
      <c r="N174" s="3"/>
      <c r="O174" s="3"/>
      <c r="P174" s="3"/>
      <c r="Q174" s="3"/>
      <c r="R174" s="3"/>
      <c r="S174" s="3"/>
      <c r="T174" s="3"/>
      <c r="U174" s="282"/>
      <c r="V174" s="265"/>
      <c r="W174" s="265"/>
      <c r="X174" s="265"/>
      <c r="Y174" s="265"/>
      <c r="Z174" s="265"/>
      <c r="AA174" s="265"/>
      <c r="AB174" s="265"/>
      <c r="AC174" s="265"/>
      <c r="AD174" s="234"/>
      <c r="AE174" s="234"/>
      <c r="AF174" s="234"/>
      <c r="AG174" s="234"/>
    </row>
    <row r="175" spans="1:33" ht="15" customHeight="1" x14ac:dyDescent="0.2">
      <c r="A175" s="3"/>
      <c r="B175" s="3"/>
      <c r="C175" s="3"/>
      <c r="D175" s="3"/>
      <c r="E175" s="3"/>
      <c r="F175" s="303"/>
      <c r="G175" s="6"/>
      <c r="H175" s="282"/>
      <c r="I175" s="282"/>
      <c r="J175" s="282"/>
      <c r="K175" s="282"/>
      <c r="L175" s="282"/>
      <c r="M175" s="282"/>
      <c r="N175" s="3"/>
      <c r="O175" s="3"/>
      <c r="P175" s="3"/>
      <c r="Q175" s="3"/>
      <c r="R175" s="3"/>
      <c r="S175" s="3"/>
      <c r="T175" s="3"/>
      <c r="U175" s="282"/>
      <c r="V175" s="265"/>
      <c r="W175" s="265"/>
      <c r="X175" s="265"/>
      <c r="Y175" s="265"/>
      <c r="Z175" s="265"/>
      <c r="AA175" s="265"/>
      <c r="AB175" s="265"/>
      <c r="AC175" s="265"/>
      <c r="AD175" s="234"/>
      <c r="AE175" s="234"/>
      <c r="AF175" s="234"/>
      <c r="AG175" s="234"/>
    </row>
    <row r="176" spans="1:33" ht="15" customHeight="1" x14ac:dyDescent="0.2">
      <c r="A176" s="3"/>
      <c r="B176" s="3"/>
      <c r="C176" s="3"/>
      <c r="D176" s="3"/>
      <c r="E176" s="3"/>
      <c r="F176" s="303"/>
      <c r="G176" s="6"/>
      <c r="H176" s="282"/>
      <c r="I176" s="282"/>
      <c r="J176" s="282"/>
      <c r="K176" s="282"/>
      <c r="L176" s="282"/>
      <c r="M176" s="282"/>
      <c r="N176" s="3"/>
      <c r="O176" s="3"/>
      <c r="P176" s="3"/>
      <c r="Q176" s="3"/>
      <c r="R176" s="3"/>
      <c r="S176" s="3"/>
      <c r="T176" s="3"/>
      <c r="U176" s="282"/>
      <c r="V176" s="265"/>
      <c r="W176" s="265"/>
      <c r="X176" s="265"/>
      <c r="Y176" s="265"/>
      <c r="Z176" s="265"/>
      <c r="AA176" s="265"/>
      <c r="AB176" s="265"/>
      <c r="AC176" s="265"/>
      <c r="AD176" s="234"/>
      <c r="AE176" s="234"/>
      <c r="AF176" s="234"/>
      <c r="AG176" s="234"/>
    </row>
    <row r="177" spans="1:33" ht="15" customHeight="1" x14ac:dyDescent="0.2">
      <c r="A177" s="3"/>
      <c r="B177" s="3"/>
      <c r="C177" s="3"/>
      <c r="D177" s="3"/>
      <c r="E177" s="3"/>
      <c r="F177" s="303"/>
      <c r="G177" s="6"/>
      <c r="H177" s="282"/>
      <c r="I177" s="282"/>
      <c r="J177" s="282"/>
      <c r="K177" s="282"/>
      <c r="L177" s="282"/>
      <c r="M177" s="282"/>
      <c r="N177" s="3"/>
      <c r="O177" s="3"/>
      <c r="P177" s="3"/>
      <c r="Q177" s="3"/>
      <c r="R177" s="3"/>
      <c r="S177" s="3"/>
      <c r="T177" s="3"/>
      <c r="U177" s="282"/>
      <c r="V177" s="265"/>
      <c r="W177" s="265"/>
      <c r="X177" s="265"/>
      <c r="Y177" s="265"/>
      <c r="Z177" s="265"/>
      <c r="AA177" s="265"/>
      <c r="AB177" s="265"/>
      <c r="AC177" s="265"/>
      <c r="AD177" s="234"/>
      <c r="AE177" s="234"/>
      <c r="AF177" s="234"/>
      <c r="AG177" s="234"/>
    </row>
    <row r="178" spans="1:33" ht="15" customHeight="1" x14ac:dyDescent="0.2">
      <c r="A178" s="3"/>
      <c r="B178" s="3"/>
      <c r="C178" s="3"/>
      <c r="D178" s="3"/>
      <c r="E178" s="3"/>
      <c r="F178" s="303"/>
      <c r="G178" s="6"/>
      <c r="H178" s="282"/>
      <c r="I178" s="282"/>
      <c r="J178" s="282"/>
      <c r="K178" s="282"/>
      <c r="L178" s="282"/>
      <c r="M178" s="282"/>
      <c r="N178" s="3"/>
      <c r="O178" s="3"/>
      <c r="P178" s="3"/>
      <c r="Q178" s="3"/>
      <c r="R178" s="3"/>
      <c r="S178" s="3"/>
      <c r="T178" s="3"/>
      <c r="U178" s="282"/>
      <c r="V178" s="265"/>
      <c r="W178" s="265"/>
      <c r="X178" s="265"/>
      <c r="Y178" s="265"/>
      <c r="Z178" s="265"/>
      <c r="AA178" s="265"/>
      <c r="AB178" s="265"/>
      <c r="AC178" s="265"/>
      <c r="AD178" s="234"/>
      <c r="AE178" s="234"/>
      <c r="AF178" s="234"/>
      <c r="AG178" s="234"/>
    </row>
    <row r="179" spans="1:33" ht="15" customHeight="1" x14ac:dyDescent="0.2">
      <c r="A179" s="3"/>
      <c r="B179" s="3"/>
      <c r="C179" s="3"/>
      <c r="D179" s="3"/>
      <c r="E179" s="3"/>
      <c r="F179" s="303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282"/>
      <c r="V179" s="265"/>
      <c r="W179" s="265"/>
      <c r="X179" s="265"/>
      <c r="Y179" s="265"/>
      <c r="Z179" s="265"/>
      <c r="AA179" s="265"/>
      <c r="AB179" s="265"/>
      <c r="AC179" s="265"/>
      <c r="AD179" s="234"/>
      <c r="AE179" s="234"/>
      <c r="AF179" s="234"/>
      <c r="AG179" s="234"/>
    </row>
    <row r="180" spans="1:33" ht="15" customHeight="1" x14ac:dyDescent="0.2">
      <c r="A180" s="3"/>
      <c r="B180" s="3"/>
      <c r="C180" s="3"/>
      <c r="D180" s="3"/>
      <c r="E180" s="3"/>
      <c r="F180" s="303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282"/>
      <c r="V180" s="265"/>
      <c r="W180" s="265"/>
      <c r="X180" s="265"/>
      <c r="Y180" s="265"/>
      <c r="Z180" s="265"/>
      <c r="AA180" s="265"/>
      <c r="AB180" s="265"/>
      <c r="AC180" s="265"/>
      <c r="AD180" s="234"/>
      <c r="AE180" s="234"/>
      <c r="AF180" s="234"/>
      <c r="AG180" s="234"/>
    </row>
    <row r="181" spans="1:33" ht="15" customHeight="1" x14ac:dyDescent="0.2">
      <c r="A181" s="3"/>
      <c r="B181" s="3"/>
      <c r="C181" s="3"/>
      <c r="D181" s="3"/>
      <c r="E181" s="3"/>
      <c r="F181" s="303"/>
      <c r="G181" s="6"/>
      <c r="H181" s="3"/>
      <c r="I181" s="302"/>
      <c r="J181" s="3"/>
      <c r="K181" s="304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111"/>
      <c r="W181" s="111"/>
      <c r="X181" s="111"/>
      <c r="Y181" s="111"/>
      <c r="Z181" s="111"/>
      <c r="AA181" s="111"/>
      <c r="AB181" s="111"/>
      <c r="AC181" s="111"/>
      <c r="AD181" s="234"/>
      <c r="AE181" s="234"/>
      <c r="AF181" s="234"/>
      <c r="AG181" s="234"/>
    </row>
    <row r="182" spans="1:33" ht="15" customHeight="1" x14ac:dyDescent="0.2">
      <c r="A182" s="3"/>
      <c r="B182" s="3"/>
      <c r="C182" s="3"/>
      <c r="D182" s="3"/>
      <c r="E182" s="3"/>
      <c r="F182" s="303"/>
      <c r="G182" s="6"/>
      <c r="H182" s="3"/>
      <c r="I182" s="302"/>
      <c r="J182" s="3"/>
      <c r="K182" s="304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234"/>
      <c r="AE182" s="234"/>
      <c r="AF182" s="234"/>
      <c r="AG182" s="234"/>
    </row>
    <row r="183" spans="1:33" ht="15" customHeight="1" x14ac:dyDescent="0.2">
      <c r="A183" s="3"/>
      <c r="B183" s="3"/>
      <c r="C183" s="3"/>
      <c r="D183" s="3"/>
      <c r="E183" s="3"/>
      <c r="F183" s="303"/>
      <c r="G183" s="6"/>
      <c r="H183" s="3"/>
      <c r="I183" s="302"/>
      <c r="J183" s="3"/>
      <c r="K183" s="304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234"/>
      <c r="AE183" s="234"/>
      <c r="AF183" s="234"/>
      <c r="AG183" s="234"/>
    </row>
    <row r="184" spans="1:33" ht="15" customHeight="1" x14ac:dyDescent="0.2">
      <c r="A184" s="3"/>
      <c r="B184" s="3"/>
      <c r="C184" s="3"/>
      <c r="D184" s="3"/>
      <c r="E184" s="3"/>
      <c r="F184" s="303"/>
      <c r="G184" s="6"/>
      <c r="H184" s="3"/>
      <c r="I184" s="302"/>
      <c r="J184" s="3"/>
      <c r="K184" s="30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234"/>
      <c r="AE184" s="234"/>
      <c r="AF184" s="234"/>
      <c r="AG184" s="234"/>
    </row>
    <row r="185" spans="1:33" ht="15" customHeight="1" x14ac:dyDescent="0.2">
      <c r="A185" s="3"/>
      <c r="B185" s="3"/>
      <c r="C185" s="3"/>
      <c r="D185" s="3"/>
      <c r="E185" s="3"/>
      <c r="F185" s="303"/>
      <c r="G185" s="6"/>
      <c r="H185" s="3"/>
      <c r="I185" s="302"/>
      <c r="J185" s="3"/>
      <c r="K185" s="304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234"/>
      <c r="AE185" s="234"/>
      <c r="AF185" s="234"/>
      <c r="AG185" s="234"/>
    </row>
    <row r="186" spans="1:33" ht="15" customHeight="1" x14ac:dyDescent="0.2">
      <c r="A186" s="3"/>
      <c r="B186" s="3"/>
      <c r="C186" s="3"/>
      <c r="D186" s="3"/>
      <c r="E186" s="3"/>
      <c r="F186" s="303"/>
      <c r="G186" s="6"/>
      <c r="H186" s="3"/>
      <c r="I186" s="302"/>
      <c r="J186" s="3"/>
      <c r="K186" s="30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234"/>
      <c r="AE186" s="234"/>
      <c r="AF186" s="234"/>
      <c r="AG186" s="234"/>
    </row>
    <row r="187" spans="1:33" ht="15" customHeight="1" x14ac:dyDescent="0.2">
      <c r="A187" s="3"/>
      <c r="B187" s="3"/>
      <c r="C187" s="3"/>
      <c r="D187" s="3"/>
      <c r="E187" s="3"/>
      <c r="F187" s="303"/>
      <c r="G187" s="6"/>
      <c r="H187" s="3"/>
      <c r="I187" s="302"/>
      <c r="J187" s="3"/>
      <c r="K187" s="304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234"/>
      <c r="AE187" s="234"/>
      <c r="AF187" s="234"/>
      <c r="AG187" s="234"/>
    </row>
    <row r="188" spans="1:33" ht="15" customHeight="1" x14ac:dyDescent="0.2">
      <c r="A188" s="3"/>
      <c r="B188" s="3"/>
      <c r="C188" s="3"/>
      <c r="D188" s="3"/>
      <c r="E188" s="3"/>
      <c r="F188" s="303"/>
      <c r="G188" s="6"/>
      <c r="H188" s="3"/>
      <c r="I188" s="302"/>
      <c r="J188" s="3"/>
      <c r="K188" s="304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234"/>
      <c r="AE188" s="234"/>
      <c r="AF188" s="234"/>
      <c r="AG188" s="234"/>
    </row>
    <row r="189" spans="1:33" ht="15" customHeight="1" x14ac:dyDescent="0.2">
      <c r="A189" s="3"/>
      <c r="B189" s="3"/>
      <c r="C189" s="3"/>
      <c r="D189" s="3"/>
      <c r="E189" s="3"/>
      <c r="F189" s="303"/>
      <c r="G189" s="6"/>
      <c r="H189" s="3"/>
      <c r="I189" s="302"/>
      <c r="J189" s="3"/>
      <c r="K189" s="304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235"/>
      <c r="AE189" s="235"/>
      <c r="AF189" s="235"/>
      <c r="AG189" s="235"/>
    </row>
    <row r="190" spans="1:33" ht="15" customHeight="1" x14ac:dyDescent="0.2">
      <c r="A190" s="3"/>
      <c r="B190" s="3"/>
      <c r="C190" s="3"/>
      <c r="D190" s="3"/>
      <c r="E190" s="3"/>
      <c r="F190" s="303"/>
      <c r="G190" s="6"/>
      <c r="H190" s="3"/>
      <c r="I190" s="302"/>
      <c r="J190" s="3"/>
      <c r="K190" s="304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235"/>
      <c r="AE190"/>
      <c r="AF190"/>
    </row>
    <row r="191" spans="1:33" ht="15" customHeight="1" x14ac:dyDescent="0.2">
      <c r="A191" s="3"/>
      <c r="B191" s="3"/>
      <c r="C191" s="3"/>
      <c r="D191" s="3"/>
      <c r="E191" s="3"/>
      <c r="F191" s="303"/>
      <c r="G191" s="6"/>
      <c r="H191" s="3"/>
      <c r="I191" s="302"/>
      <c r="J191" s="3"/>
      <c r="K191" s="304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235"/>
      <c r="AE191"/>
      <c r="AF191"/>
    </row>
    <row r="192" spans="1:33" ht="15" customHeight="1" x14ac:dyDescent="0.2">
      <c r="A192" s="3"/>
      <c r="B192" s="3"/>
      <c r="C192" s="3"/>
      <c r="D192" s="3"/>
      <c r="E192" s="3"/>
      <c r="F192" s="303"/>
      <c r="G192" s="6"/>
      <c r="H192" s="3"/>
      <c r="I192" s="302"/>
      <c r="J192" s="3"/>
      <c r="K192" s="304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235"/>
      <c r="AE192"/>
      <c r="AF192"/>
    </row>
    <row r="193" spans="1:32" ht="15" customHeight="1" x14ac:dyDescent="0.2">
      <c r="A193" s="3"/>
      <c r="B193" s="3"/>
      <c r="C193" s="3"/>
      <c r="D193" s="3"/>
      <c r="E193" s="3"/>
      <c r="F193" s="303"/>
      <c r="G193" s="6"/>
      <c r="H193" s="3"/>
      <c r="I193" s="302"/>
      <c r="J193" s="3"/>
      <c r="K193" s="304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235"/>
      <c r="AE193"/>
      <c r="AF193"/>
    </row>
    <row r="194" spans="1:32" ht="15" customHeight="1" x14ac:dyDescent="0.2">
      <c r="A194" s="3"/>
      <c r="B194" s="3"/>
      <c r="C194" s="3"/>
      <c r="D194" s="3"/>
      <c r="E194" s="3"/>
      <c r="F194" s="303"/>
      <c r="G194" s="6"/>
      <c r="H194" s="3"/>
      <c r="I194" s="302"/>
      <c r="J194" s="3"/>
      <c r="K194" s="304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235"/>
      <c r="AE194"/>
      <c r="AF194"/>
    </row>
    <row r="195" spans="1:32" ht="15" customHeight="1" x14ac:dyDescent="0.2">
      <c r="A195" s="3"/>
      <c r="B195" s="3"/>
      <c r="C195" s="3"/>
      <c r="D195" s="3"/>
      <c r="E195" s="3"/>
      <c r="F195" s="303"/>
      <c r="G195" s="6"/>
      <c r="H195" s="3"/>
      <c r="I195" s="302"/>
      <c r="J195" s="3"/>
      <c r="K195" s="304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235"/>
      <c r="AE195"/>
      <c r="AF195"/>
    </row>
    <row r="196" spans="1:32" ht="15" customHeight="1" x14ac:dyDescent="0.2">
      <c r="A196" s="3"/>
      <c r="B196" s="3"/>
      <c r="C196" s="3"/>
      <c r="D196" s="3"/>
      <c r="E196" s="3"/>
      <c r="F196" s="303"/>
      <c r="G196" s="6"/>
      <c r="H196" s="3"/>
      <c r="I196" s="302"/>
      <c r="J196" s="3"/>
      <c r="K196" s="304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235"/>
      <c r="AE196"/>
      <c r="AF196"/>
    </row>
    <row r="197" spans="1:32" ht="15" customHeight="1" x14ac:dyDescent="0.2">
      <c r="A197" s="3"/>
      <c r="B197" s="3"/>
      <c r="C197" s="3"/>
      <c r="D197" s="3"/>
      <c r="E197" s="3"/>
      <c r="F197" s="303"/>
      <c r="G197" s="6"/>
      <c r="H197" s="3"/>
      <c r="I197" s="302"/>
      <c r="J197" s="3"/>
      <c r="K197" s="304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235"/>
      <c r="AE197"/>
      <c r="AF197"/>
    </row>
    <row r="198" spans="1:32" ht="15" customHeight="1" x14ac:dyDescent="0.2">
      <c r="A198" s="3"/>
      <c r="B198" s="3"/>
      <c r="C198" s="3"/>
      <c r="D198" s="3"/>
      <c r="E198" s="3"/>
      <c r="F198" s="303"/>
      <c r="G198" s="6"/>
      <c r="H198" s="3"/>
      <c r="I198" s="302"/>
      <c r="J198" s="3"/>
      <c r="K198" s="304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235"/>
      <c r="AE198"/>
      <c r="AF198"/>
    </row>
    <row r="199" spans="1:32" ht="15" customHeight="1" x14ac:dyDescent="0.2">
      <c r="A199" s="3"/>
      <c r="B199" s="3"/>
      <c r="C199" s="3"/>
      <c r="D199" s="3"/>
      <c r="E199" s="3"/>
      <c r="F199" s="303"/>
      <c r="G199" s="6"/>
      <c r="H199" s="3"/>
      <c r="I199" s="302"/>
      <c r="J199" s="3"/>
      <c r="K199" s="304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235"/>
      <c r="AE199"/>
      <c r="AF199"/>
    </row>
    <row r="200" spans="1:32" ht="15" customHeight="1" x14ac:dyDescent="0.2">
      <c r="A200" s="3"/>
      <c r="B200" s="3"/>
      <c r="C200" s="3"/>
      <c r="D200" s="3"/>
      <c r="E200" s="3"/>
      <c r="F200" s="303"/>
      <c r="G200" s="6"/>
      <c r="H200" s="3"/>
      <c r="I200" s="302"/>
      <c r="J200" s="3"/>
      <c r="K200" s="304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235"/>
      <c r="AE200"/>
      <c r="AF200"/>
    </row>
    <row r="201" spans="1:32" ht="15" customHeight="1" x14ac:dyDescent="0.2">
      <c r="A201" s="3"/>
      <c r="B201" s="3"/>
      <c r="C201" s="3"/>
      <c r="D201" s="3"/>
      <c r="E201" s="3"/>
      <c r="F201" s="303"/>
      <c r="G201" s="6"/>
      <c r="H201" s="3"/>
      <c r="I201" s="302"/>
      <c r="J201" s="3"/>
      <c r="K201" s="304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235"/>
      <c r="AE201"/>
      <c r="AF201"/>
    </row>
    <row r="202" spans="1:32" ht="15" customHeight="1" x14ac:dyDescent="0.2">
      <c r="A202" s="3"/>
      <c r="B202" s="3"/>
      <c r="C202" s="3"/>
      <c r="D202" s="3"/>
      <c r="E202" s="3"/>
      <c r="F202" s="303"/>
      <c r="G202" s="6"/>
      <c r="H202" s="3"/>
      <c r="I202" s="302"/>
      <c r="J202" s="3"/>
      <c r="K202" s="304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235"/>
      <c r="AE202"/>
      <c r="AF202"/>
    </row>
    <row r="203" spans="1:32" ht="15" customHeight="1" x14ac:dyDescent="0.2">
      <c r="A203" s="3"/>
      <c r="B203" s="3"/>
      <c r="C203" s="3"/>
      <c r="D203" s="3"/>
      <c r="E203" s="3"/>
      <c r="F203" s="303"/>
      <c r="G203" s="6"/>
      <c r="H203" s="3"/>
      <c r="I203" s="302"/>
      <c r="J203" s="3"/>
      <c r="K203" s="304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235"/>
      <c r="AE203"/>
      <c r="AF203"/>
    </row>
    <row r="204" spans="1:32" ht="15" customHeight="1" x14ac:dyDescent="0.2">
      <c r="A204" s="3"/>
      <c r="B204" s="3"/>
      <c r="C204" s="3"/>
      <c r="D204" s="3"/>
      <c r="E204" s="3"/>
      <c r="F204" s="303"/>
      <c r="G204" s="6"/>
      <c r="H204" s="3"/>
      <c r="I204" s="302"/>
      <c r="J204" s="3"/>
      <c r="K204" s="304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235"/>
      <c r="AE204"/>
      <c r="AF204"/>
    </row>
    <row r="205" spans="1:32" ht="15" customHeight="1" x14ac:dyDescent="0.2">
      <c r="A205" s="3"/>
      <c r="B205" s="3"/>
      <c r="C205" s="3"/>
      <c r="D205" s="3"/>
      <c r="E205" s="3"/>
      <c r="F205" s="303"/>
      <c r="G205" s="6"/>
      <c r="H205" s="3"/>
      <c r="I205" s="302"/>
      <c r="J205" s="3"/>
      <c r="K205" s="304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235"/>
      <c r="AE205"/>
      <c r="AF205"/>
    </row>
    <row r="206" spans="1:32" ht="15" customHeight="1" x14ac:dyDescent="0.2">
      <c r="A206" s="3"/>
      <c r="B206" s="3"/>
      <c r="C206" s="3"/>
      <c r="D206" s="3"/>
      <c r="E206" s="3"/>
      <c r="F206" s="303"/>
      <c r="G206" s="6"/>
      <c r="H206" s="3"/>
      <c r="I206" s="302"/>
      <c r="J206" s="3"/>
      <c r="K206" s="30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235"/>
      <c r="AE206"/>
      <c r="AF206"/>
    </row>
    <row r="207" spans="1:32" ht="15" customHeight="1" x14ac:dyDescent="0.2">
      <c r="A207" s="3"/>
      <c r="B207" s="3"/>
      <c r="C207" s="3"/>
      <c r="D207" s="3"/>
      <c r="E207" s="3"/>
      <c r="F207" s="303"/>
      <c r="G207" s="6"/>
      <c r="H207" s="3"/>
      <c r="I207" s="302"/>
      <c r="J207" s="3"/>
      <c r="K207" s="304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235"/>
      <c r="AE207"/>
      <c r="AF207"/>
    </row>
    <row r="208" spans="1:32" ht="15" customHeight="1" x14ac:dyDescent="0.2">
      <c r="A208" s="3"/>
      <c r="B208" s="3"/>
      <c r="C208" s="3"/>
      <c r="D208" s="3"/>
      <c r="E208" s="3"/>
      <c r="F208" s="303"/>
      <c r="G208" s="6"/>
      <c r="H208" s="3"/>
      <c r="I208" s="302"/>
      <c r="J208" s="3"/>
      <c r="K208" s="304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235"/>
      <c r="AE208"/>
      <c r="AF208"/>
    </row>
    <row r="209" spans="1:32" ht="15" customHeight="1" x14ac:dyDescent="0.2">
      <c r="A209" s="3"/>
      <c r="B209" s="3"/>
      <c r="C209" s="3"/>
      <c r="D209" s="3"/>
      <c r="E209" s="3"/>
      <c r="F209" s="303"/>
      <c r="G209" s="6"/>
      <c r="H209" s="3"/>
      <c r="I209" s="302"/>
      <c r="J209" s="3"/>
      <c r="K209" s="304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235"/>
      <c r="AE209"/>
      <c r="AF209"/>
    </row>
    <row r="210" spans="1:32" ht="15" customHeight="1" x14ac:dyDescent="0.2">
      <c r="A210" s="3"/>
      <c r="B210" s="3"/>
      <c r="C210" s="3"/>
      <c r="D210" s="3"/>
      <c r="E210" s="3"/>
      <c r="F210" s="303"/>
      <c r="G210" s="6"/>
      <c r="H210" s="3"/>
      <c r="I210" s="302"/>
      <c r="J210" s="3"/>
      <c r="K210" s="304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235"/>
      <c r="AE210"/>
      <c r="AF210"/>
    </row>
    <row r="211" spans="1:32" ht="15" customHeight="1" x14ac:dyDescent="0.2">
      <c r="A211" s="3"/>
      <c r="B211" s="3"/>
      <c r="C211" s="3"/>
      <c r="D211" s="3"/>
      <c r="E211" s="3"/>
      <c r="F211" s="303"/>
      <c r="G211" s="6"/>
      <c r="H211" s="3"/>
      <c r="I211" s="302"/>
      <c r="J211" s="3"/>
      <c r="K211" s="304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235"/>
      <c r="AE211"/>
      <c r="AF211"/>
    </row>
    <row r="212" spans="1:32" ht="15" customHeight="1" x14ac:dyDescent="0.2">
      <c r="A212" s="3"/>
      <c r="B212" s="3"/>
      <c r="C212" s="3"/>
      <c r="D212" s="3"/>
      <c r="E212" s="3"/>
      <c r="F212" s="303"/>
      <c r="G212" s="6"/>
      <c r="H212" s="3"/>
      <c r="I212" s="302"/>
      <c r="J212" s="3"/>
      <c r="K212" s="304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235"/>
      <c r="AE212"/>
      <c r="AF212"/>
    </row>
    <row r="213" spans="1:32" ht="15" customHeight="1" x14ac:dyDescent="0.2">
      <c r="A213" s="3"/>
      <c r="B213" s="3"/>
      <c r="C213" s="3"/>
      <c r="D213" s="3"/>
      <c r="E213" s="3"/>
      <c r="F213" s="303"/>
      <c r="G213" s="6"/>
      <c r="H213" s="3"/>
      <c r="I213" s="302"/>
      <c r="J213" s="3"/>
      <c r="K213" s="304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235"/>
      <c r="AE213"/>
      <c r="AF213"/>
    </row>
    <row r="214" spans="1:32" ht="15" customHeight="1" x14ac:dyDescent="0.2">
      <c r="A214" s="3"/>
      <c r="B214" s="3"/>
      <c r="C214" s="3"/>
      <c r="D214" s="3"/>
      <c r="E214" s="3"/>
      <c r="F214" s="303"/>
      <c r="G214" s="6"/>
      <c r="H214" s="3"/>
      <c r="I214" s="302"/>
      <c r="J214" s="3"/>
      <c r="K214" s="304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235"/>
      <c r="AE214"/>
      <c r="AF214"/>
    </row>
    <row r="215" spans="1:32" ht="15" customHeight="1" x14ac:dyDescent="0.2">
      <c r="A215" s="3"/>
      <c r="B215" s="3"/>
      <c r="C215" s="3"/>
      <c r="D215" s="3"/>
      <c r="E215" s="3"/>
      <c r="F215" s="303"/>
      <c r="G215" s="6"/>
      <c r="H215" s="3"/>
      <c r="I215" s="302"/>
      <c r="J215" s="3"/>
      <c r="K215" s="304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235"/>
      <c r="AE215"/>
      <c r="AF215"/>
    </row>
    <row r="216" spans="1:32" ht="15" customHeight="1" x14ac:dyDescent="0.2">
      <c r="A216" s="3"/>
      <c r="B216" s="3"/>
      <c r="C216" s="3"/>
      <c r="D216" s="3"/>
      <c r="E216" s="3"/>
      <c r="F216" s="303"/>
      <c r="G216" s="6"/>
      <c r="H216" s="3"/>
      <c r="I216" s="302"/>
      <c r="J216" s="3"/>
      <c r="K216" s="304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235"/>
      <c r="AE216"/>
      <c r="AF216"/>
    </row>
    <row r="217" spans="1:32" ht="15" customHeight="1" x14ac:dyDescent="0.2">
      <c r="A217" s="3"/>
      <c r="B217" s="3"/>
      <c r="C217" s="3"/>
      <c r="D217" s="3"/>
      <c r="E217" s="3"/>
      <c r="F217" s="303"/>
      <c r="G217" s="6"/>
      <c r="H217" s="3"/>
      <c r="I217" s="302"/>
      <c r="J217" s="3"/>
      <c r="K217" s="30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235"/>
      <c r="AE217"/>
      <c r="AF217"/>
    </row>
    <row r="218" spans="1:32" ht="15" customHeight="1" x14ac:dyDescent="0.2">
      <c r="A218" s="3"/>
      <c r="B218" s="3"/>
      <c r="C218" s="3"/>
      <c r="D218" s="3"/>
      <c r="E218" s="3"/>
      <c r="F218" s="303"/>
      <c r="G218" s="6"/>
      <c r="H218" s="3"/>
      <c r="I218" s="302"/>
      <c r="J218" s="3"/>
      <c r="K218" s="304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235"/>
      <c r="AE218"/>
      <c r="AF218"/>
    </row>
    <row r="219" spans="1:32" ht="15" customHeight="1" x14ac:dyDescent="0.2">
      <c r="A219" s="3"/>
      <c r="B219" s="3"/>
      <c r="C219" s="3"/>
      <c r="D219" s="3"/>
      <c r="E219" s="3"/>
      <c r="F219" s="303"/>
      <c r="G219" s="6"/>
      <c r="H219" s="3"/>
      <c r="I219" s="302"/>
      <c r="J219" s="3"/>
      <c r="K219" s="30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235"/>
      <c r="AE219"/>
      <c r="AF219"/>
    </row>
    <row r="220" spans="1:32" ht="15" customHeight="1" x14ac:dyDescent="0.2">
      <c r="A220" s="3"/>
      <c r="B220" s="3"/>
      <c r="C220" s="3"/>
      <c r="D220" s="3"/>
      <c r="E220" s="3"/>
      <c r="F220" s="303"/>
      <c r="G220" s="6"/>
      <c r="H220" s="3"/>
      <c r="I220" s="302"/>
      <c r="J220" s="3"/>
      <c r="K220" s="30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235"/>
      <c r="AE220"/>
      <c r="AF220"/>
    </row>
    <row r="221" spans="1:32" ht="15" customHeight="1" x14ac:dyDescent="0.2">
      <c r="A221" s="3"/>
      <c r="B221" s="3"/>
      <c r="C221" s="3"/>
      <c r="D221" s="3"/>
      <c r="E221" s="3"/>
      <c r="F221" s="303"/>
      <c r="G221" s="6"/>
      <c r="H221" s="3"/>
      <c r="I221" s="302"/>
      <c r="J221" s="3"/>
      <c r="K221" s="304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235"/>
      <c r="AE221"/>
      <c r="AF221"/>
    </row>
    <row r="222" spans="1:32" ht="15" customHeight="1" x14ac:dyDescent="0.2">
      <c r="A222" s="3"/>
      <c r="B222" s="3"/>
      <c r="C222" s="3"/>
      <c r="D222" s="3"/>
      <c r="E222" s="3"/>
      <c r="F222" s="303"/>
      <c r="G222" s="6"/>
      <c r="H222" s="3"/>
      <c r="I222" s="302"/>
      <c r="J222" s="3"/>
      <c r="K222" s="304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235"/>
      <c r="AE222"/>
      <c r="AF222"/>
    </row>
    <row r="223" spans="1:32" ht="15" customHeight="1" x14ac:dyDescent="0.2">
      <c r="A223" s="3"/>
      <c r="B223" s="3"/>
      <c r="C223" s="3"/>
      <c r="D223" s="3"/>
      <c r="E223" s="3"/>
      <c r="F223" s="303"/>
      <c r="G223" s="6"/>
      <c r="H223" s="3"/>
      <c r="I223" s="302"/>
      <c r="J223" s="3"/>
      <c r="K223" s="304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235"/>
      <c r="AE223"/>
      <c r="AF223"/>
    </row>
    <row r="224" spans="1:32" ht="15" customHeight="1" x14ac:dyDescent="0.2">
      <c r="A224" s="3"/>
      <c r="B224" s="3"/>
      <c r="C224" s="3"/>
      <c r="D224" s="3"/>
      <c r="E224" s="3"/>
      <c r="F224" s="303"/>
      <c r="G224" s="6"/>
      <c r="H224" s="3"/>
      <c r="I224" s="302"/>
      <c r="J224" s="3"/>
      <c r="K224" s="304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235"/>
      <c r="AE224"/>
      <c r="AF224"/>
    </row>
    <row r="225" spans="1:32" ht="15" customHeight="1" x14ac:dyDescent="0.2">
      <c r="A225" s="3"/>
      <c r="B225" s="3"/>
      <c r="C225" s="3"/>
      <c r="D225" s="3"/>
      <c r="E225" s="3"/>
      <c r="F225" s="303"/>
      <c r="G225" s="6"/>
      <c r="H225" s="3"/>
      <c r="I225" s="302"/>
      <c r="J225" s="3"/>
      <c r="K225" s="304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235"/>
      <c r="AE225"/>
      <c r="AF225"/>
    </row>
    <row r="226" spans="1:32" ht="15" customHeight="1" x14ac:dyDescent="0.2">
      <c r="A226" s="3"/>
      <c r="B226" s="3"/>
      <c r="C226" s="3"/>
      <c r="D226" s="3"/>
      <c r="E226" s="3"/>
      <c r="F226" s="303"/>
      <c r="G226" s="6"/>
      <c r="H226" s="3"/>
      <c r="I226" s="302"/>
      <c r="J226" s="3"/>
      <c r="K226" s="304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235"/>
      <c r="AE226"/>
      <c r="AF226"/>
    </row>
    <row r="227" spans="1:32" ht="15" customHeight="1" x14ac:dyDescent="0.2">
      <c r="A227" s="3"/>
      <c r="B227" s="3"/>
      <c r="C227" s="3"/>
      <c r="D227" s="3"/>
      <c r="E227" s="3"/>
      <c r="F227" s="303"/>
      <c r="G227" s="6"/>
      <c r="H227" s="3"/>
      <c r="I227" s="302"/>
      <c r="J227" s="3"/>
      <c r="K227" s="304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235"/>
      <c r="AE227"/>
      <c r="AF227"/>
    </row>
    <row r="228" spans="1:32" ht="15" customHeight="1" x14ac:dyDescent="0.2">
      <c r="A228" s="3"/>
      <c r="B228" s="3"/>
      <c r="C228" s="3"/>
      <c r="D228" s="3"/>
      <c r="E228" s="3"/>
      <c r="F228" s="303"/>
      <c r="G228" s="6"/>
      <c r="H228" s="3"/>
      <c r="I228" s="302"/>
      <c r="J228" s="3"/>
      <c r="K228" s="304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235"/>
      <c r="AE228"/>
      <c r="AF228"/>
    </row>
    <row r="229" spans="1:32" ht="15" customHeight="1" x14ac:dyDescent="0.2">
      <c r="A229" s="3"/>
      <c r="B229" s="3"/>
      <c r="C229" s="3"/>
      <c r="D229" s="3"/>
      <c r="E229" s="3"/>
      <c r="F229" s="303"/>
      <c r="G229" s="6"/>
      <c r="H229" s="3"/>
      <c r="I229" s="302"/>
      <c r="J229" s="3"/>
      <c r="K229" s="304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235"/>
      <c r="AE229"/>
      <c r="AF229"/>
    </row>
    <row r="230" spans="1:32" ht="15" customHeight="1" x14ac:dyDescent="0.2">
      <c r="A230" s="3"/>
      <c r="B230" s="3"/>
      <c r="C230" s="3"/>
      <c r="D230" s="3"/>
      <c r="E230" s="3"/>
      <c r="F230" s="303"/>
      <c r="G230" s="6"/>
      <c r="H230" s="3"/>
      <c r="I230" s="302"/>
      <c r="J230" s="3"/>
      <c r="K230" s="304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235"/>
      <c r="AE230"/>
      <c r="AF230"/>
    </row>
    <row r="231" spans="1:32" ht="15" customHeight="1" x14ac:dyDescent="0.2">
      <c r="A231" s="3"/>
      <c r="B231" s="3"/>
      <c r="C231" s="3"/>
      <c r="D231" s="3"/>
      <c r="E231" s="3"/>
      <c r="F231" s="303"/>
      <c r="G231" s="6"/>
      <c r="H231" s="3"/>
      <c r="I231" s="302"/>
      <c r="J231" s="3"/>
      <c r="K231" s="304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235"/>
      <c r="AE231"/>
      <c r="AF231"/>
    </row>
    <row r="232" spans="1:32" ht="15" customHeight="1" x14ac:dyDescent="0.2">
      <c r="A232" s="3"/>
      <c r="B232" s="3"/>
      <c r="C232" s="3"/>
      <c r="D232" s="3"/>
      <c r="E232" s="3"/>
      <c r="F232" s="303"/>
      <c r="G232" s="6"/>
      <c r="H232" s="3"/>
      <c r="I232" s="302"/>
      <c r="J232" s="3"/>
      <c r="K232" s="304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235"/>
      <c r="AE232"/>
      <c r="AF232"/>
    </row>
    <row r="233" spans="1:32" ht="15" customHeight="1" x14ac:dyDescent="0.2">
      <c r="A233" s="3"/>
      <c r="B233" s="3"/>
      <c r="C233" s="3"/>
      <c r="D233" s="3"/>
      <c r="E233" s="3"/>
      <c r="F233" s="303"/>
      <c r="G233" s="6"/>
      <c r="H233" s="3"/>
      <c r="I233" s="302"/>
      <c r="J233" s="3"/>
      <c r="K233" s="30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235"/>
      <c r="AE233"/>
      <c r="AF233"/>
    </row>
    <row r="234" spans="1:32" ht="15" customHeight="1" x14ac:dyDescent="0.2">
      <c r="A234" s="3"/>
      <c r="B234" s="3"/>
      <c r="C234" s="3"/>
      <c r="D234" s="3"/>
      <c r="E234" s="3"/>
      <c r="F234" s="303"/>
      <c r="G234" s="6"/>
      <c r="H234" s="3"/>
      <c r="I234" s="302"/>
      <c r="J234" s="3"/>
      <c r="K234" s="304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235"/>
      <c r="AE234"/>
      <c r="AF234"/>
    </row>
    <row r="235" spans="1:32" ht="15" customHeight="1" x14ac:dyDescent="0.2">
      <c r="A235" s="3"/>
      <c r="B235" s="3"/>
      <c r="C235" s="3"/>
      <c r="D235" s="3"/>
      <c r="E235" s="3"/>
      <c r="F235" s="303"/>
      <c r="G235" s="6"/>
      <c r="H235" s="3"/>
      <c r="I235" s="302"/>
      <c r="J235" s="3"/>
      <c r="K235" s="304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235"/>
      <c r="AE235"/>
      <c r="AF235"/>
    </row>
    <row r="236" spans="1:32" ht="15" customHeight="1" x14ac:dyDescent="0.2">
      <c r="A236" s="3"/>
      <c r="B236" s="3"/>
      <c r="C236" s="3"/>
      <c r="D236" s="3"/>
      <c r="E236" s="3"/>
      <c r="F236" s="303"/>
      <c r="G236" s="6"/>
      <c r="H236" s="3"/>
      <c r="I236" s="302"/>
      <c r="J236" s="3"/>
      <c r="K236" s="304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235"/>
      <c r="AE236"/>
      <c r="AF236"/>
    </row>
    <row r="237" spans="1:32" ht="15" customHeight="1" x14ac:dyDescent="0.2">
      <c r="A237" s="3"/>
      <c r="B237" s="3"/>
      <c r="C237" s="3"/>
      <c r="D237" s="3"/>
      <c r="E237" s="3"/>
      <c r="F237" s="303"/>
      <c r="G237" s="6"/>
      <c r="H237" s="3"/>
      <c r="I237" s="302"/>
      <c r="J237" s="3"/>
      <c r="K237" s="304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235"/>
      <c r="AE237"/>
      <c r="AF237"/>
    </row>
    <row r="238" spans="1:32" ht="15" customHeight="1" x14ac:dyDescent="0.2">
      <c r="A238" s="3"/>
      <c r="B238" s="3"/>
      <c r="C238" s="3"/>
      <c r="D238" s="3"/>
      <c r="E238" s="3"/>
      <c r="F238" s="303"/>
      <c r="G238" s="6"/>
      <c r="H238" s="3"/>
      <c r="I238" s="302"/>
      <c r="J238" s="3"/>
      <c r="K238" s="304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235"/>
      <c r="AE238"/>
      <c r="AF238"/>
    </row>
    <row r="239" spans="1:32" ht="15" customHeight="1" x14ac:dyDescent="0.2">
      <c r="A239" s="3"/>
      <c r="B239" s="3"/>
      <c r="C239" s="3"/>
      <c r="D239" s="3"/>
      <c r="E239" s="3"/>
      <c r="F239" s="303"/>
      <c r="G239" s="6"/>
      <c r="H239" s="3"/>
      <c r="I239" s="302"/>
      <c r="J239" s="3"/>
      <c r="K239" s="304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235"/>
      <c r="AE239"/>
      <c r="AF239"/>
    </row>
    <row r="240" spans="1:32" ht="15" customHeight="1" x14ac:dyDescent="0.2">
      <c r="A240" s="3"/>
      <c r="B240" s="3"/>
      <c r="C240" s="3"/>
      <c r="D240" s="3"/>
      <c r="E240" s="3"/>
      <c r="F240" s="303"/>
      <c r="G240" s="6"/>
      <c r="H240" s="3"/>
      <c r="I240" s="302"/>
      <c r="J240" s="3"/>
      <c r="K240" s="304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235"/>
      <c r="AE240"/>
      <c r="AF240"/>
    </row>
    <row r="241" spans="1:32" ht="15" customHeight="1" x14ac:dyDescent="0.2">
      <c r="A241" s="3"/>
      <c r="B241" s="3"/>
      <c r="C241" s="3"/>
      <c r="D241" s="3"/>
      <c r="E241" s="3"/>
      <c r="F241" s="303"/>
      <c r="G241" s="6"/>
      <c r="H241" s="3"/>
      <c r="I241" s="302"/>
      <c r="J241" s="3"/>
      <c r="K241" s="30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235"/>
      <c r="AE241"/>
      <c r="AF241"/>
    </row>
    <row r="242" spans="1:32" ht="15" customHeight="1" x14ac:dyDescent="0.2">
      <c r="A242" s="3"/>
      <c r="B242" s="3"/>
      <c r="C242" s="3"/>
      <c r="D242" s="3"/>
      <c r="E242" s="3"/>
      <c r="F242" s="303"/>
      <c r="G242" s="6"/>
      <c r="H242" s="3"/>
      <c r="I242" s="302"/>
      <c r="J242" s="3"/>
      <c r="K242" s="304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235"/>
      <c r="AE242"/>
      <c r="AF242"/>
    </row>
    <row r="243" spans="1:32" ht="15" customHeight="1" x14ac:dyDescent="0.2">
      <c r="A243" s="3"/>
      <c r="B243" s="3"/>
      <c r="C243" s="3"/>
      <c r="D243" s="3"/>
      <c r="E243" s="3"/>
      <c r="F243" s="303"/>
      <c r="G243" s="6"/>
      <c r="H243" s="3"/>
      <c r="I243" s="302"/>
      <c r="J243" s="3"/>
      <c r="K243" s="304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235"/>
      <c r="AE243"/>
      <c r="AF243"/>
    </row>
    <row r="244" spans="1:32" ht="15" customHeight="1" x14ac:dyDescent="0.2">
      <c r="A244" s="3"/>
      <c r="B244" s="3"/>
      <c r="C244" s="3"/>
      <c r="D244" s="3"/>
      <c r="E244" s="3"/>
      <c r="F244" s="303"/>
      <c r="G244" s="6"/>
      <c r="H244" s="3"/>
      <c r="I244" s="302"/>
      <c r="J244" s="3"/>
      <c r="K244" s="304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235"/>
      <c r="AE244"/>
      <c r="AF244"/>
    </row>
    <row r="245" spans="1:32" ht="15" customHeight="1" x14ac:dyDescent="0.2">
      <c r="A245" s="3"/>
      <c r="B245" s="3"/>
      <c r="C245" s="3"/>
      <c r="D245" s="3"/>
      <c r="E245" s="3"/>
      <c r="F245" s="303"/>
      <c r="G245" s="6"/>
      <c r="H245" s="3"/>
      <c r="I245" s="302"/>
      <c r="J245" s="3"/>
      <c r="K245" s="304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235"/>
      <c r="AE245"/>
      <c r="AF245"/>
    </row>
    <row r="246" spans="1:32" ht="15" customHeight="1" x14ac:dyDescent="0.2">
      <c r="A246" s="3"/>
      <c r="B246" s="3"/>
      <c r="C246" s="3"/>
      <c r="D246" s="3"/>
      <c r="E246" s="3"/>
      <c r="F246" s="303"/>
      <c r="G246" s="6"/>
      <c r="H246" s="3"/>
      <c r="I246" s="302"/>
      <c r="J246" s="3"/>
      <c r="K246" s="304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235"/>
      <c r="AE246"/>
      <c r="AF246"/>
    </row>
    <row r="247" spans="1:32" ht="15" customHeight="1" x14ac:dyDescent="0.2">
      <c r="A247" s="3"/>
      <c r="B247" s="3"/>
      <c r="C247" s="3"/>
      <c r="D247" s="3"/>
      <c r="E247" s="3"/>
      <c r="F247" s="303"/>
      <c r="G247" s="6"/>
      <c r="H247" s="3"/>
      <c r="I247" s="302"/>
      <c r="J247" s="3"/>
      <c r="K247" s="304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235"/>
      <c r="AE247"/>
      <c r="AF247"/>
    </row>
    <row r="248" spans="1:32" ht="15" customHeight="1" x14ac:dyDescent="0.2">
      <c r="A248" s="3"/>
      <c r="B248" s="3"/>
      <c r="C248" s="3"/>
      <c r="D248" s="3"/>
      <c r="E248" s="3"/>
      <c r="F248" s="303"/>
      <c r="G248" s="6"/>
      <c r="H248" s="3"/>
      <c r="I248" s="302"/>
      <c r="J248" s="3"/>
      <c r="K248" s="304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235"/>
      <c r="AE248"/>
      <c r="AF248"/>
    </row>
    <row r="249" spans="1:32" ht="15" customHeight="1" x14ac:dyDescent="0.2">
      <c r="A249" s="3"/>
      <c r="B249" s="3"/>
      <c r="C249" s="3"/>
      <c r="D249" s="3"/>
      <c r="E249" s="3"/>
      <c r="F249" s="303"/>
      <c r="G249" s="6"/>
      <c r="H249" s="3"/>
      <c r="I249" s="302"/>
      <c r="J249" s="3"/>
      <c r="K249" s="304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235"/>
      <c r="AE249"/>
      <c r="AF249"/>
    </row>
    <row r="250" spans="1:32" ht="15" customHeight="1" x14ac:dyDescent="0.2">
      <c r="K250" s="236"/>
      <c r="L250" s="72"/>
      <c r="AD250" s="236"/>
      <c r="AE250"/>
      <c r="AF250"/>
    </row>
    <row r="251" spans="1:32" ht="15" customHeight="1" x14ac:dyDescent="0.2">
      <c r="K251" s="236"/>
      <c r="L251" s="72"/>
      <c r="AD251" s="236"/>
      <c r="AE251"/>
      <c r="AF251"/>
    </row>
    <row r="252" spans="1:32" ht="15" customHeight="1" x14ac:dyDescent="0.2">
      <c r="K252" s="236"/>
      <c r="L252" s="72"/>
      <c r="AD252" s="236"/>
      <c r="AE252"/>
      <c r="AF252"/>
    </row>
    <row r="253" spans="1:32" ht="15" customHeight="1" x14ac:dyDescent="0.2">
      <c r="K253" s="236"/>
      <c r="L253" s="72"/>
      <c r="AD253" s="236"/>
      <c r="AE253"/>
      <c r="AF253"/>
    </row>
    <row r="254" spans="1:32" ht="15" customHeight="1" x14ac:dyDescent="0.2">
      <c r="K254" s="236"/>
      <c r="L254" s="72"/>
      <c r="AD254" s="236"/>
      <c r="AE254"/>
      <c r="AF254"/>
    </row>
    <row r="255" spans="1:32" ht="15" customHeight="1" x14ac:dyDescent="0.2">
      <c r="K255" s="236"/>
      <c r="L255" s="72"/>
      <c r="AD255" s="236"/>
      <c r="AE255"/>
      <c r="AF255"/>
    </row>
    <row r="256" spans="1:32" ht="15" customHeight="1" x14ac:dyDescent="0.2">
      <c r="K256" s="236"/>
      <c r="L256" s="72"/>
      <c r="AD256" s="236"/>
      <c r="AE256"/>
      <c r="AF256"/>
    </row>
    <row r="257" spans="11:32" ht="15" customHeight="1" x14ac:dyDescent="0.2">
      <c r="K257" s="236"/>
      <c r="L257" s="72"/>
      <c r="AD257" s="236"/>
      <c r="AE257"/>
      <c r="AF257"/>
    </row>
    <row r="258" spans="11:32" ht="15" customHeight="1" x14ac:dyDescent="0.2">
      <c r="K258" s="236"/>
      <c r="L258" s="72"/>
      <c r="AD258" s="236"/>
      <c r="AE258"/>
      <c r="AF258"/>
    </row>
    <row r="259" spans="11:32" ht="15" customHeight="1" x14ac:dyDescent="0.2">
      <c r="K259" s="236"/>
      <c r="L259" s="72"/>
      <c r="AD259" s="236"/>
      <c r="AE259"/>
      <c r="AF259"/>
    </row>
    <row r="260" spans="11:32" ht="15" customHeight="1" x14ac:dyDescent="0.2">
      <c r="K260" s="236"/>
      <c r="L260" s="72"/>
      <c r="AD260" s="236"/>
      <c r="AE260"/>
      <c r="AF260"/>
    </row>
    <row r="261" spans="11:32" ht="15" customHeight="1" x14ac:dyDescent="0.2">
      <c r="K261" s="236"/>
      <c r="L261" s="72"/>
      <c r="AD261" s="236"/>
      <c r="AE261"/>
      <c r="AF261"/>
    </row>
    <row r="262" spans="11:32" ht="15" customHeight="1" x14ac:dyDescent="0.2">
      <c r="K262" s="236"/>
      <c r="L262" s="72"/>
      <c r="AD262" s="236"/>
      <c r="AE262"/>
      <c r="AF262"/>
    </row>
    <row r="263" spans="11:32" ht="15" customHeight="1" x14ac:dyDescent="0.2">
      <c r="K263" s="236"/>
      <c r="L263" s="72"/>
      <c r="AD263" s="236"/>
      <c r="AE263"/>
      <c r="AF263"/>
    </row>
    <row r="264" spans="11:32" ht="15" customHeight="1" x14ac:dyDescent="0.2">
      <c r="K264" s="236"/>
      <c r="L264" s="72"/>
      <c r="AD264" s="236"/>
      <c r="AE264"/>
      <c r="AF264"/>
    </row>
    <row r="265" spans="11:32" ht="15" customHeight="1" x14ac:dyDescent="0.2">
      <c r="K265" s="236"/>
      <c r="L265" s="72"/>
      <c r="AD265" s="236"/>
      <c r="AE265"/>
      <c r="AF265"/>
    </row>
    <row r="266" spans="11:32" ht="15" customHeight="1" x14ac:dyDescent="0.2">
      <c r="K266" s="236"/>
      <c r="L266" s="72"/>
      <c r="AD266" s="236"/>
      <c r="AE266"/>
      <c r="AF266"/>
    </row>
    <row r="267" spans="11:32" ht="15" customHeight="1" x14ac:dyDescent="0.2">
      <c r="K267" s="236"/>
      <c r="L267" s="72"/>
      <c r="AD267" s="236"/>
      <c r="AE267"/>
      <c r="AF267"/>
    </row>
    <row r="268" spans="11:32" ht="15" customHeight="1" x14ac:dyDescent="0.2">
      <c r="K268" s="236"/>
      <c r="L268" s="72"/>
      <c r="AD268" s="236"/>
      <c r="AE268"/>
      <c r="AF268"/>
    </row>
    <row r="269" spans="11:32" ht="15" customHeight="1" x14ac:dyDescent="0.2">
      <c r="K269" s="236"/>
      <c r="L269" s="72"/>
      <c r="AD269" s="236"/>
      <c r="AE269" s="72"/>
      <c r="AF269"/>
    </row>
    <row r="270" spans="11:32" ht="15" customHeight="1" x14ac:dyDescent="0.2">
      <c r="K270" s="236"/>
      <c r="L270" s="72"/>
      <c r="AD270" s="236"/>
      <c r="AE270" s="72"/>
      <c r="AF270"/>
    </row>
    <row r="271" spans="11:32" ht="15" customHeight="1" x14ac:dyDescent="0.2">
      <c r="K271" s="236"/>
      <c r="L271" s="72"/>
      <c r="AD271" s="236"/>
      <c r="AE271" s="72"/>
      <c r="AF271"/>
    </row>
    <row r="272" spans="11:32" ht="15" customHeight="1" x14ac:dyDescent="0.2">
      <c r="K272" s="236"/>
      <c r="L272" s="72"/>
      <c r="AD272" s="236"/>
      <c r="AE272" s="72"/>
      <c r="AF272"/>
    </row>
    <row r="273" spans="11:32" ht="15" customHeight="1" x14ac:dyDescent="0.2">
      <c r="K273" s="236"/>
      <c r="L273" s="72"/>
      <c r="AD273" s="236"/>
      <c r="AE273" s="72"/>
      <c r="AF273"/>
    </row>
    <row r="274" spans="11:32" ht="15" customHeight="1" x14ac:dyDescent="0.2">
      <c r="K274" s="236"/>
      <c r="L274" s="72"/>
      <c r="AD274" s="236"/>
      <c r="AE274" s="72"/>
      <c r="AF274"/>
    </row>
    <row r="275" spans="11:32" ht="15" customHeight="1" x14ac:dyDescent="0.2">
      <c r="K275" s="236"/>
      <c r="L275" s="72"/>
      <c r="AD275" s="236"/>
      <c r="AE275" s="72"/>
      <c r="AF275"/>
    </row>
  </sheetData>
  <sortState ref="A7:AG165">
    <sortCondition ref="I7:I165"/>
  </sortState>
  <mergeCells count="17">
    <mergeCell ref="K4:L5"/>
    <mergeCell ref="I4:J5"/>
    <mergeCell ref="N4:O5"/>
    <mergeCell ref="R4:S5"/>
    <mergeCell ref="V5:AC5"/>
    <mergeCell ref="P4:Q5"/>
    <mergeCell ref="T4:U5"/>
    <mergeCell ref="V4:W4"/>
    <mergeCell ref="Z4:AA4"/>
    <mergeCell ref="Z3:AA3"/>
    <mergeCell ref="AB3:AC3"/>
    <mergeCell ref="N3:O3"/>
    <mergeCell ref="P3:Q3"/>
    <mergeCell ref="R3:S3"/>
    <mergeCell ref="T3:U3"/>
    <mergeCell ref="V3:W3"/>
    <mergeCell ref="X3:Y3"/>
  </mergeCells>
  <conditionalFormatting sqref="H7:I165">
    <cfRule type="expression" dxfId="66" priority="150">
      <formula>IF(AND($H7="U23",#REF!=$M$6),TRUE)</formula>
    </cfRule>
  </conditionalFormatting>
  <conditionalFormatting sqref="F7:F216">
    <cfRule type="containsText" dxfId="65" priority="8" operator="containsText" text="No">
      <formula>NOT(ISERROR(SEARCH("No",F7)))</formula>
    </cfRule>
  </conditionalFormatting>
  <conditionalFormatting sqref="A34">
    <cfRule type="duplicateValues" dxfId="64" priority="6"/>
  </conditionalFormatting>
  <conditionalFormatting sqref="A78">
    <cfRule type="duplicateValues" dxfId="63" priority="5"/>
  </conditionalFormatting>
  <conditionalFormatting sqref="A96">
    <cfRule type="duplicateValues" dxfId="62" priority="4"/>
  </conditionalFormatting>
  <conditionalFormatting sqref="A55">
    <cfRule type="duplicateValues" dxfId="61" priority="3"/>
  </conditionalFormatting>
  <conditionalFormatting sqref="A80">
    <cfRule type="duplicateValues" dxfId="60" priority="2"/>
  </conditionalFormatting>
  <conditionalFormatting sqref="A114">
    <cfRule type="duplicateValues" dxfId="59" priority="1"/>
  </conditionalFormatting>
  <conditionalFormatting sqref="J7:J165">
    <cfRule type="top10" dxfId="58" priority="352" rank="1"/>
  </conditionalFormatting>
  <conditionalFormatting sqref="L7:L165">
    <cfRule type="top10" dxfId="57" priority="354" rank="1"/>
  </conditionalFormatting>
  <conditionalFormatting sqref="A7:A33 A35:A54 A79 A97:A113 A56:A77 A81:A95 A115:A231">
    <cfRule type="duplicateValues" dxfId="56" priority="360"/>
  </conditionalFormatting>
  <hyperlinks>
    <hyperlink ref="A9" r:id="rId1" display="https://data.fis-ski.com/dynamic/athlete-biography.html?sector=CC&amp;listid=&amp;competitorid=43271"/>
    <hyperlink ref="A72" r:id="rId2" display="https://data.fis-ski.com/dynamic/athlete-biography.html?sector=CC&amp;listid=&amp;competitorid=227020"/>
    <hyperlink ref="A142" r:id="rId3" display="https://data.fis-ski.com/dynamic/athlete-biography.html?sector=CC&amp;listid=&amp;competitorid=183339"/>
    <hyperlink ref="A68" r:id="rId4" display="https://data.fis-ski.com/dynamic/athlete-biography.html?sector=CC&amp;listid=&amp;competitorid=208442"/>
    <hyperlink ref="A10" r:id="rId5" display="https://data.fis-ski.com/dynamic/athlete-biography.html?sector=CC&amp;listid=&amp;competitorid=187710"/>
    <hyperlink ref="A38" r:id="rId6" display="https://data.fis-ski.com/dynamic/athlete-biography.html?sector=CC&amp;listid=&amp;competitorid=198936"/>
    <hyperlink ref="A32" r:id="rId7" display="https://data.fis-ski.com/dynamic/athlete-biography.html?sector=CC&amp;listid=&amp;competitorid=194902"/>
    <hyperlink ref="A123" r:id="rId8" display="https://data.fis-ski.com/dynamic/athlete-biography.html?sector=CC&amp;listid=&amp;competitorid=168450"/>
    <hyperlink ref="A126" r:id="rId9" display="https://data.fis-ski.com/dynamic/athlete-biography.html?sector=CC&amp;listid=&amp;competitorid=179260"/>
    <hyperlink ref="A164" r:id="rId10" display="https://data.fis-ski.com/dynamic/athlete-biography.html?sector=CC&amp;listid=&amp;competitorid=184859"/>
    <hyperlink ref="A128" r:id="rId11" display="https://data.fis-ski.com/dynamic/athlete-biography.html?sector=CC&amp;listid=&amp;competitorid=190522"/>
    <hyperlink ref="A163" r:id="rId12" display="https://data.fis-ski.com/dynamic/athlete-biography.html?sector=CC&amp;listid=&amp;competitorid=207309"/>
    <hyperlink ref="A78" r:id="rId13" display="https://data.fis-ski.com/dynamic/athlete-biography.html?sector=CC&amp;listid=&amp;competitorid=168431"/>
    <hyperlink ref="A45" r:id="rId14" display="https://data.fis-ski.com/dynamic/athlete-biography.html?sector=CC&amp;listid=&amp;competitorid=209208"/>
    <hyperlink ref="A109" r:id="rId15" display="https://data.fis-ski.com/dynamic/athlete-biography.html?sector=CC&amp;listid=&amp;competitorid=161174"/>
    <hyperlink ref="A154" r:id="rId16" display="https://data.fis-ski.com/dynamic/athlete-biography.html?sector=CC&amp;listid=&amp;competitorid=187712"/>
    <hyperlink ref="A86" r:id="rId17" display="https://data.fis-ski.com/dynamic/athlete-biography.html?sector=CC&amp;listid=&amp;competitorid=199004"/>
    <hyperlink ref="A79" r:id="rId18" display="https://data.fis-ski.com/dynamic/athlete-biography.html?sector=CC&amp;listid=&amp;competitorid=193311"/>
    <hyperlink ref="A135" r:id="rId19" display="https://data.fis-ski.com/dynamic/athlete-biography.html?sector=CC&amp;listid=&amp;competitorid=97656"/>
    <hyperlink ref="A127" r:id="rId20" display="https://data.fis-ski.com/dynamic/athlete-biography.html?sector=CC&amp;listid=&amp;competitorid=92223"/>
    <hyperlink ref="A35" r:id="rId21" display="https://data.fis-ski.com/dynamic/athlete-biography.html?sector=CC&amp;listid=&amp;competitorid=205729"/>
    <hyperlink ref="A137" r:id="rId22" display="https://data.fis-ski.com/dynamic/athlete-biography.html?sector=CC&amp;listid=&amp;competitorid=159268"/>
    <hyperlink ref="A115" r:id="rId23" display="https://data.fis-ski.com/dynamic/athlete-biography.html?sector=CC&amp;listid=&amp;competitorid=168831"/>
    <hyperlink ref="A67" r:id="rId24" display="https://data.fis-ski.com/dynamic/athlete-biography.html?sector=CC&amp;listid=&amp;competitorid=143007"/>
    <hyperlink ref="A48" r:id="rId25" display="https://data.fis-ski.com/dynamic/athlete-biography.html?sector=CC&amp;listid=&amp;competitorid=192295"/>
    <hyperlink ref="A131" r:id="rId26" display="https://data.fis-ski.com/dynamic/athlete-biography.html?sector=CC&amp;listid=&amp;competitorid=206675"/>
    <hyperlink ref="A71" r:id="rId27" display="https://data.fis-ski.com/dynamic/athlete-biography.html?sector=CC&amp;listid=&amp;competitorid=142024"/>
    <hyperlink ref="A75" r:id="rId28" display="https://data.fis-ski.com/dynamic/athlete-biography.html?sector=CC&amp;listid=&amp;competitorid=141349"/>
    <hyperlink ref="A82" r:id="rId29" display="https://data.fis-ski.com/dynamic/athlete-biography.html?sector=CC&amp;listid=&amp;competitorid=203671"/>
    <hyperlink ref="A85" r:id="rId30" display="https://data.fis-ski.com/dynamic/athlete-biography.html?sector=CC&amp;listid=&amp;competitorid=147838"/>
    <hyperlink ref="A87" r:id="rId31" display="https://data.fis-ski.com/dynamic/athlete-biography.html?sector=CC&amp;listid=&amp;competitorid=181444"/>
    <hyperlink ref="A49" r:id="rId32" display="https://data.fis-ski.com/dynamic/athlete-biography.html?sector=CC&amp;listid=&amp;competitorid=200935"/>
    <hyperlink ref="A51" r:id="rId33" display="https://data.fis-ski.com/dynamic/athlete-biography.html?sector=CC&amp;listid=&amp;competitorid=139710"/>
    <hyperlink ref="A53" r:id="rId34" display="https://data.fis-ski.com/dynamic/athlete-biography.html?sector=CC&amp;listid=&amp;competitorid=180596"/>
    <hyperlink ref="A20" r:id="rId35" display="https://data.fis-ski.com/dynamic/athlete-biography.html?sector=CC&amp;listid=&amp;competitorid=174018"/>
    <hyperlink ref="A59" r:id="rId36" display="https://data.fis-ski.com/dynamic/athlete-biography.html?sector=CC&amp;listid=&amp;competitorid=185193"/>
    <hyperlink ref="A58" r:id="rId37" display="https://data.fis-ski.com/dynamic/athlete-biography.html?sector=CC&amp;listid=&amp;competitorid=150795"/>
    <hyperlink ref="A63" r:id="rId38" display="https://data.fis-ski.com/dynamic/athlete-biography.html?sector=CC&amp;listid=&amp;competitorid=167025"/>
    <hyperlink ref="A17" r:id="rId39" display="https://data.fis-ski.com/dynamic/athlete-biography.html?sector=CC&amp;listid=&amp;competitorid=181774"/>
    <hyperlink ref="A80" r:id="rId40" display="https://data.fis-ski.com/dynamic/athlete-biography.html?sector=CC&amp;listid=&amp;competitorid=18220"/>
    <hyperlink ref="A29" r:id="rId41" display="https://data.fis-ski.com/dynamic/athlete-biography.html?sector=CC&amp;listid=&amp;competitorid=91117"/>
    <hyperlink ref="A89" r:id="rId42" display="https://data.fis-ski.com/dynamic/athlete-biography.html?sector=CC&amp;listid=&amp;competitorid=214414"/>
    <hyperlink ref="A91" r:id="rId43" display="https://data.fis-ski.com/dynamic/athlete-biography.html?sector=CC&amp;listid=&amp;competitorid=89782"/>
    <hyperlink ref="A7" r:id="rId44" display="https://data.fis-ski.com/dynamic/athlete-biography.html?sector=CC&amp;listid=&amp;competitorid=155993"/>
    <hyperlink ref="A92" r:id="rId45" display="https://data.fis-ski.com/dynamic/athlete-biography.html?sector=CC&amp;listid=&amp;competitorid=143535"/>
    <hyperlink ref="A30" r:id="rId46" display="https://data.fis-ski.com/dynamic/athlete-biography.html?sector=CC&amp;listid=&amp;competitorid=194901"/>
    <hyperlink ref="A12" r:id="rId47" display="https://data.fis-ski.com/dynamic/athlete-biography.html?sector=CC&amp;listid=&amp;competitorid=200909"/>
    <hyperlink ref="A13" r:id="rId48" display="https://data.fis-ski.com/dynamic/athlete-biography.html?sector=CC&amp;listid=&amp;competitorid=141199"/>
    <hyperlink ref="A112" r:id="rId49" display="https://data.fis-ski.com/dynamic/athlete-biography.html?sector=CC&amp;listid=&amp;competitorid=191425"/>
    <hyperlink ref="A15" r:id="rId50" display="https://data.fis-ski.com/dynamic/athlete-biography.html?sector=CC&amp;listid=&amp;competitorid=191041"/>
    <hyperlink ref="A24" r:id="rId51" display="https://data.fis-ski.com/dynamic/athlete-biography.html?sector=CC&amp;listid=&amp;competitorid=169470"/>
    <hyperlink ref="A18" r:id="rId52" display="https://data.fis-ski.com/dynamic/athlete-biography.html?sector=CC&amp;listid=&amp;competitorid=166212"/>
    <hyperlink ref="A119" r:id="rId53" display="https://data.fis-ski.com/dynamic/athlete-biography.html?sector=CC&amp;listid=&amp;competitorid=180168"/>
    <hyperlink ref="A21" r:id="rId54" display="https://data.fis-ski.com/dynamic/athlete-biography.html?sector=CC&amp;listid=&amp;competitorid=135044"/>
    <hyperlink ref="A130" r:id="rId55" display="https://data.fis-ski.com/dynamic/athlete-biography.html?sector=CC&amp;listid=&amp;competitorid=166211"/>
    <hyperlink ref="A28" r:id="rId56" display="https://data.fis-ski.com/dynamic/athlete-biography.html?sector=CC&amp;listid=&amp;competitorid=185395"/>
    <hyperlink ref="A26" r:id="rId57" display="https://data.fis-ski.com/dynamic/athlete-biography.html?sector=CC&amp;listid=&amp;competitorid=209211"/>
    <hyperlink ref="A134" r:id="rId58" display="https://data.fis-ski.com/dynamic/athlete-biography.html?sector=CC&amp;listid=&amp;competitorid=145942"/>
    <hyperlink ref="A8" r:id="rId59" display="https://data.fis-ski.com/dynamic/athlete-biography.html?sector=CC&amp;listid=&amp;competitorid=173409"/>
    <hyperlink ref="A31" r:id="rId60" display="https://data.fis-ski.com/dynamic/athlete-biography.html?sector=CC&amp;listid=&amp;competitorid=213610"/>
    <hyperlink ref="A146" r:id="rId61" display="https://data.fis-ski.com/dynamic/athlete-biography.html?sector=CC&amp;listid=&amp;competitorid=208922"/>
    <hyperlink ref="A22" r:id="rId62" display="https://data.fis-ski.com/dynamic/athlete-biography.html?sector=CC&amp;listid=&amp;competitorid=207090"/>
    <hyperlink ref="A155" r:id="rId63" display="https://data.fis-ski.com/dynamic/athlete-biography.html?sector=CC&amp;listid=&amp;competitorid=188309"/>
    <hyperlink ref="A159" r:id="rId64" display="https://data.fis-ski.com/dynamic/athlete-biography.html?sector=CC&amp;listid=&amp;competitorid=197702"/>
    <hyperlink ref="A158" r:id="rId65" display="https://data.fis-ski.com/dynamic/athlete-biography.html?sector=CC&amp;listid=&amp;competitorid=215315"/>
    <hyperlink ref="A160" r:id="rId66" display="https://data.fis-ski.com/dynamic/athlete-biography.html?sector=CC&amp;listid=&amp;competitorid=131750"/>
    <hyperlink ref="A162" r:id="rId67" display="https://data.fis-ski.com/dynamic/athlete-biography.html?sector=CC&amp;listid=&amp;competitorid=162260"/>
    <hyperlink ref="A161" r:id="rId68" display="https://data.fis-ski.com/dynamic/athlete-biography.html?sector=CC&amp;listid=&amp;competitorid=158502"/>
    <hyperlink ref="A157" r:id="rId69" display="https://data.fis-ski.com/dynamic/athlete-biography.html?sector=CC&amp;listid=&amp;competitorid=160944"/>
    <hyperlink ref="A156" r:id="rId70" display="https://data.fis-ski.com/dynamic/athlete-biography.html?sector=CC&amp;listid=&amp;competitorid=165687"/>
    <hyperlink ref="A153" r:id="rId71" display="https://data.fis-ski.com/dynamic/athlete-biography.html?sector=CC&amp;listid=&amp;competitorid=147096"/>
    <hyperlink ref="A11" r:id="rId72" display="https://data.fis-ski.com/dynamic/athlete-biography.html?sector=CC&amp;listid=&amp;competitorid=205287"/>
    <hyperlink ref="A152" r:id="rId73" display="https://data.fis-ski.com/dynamic/athlete-biography.html?sector=CC&amp;listid=&amp;competitorid=184719"/>
    <hyperlink ref="A151" r:id="rId74" display="https://data.fis-ski.com/dynamic/athlete-biography.html?sector=CC&amp;listid=&amp;competitorid=158325"/>
    <hyperlink ref="A150" r:id="rId75" display="https://data.fis-ski.com/dynamic/athlete-biography.html?sector=CC&amp;listid=&amp;competitorid=131618"/>
    <hyperlink ref="A149" r:id="rId76" display="https://data.fis-ski.com/dynamic/athlete-biography.html?sector=CC&amp;listid=&amp;competitorid=191768"/>
    <hyperlink ref="A148" r:id="rId77" display="https://data.fis-ski.com/dynamic/athlete-biography.html?sector=CC&amp;listid=&amp;competitorid=161923"/>
    <hyperlink ref="A147" r:id="rId78" display="https://data.fis-ski.com/dynamic/athlete-biography.html?sector=CC&amp;listid=&amp;competitorid=147872"/>
    <hyperlink ref="A145" r:id="rId79" display="https://data.fis-ski.com/dynamic/athlete-biography.html?sector=CC&amp;listid=&amp;competitorid=185120"/>
    <hyperlink ref="A144" r:id="rId80" display="https://data.fis-ski.com/dynamic/athlete-biography.html?sector=CC&amp;listid=&amp;competitorid=119761"/>
    <hyperlink ref="A143" r:id="rId81" display="https://data.fis-ski.com/dynamic/athlete-biography.html?sector=CC&amp;listid=&amp;competitorid=205333"/>
    <hyperlink ref="A111" r:id="rId82" display="https://data.fis-ski.com/dynamic/athlete-biography.html?sector=CC&amp;listid=&amp;competitorid=171883"/>
    <hyperlink ref="A141" r:id="rId83" display="https://data.fis-ski.com/dynamic/athlete-biography.html?sector=CC&amp;listid=&amp;competitorid=167567"/>
    <hyperlink ref="A140" r:id="rId84" display="https://data.fis-ski.com/dynamic/athlete-biography.html?sector=CC&amp;listid=&amp;competitorid=158667"/>
    <hyperlink ref="A138" r:id="rId85" display="https://data.fis-ski.com/dynamic/athlete-biography.html?sector=CC&amp;listid=&amp;competitorid=207946"/>
    <hyperlink ref="A136" r:id="rId86" display="https://data.fis-ski.com/dynamic/athlete-biography.html?sector=CC&amp;listid=&amp;competitorid=150381"/>
    <hyperlink ref="A133" r:id="rId87" display="https://data.fis-ski.com/dynamic/athlete-biography.html?sector=CC&amp;listid=&amp;competitorid=177610"/>
    <hyperlink ref="A132" r:id="rId88" display="https://data.fis-ski.com/dynamic/athlete-biography.html?sector=CC&amp;listid=&amp;competitorid=178189"/>
    <hyperlink ref="A44" r:id="rId89" display="https://data.fis-ski.com/dynamic/athlete-biography.html?sector=CC&amp;listid=&amp;competitorid=131748"/>
    <hyperlink ref="A125" r:id="rId90" display="https://data.fis-ski.com/dynamic/athlete-biography.html?sector=CC&amp;listid=&amp;competitorid=170465"/>
    <hyperlink ref="A124" r:id="rId91" display="https://data.fis-ski.com/dynamic/athlete-biography.html?sector=CC&amp;listid=&amp;competitorid=180909"/>
    <hyperlink ref="A122" r:id="rId92" display="https://data.fis-ski.com/dynamic/athlete-biography.html?sector=CC&amp;listid=&amp;competitorid=147438"/>
    <hyperlink ref="A16" r:id="rId93" display="https://data.fis-ski.com/dynamic/athlete-biography.html?sector=CC&amp;listid=&amp;competitorid=159038"/>
    <hyperlink ref="A19" r:id="rId94" display="https://data.fis-ski.com/dynamic/athlete-biography.html?sector=CC&amp;listid=&amp;competitorid=215031"/>
    <hyperlink ref="A121" r:id="rId95" display="https://data.fis-ski.com/dynamic/athlete-biography.html?sector=CC&amp;listid=&amp;competitorid=39232"/>
    <hyperlink ref="A120" r:id="rId96" display="https://data.fis-ski.com/dynamic/athlete-biography.html?sector=CC&amp;listid=&amp;competitorid=191046"/>
    <hyperlink ref="A118" r:id="rId97" display="https://data.fis-ski.com/dynamic/athlete-biography.html?sector=CC&amp;listid=&amp;competitorid=142112"/>
    <hyperlink ref="A117" r:id="rId98" display="https://data.fis-ski.com/dynamic/athlete-biography.html?sector=CC&amp;listid=&amp;competitorid=168442"/>
    <hyperlink ref="A116" r:id="rId99" display="https://data.fis-ski.com/dynamic/athlete-biography.html?sector=CC&amp;listid=&amp;competitorid=112039"/>
    <hyperlink ref="A114" r:id="rId100" display="https://data.fis-ski.com/dynamic/athlete-biography.html?sector=CC&amp;listid=&amp;competitorid=168823"/>
    <hyperlink ref="A113" r:id="rId101" display="https://data.fis-ski.com/dynamic/athlete-biography.html?sector=CC&amp;listid=&amp;competitorid=179389"/>
    <hyperlink ref="A110" r:id="rId102" display="https://data.fis-ski.com/dynamic/athlete-biography.html?sector=CC&amp;listid=&amp;competitorid=139294"/>
    <hyperlink ref="A108" r:id="rId103" display="https://data.fis-ski.com/dynamic/athlete-biography.html?sector=CC&amp;listid=&amp;competitorid=198937"/>
    <hyperlink ref="A107" r:id="rId104" display="https://data.fis-ski.com/dynamic/athlete-biography.html?sector=CC&amp;listid=&amp;competitorid=182131"/>
    <hyperlink ref="A106" r:id="rId105" display="https://data.fis-ski.com/dynamic/athlete-biography.html?sector=CC&amp;listid=&amp;competitorid=158320"/>
    <hyperlink ref="A104" r:id="rId106" display="https://data.fis-ski.com/dynamic/athlete-biography.html?sector=CC&amp;listid=&amp;competitorid=177617"/>
    <hyperlink ref="A103" r:id="rId107" display="https://data.fis-ski.com/dynamic/athlete-biography.html?sector=CC&amp;listid=&amp;competitorid=159820"/>
    <hyperlink ref="A102" r:id="rId108" display="https://data.fis-ski.com/dynamic/athlete-biography.html?sector=CC&amp;listid=&amp;competitorid=191552"/>
    <hyperlink ref="A101" r:id="rId109" display="https://data.fis-ski.com/dynamic/athlete-biography.html?sector=CC&amp;listid=&amp;competitorid=120718"/>
    <hyperlink ref="A14" r:id="rId110" display="https://data.fis-ski.com/dynamic/athlete-biography.html?sector=CC&amp;listid=&amp;competitorid=193294"/>
    <hyperlink ref="A43" r:id="rId111" display="https://data.fis-ski.com/dynamic/athlete-biography.html?sector=CC&amp;listid=&amp;competitorid=184569"/>
    <hyperlink ref="A100" r:id="rId112" display="https://data.fis-ski.com/dynamic/athlete-biography.html?sector=CC&amp;listid=&amp;competitorid=133325"/>
    <hyperlink ref="A99" r:id="rId113" display="https://data.fis-ski.com/dynamic/athlete-biography.html?sector=CC&amp;listid=&amp;competitorid=183821"/>
    <hyperlink ref="A98" r:id="rId114" display="https://data.fis-ski.com/dynamic/athlete-biography.html?sector=CC&amp;listid=&amp;competitorid=147867"/>
    <hyperlink ref="A97" r:id="rId115" display="https://data.fis-ski.com/dynamic/athlete-biography.html?sector=CC&amp;listid=&amp;competitorid=179202"/>
    <hyperlink ref="A96" r:id="rId116" display="https://data.fis-ski.com/dynamic/athlete-biography.html?sector=CC&amp;listid=&amp;competitorid=200133"/>
    <hyperlink ref="A95" r:id="rId117" display="https://data.fis-ski.com/dynamic/athlete-biography.html?sector=CC&amp;listid=&amp;competitorid=176739"/>
    <hyperlink ref="A94" r:id="rId118" display="https://data.fis-ski.com/dynamic/athlete-biography.html?sector=CC&amp;listid=&amp;competitorid=207480"/>
    <hyperlink ref="A93" r:id="rId119" display="https://data.fis-ski.com/dynamic/athlete-biography.html?sector=CC&amp;listid=&amp;competitorid=168436"/>
    <hyperlink ref="A90" r:id="rId120" display="https://data.fis-ski.com/dynamic/athlete-biography.html?sector=CC&amp;listid=&amp;competitorid=184726"/>
    <hyperlink ref="A84" r:id="rId121" display="https://data.fis-ski.com/dynamic/athlete-biography.html?sector=CC&amp;listid=&amp;competitorid=185396"/>
    <hyperlink ref="A83" r:id="rId122" display="https://data.fis-ski.com/dynamic/athlete-biography.html?sector=CC&amp;listid=&amp;competitorid=198834"/>
    <hyperlink ref="A81" r:id="rId123" display="https://data.fis-ski.com/dynamic/athlete-biography.html?sector=CC&amp;listid=&amp;competitorid=204455"/>
    <hyperlink ref="A77" r:id="rId124" display="https://data.fis-ski.com/dynamic/athlete-biography.html?sector=CC&amp;listid=&amp;competitorid=168430"/>
    <hyperlink ref="A74" r:id="rId125" display="https://data.fis-ski.com/dynamic/athlete-biography.html?sector=CC&amp;listid=&amp;competitorid=134036"/>
    <hyperlink ref="A73" r:id="rId126" display="https://data.fis-ski.com/dynamic/athlete-biography.html?sector=CC&amp;listid=&amp;competitorid=183802"/>
    <hyperlink ref="A70" r:id="rId127" display="https://data.fis-ski.com/dynamic/athlete-biography.html?sector=CC&amp;listid=&amp;competitorid=185177"/>
    <hyperlink ref="A69" r:id="rId128" display="https://data.fis-ski.com/dynamic/athlete-biography.html?sector=CC&amp;listid=&amp;competitorid=168107"/>
    <hyperlink ref="A66" r:id="rId129" display="https://data.fis-ski.com/dynamic/athlete-biography.html?sector=CC&amp;listid=&amp;competitorid=120820"/>
    <hyperlink ref="A65" r:id="rId130" display="https://data.fis-ski.com/dynamic/athlete-biography.html?sector=CC&amp;listid=&amp;competitorid=168821"/>
    <hyperlink ref="A64" r:id="rId131" display="https://data.fis-ski.com/dynamic/athlete-biography.html?sector=CC&amp;listid=&amp;competitorid=8818"/>
    <hyperlink ref="A62" r:id="rId132" display="https://data.fis-ski.com/dynamic/athlete-biography.html?sector=CC&amp;listid=&amp;competitorid=190243"/>
    <hyperlink ref="A61" r:id="rId133" display="https://data.fis-ski.com/dynamic/athlete-biography.html?sector=CC&amp;listid=&amp;competitorid=212389"/>
    <hyperlink ref="A60" r:id="rId134" display="https://data.fis-ski.com/dynamic/athlete-biography.html?sector=CC&amp;listid=&amp;competitorid=205852"/>
    <hyperlink ref="A57" r:id="rId135" display="https://data.fis-ski.com/dynamic/athlete-biography.html?sector=CC&amp;listid=&amp;competitorid=183953"/>
    <hyperlink ref="A56" r:id="rId136" display="https://data.fis-ski.com/dynamic/athlete-biography.html?sector=CC&amp;listid=&amp;competitorid=109202"/>
    <hyperlink ref="A55" r:id="rId137" display="https://data.fis-ski.com/dynamic/athlete-biography.html?sector=CC&amp;listid=&amp;competitorid=177900"/>
    <hyperlink ref="A54" r:id="rId138" display="https://data.fis-ski.com/dynamic/athlete-biography.html?sector=CC&amp;listid=&amp;competitorid=191650"/>
    <hyperlink ref="A52" r:id="rId139" display="https://data.fis-ski.com/dynamic/athlete-biography.html?sector=CC&amp;listid=&amp;competitorid=106075"/>
    <hyperlink ref="A50" r:id="rId140" display="https://data.fis-ski.com/dynamic/athlete-biography.html?sector=CC&amp;listid=&amp;competitorid=148881"/>
    <hyperlink ref="A47" r:id="rId141" display="https://data.fis-ski.com/dynamic/athlete-biography.html?sector=CC&amp;listid=&amp;competitorid=168362"/>
    <hyperlink ref="A46" r:id="rId142" display="https://data.fis-ski.com/dynamic/athlete-biography.html?sector=CC&amp;listid=&amp;competitorid=171016"/>
    <hyperlink ref="A25" r:id="rId143" display="https://www.fis-ski.com/DB/general/athlete-biography.html?sectorcode=cc&amp;competitorid=215977"/>
    <hyperlink ref="A34" r:id="rId144" display="https://www.fis-ski.com/DB/general/athlete-biography.html?sectorcode=cc&amp;competitorid=213602"/>
    <hyperlink ref="A27" r:id="rId145" display="https://www.fis-ski.com/DB/general/athlete-biography.html?sectorcode=cc&amp;competitorid=213668"/>
    <hyperlink ref="A40" r:id="rId146" display="https://www.fis-ski.com/DB/general/athlete-biography.html?sectorcode=cc&amp;competitorid=198893"/>
    <hyperlink ref="A88" r:id="rId147" display="https://www.fis-ski.com/DB/general/athlete-biography.html?sectorcode=cc&amp;competitorid=220472"/>
    <hyperlink ref="A105" r:id="rId148" display="https://www.fis-ski.com/DB/general/athlete-biography.html?sectorcode=cc&amp;competitorid=209209"/>
    <hyperlink ref="A139" r:id="rId149" display="https://www.fis-ski.com/DB/general/athlete-biography.html?sectorcode=cc&amp;competitorid=217198"/>
    <hyperlink ref="A36" r:id="rId150" display="https://www.fis-ski.com/DB/general/athlete-biography.html?sector=CC&amp;listid=&amp;competitorid=92223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2"/>
  <sheetViews>
    <sheetView defaultGridColor="0" colorId="10" workbookViewId="0">
      <selection activeCell="AA173" sqref="Z7:AA173"/>
    </sheetView>
  </sheetViews>
  <sheetFormatPr baseColWidth="10" defaultColWidth="8.83203125" defaultRowHeight="15" customHeight="1" x14ac:dyDescent="0.2"/>
  <cols>
    <col min="1" max="1" width="11.5" style="56" customWidth="1"/>
    <col min="2" max="2" width="12.5" style="56" bestFit="1" customWidth="1"/>
    <col min="3" max="3" width="15.83203125" style="56" bestFit="1" customWidth="1"/>
    <col min="4" max="4" width="19.1640625" style="56" hidden="1" customWidth="1"/>
    <col min="5" max="5" width="8.83203125" style="56" hidden="1" customWidth="1"/>
    <col min="6" max="6" width="10.6640625" style="58" bestFit="1" customWidth="1"/>
    <col min="7" max="7" width="8.83203125" style="58" customWidth="1"/>
    <col min="8" max="8" width="9" style="58" customWidth="1"/>
    <col min="9" max="10" width="8.6640625" style="58" customWidth="1"/>
    <col min="11" max="11" width="8.6640625" style="56" customWidth="1"/>
    <col min="12" max="12" width="8.6640625" style="226" customWidth="1"/>
    <col min="13" max="13" width="3.33203125" style="56" customWidth="1"/>
    <col min="14" max="16" width="11.1640625" style="56" customWidth="1"/>
    <col min="17" max="17" width="13.6640625" style="56" customWidth="1"/>
    <col min="18" max="18" width="10.83203125" style="56" customWidth="1"/>
    <col min="19" max="19" width="11.1640625" style="59" customWidth="1"/>
    <col min="20" max="30" width="11.1640625" style="56" customWidth="1"/>
    <col min="31" max="31" width="11.33203125" style="226" customWidth="1"/>
    <col min="32" max="32" width="14.5" style="77" customWidth="1"/>
    <col min="33" max="33" width="8.83203125" customWidth="1"/>
    <col min="34" max="35" width="11.33203125" customWidth="1"/>
    <col min="36" max="233" width="8.83203125" customWidth="1"/>
  </cols>
  <sheetData>
    <row r="1" spans="1:31" s="54" customFormat="1" ht="19" customHeight="1" x14ac:dyDescent="0.25">
      <c r="A1" s="2" t="s">
        <v>568</v>
      </c>
      <c r="B1" s="60"/>
      <c r="C1" s="4"/>
      <c r="D1" s="4"/>
      <c r="E1" s="4"/>
      <c r="F1" s="6"/>
      <c r="G1" s="303"/>
      <c r="H1" s="6"/>
      <c r="I1" s="6"/>
      <c r="J1" s="303"/>
      <c r="K1" s="61"/>
      <c r="L1" s="305"/>
      <c r="M1" s="6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12"/>
      <c r="AD1" s="6"/>
      <c r="AE1" s="222"/>
    </row>
    <row r="2" spans="1:31" s="54" customFormat="1" ht="16" customHeight="1" thickBot="1" x14ac:dyDescent="0.25">
      <c r="A2" s="319"/>
      <c r="B2" s="319"/>
      <c r="C2" s="316" t="s">
        <v>0</v>
      </c>
      <c r="D2" s="317"/>
      <c r="E2" s="317"/>
      <c r="F2" s="267"/>
      <c r="G2" s="267"/>
      <c r="H2" s="267"/>
      <c r="I2" s="267"/>
      <c r="J2" s="267"/>
      <c r="K2" s="320"/>
      <c r="L2" s="321"/>
      <c r="M2" s="320"/>
      <c r="N2" s="399"/>
      <c r="O2" s="400"/>
      <c r="P2" s="400"/>
      <c r="Q2" s="400"/>
      <c r="R2" s="10"/>
      <c r="S2" s="9"/>
      <c r="T2" s="400"/>
      <c r="U2" s="400"/>
      <c r="V2" s="10"/>
      <c r="W2" s="267"/>
      <c r="X2" s="267"/>
      <c r="Y2" s="267"/>
      <c r="Z2" s="267"/>
      <c r="AA2" s="267"/>
      <c r="AB2" s="267"/>
      <c r="AC2" s="267"/>
      <c r="AD2" s="267"/>
      <c r="AE2" s="222"/>
    </row>
    <row r="3" spans="1:31" s="54" customFormat="1" ht="14" customHeight="1" thickBot="1" x14ac:dyDescent="0.25">
      <c r="A3" s="262"/>
      <c r="B3" s="325" t="s">
        <v>0</v>
      </c>
      <c r="C3" s="262"/>
      <c r="D3" s="262"/>
      <c r="E3" s="322"/>
      <c r="F3" s="301"/>
      <c r="G3" s="301"/>
      <c r="H3" s="301"/>
      <c r="I3" s="296"/>
      <c r="J3" s="326"/>
      <c r="K3" s="327"/>
      <c r="L3" s="326"/>
      <c r="M3" s="397"/>
      <c r="N3" s="604" t="s">
        <v>500</v>
      </c>
      <c r="O3" s="606"/>
      <c r="P3" s="607" t="s">
        <v>501</v>
      </c>
      <c r="Q3" s="608"/>
      <c r="R3" s="609" t="s">
        <v>502</v>
      </c>
      <c r="S3" s="610"/>
      <c r="T3" s="607" t="s">
        <v>503</v>
      </c>
      <c r="U3" s="608"/>
      <c r="V3" s="611" t="s">
        <v>504</v>
      </c>
      <c r="W3" s="612"/>
      <c r="X3" s="604" t="s">
        <v>505</v>
      </c>
      <c r="Y3" s="605"/>
      <c r="Z3" s="602" t="s">
        <v>506</v>
      </c>
      <c r="AA3" s="603"/>
      <c r="AB3" s="604" t="s">
        <v>507</v>
      </c>
      <c r="AC3" s="605"/>
      <c r="AD3" s="230"/>
    </row>
    <row r="4" spans="1:31" s="54" customFormat="1" ht="15.5" customHeight="1" x14ac:dyDescent="0.2">
      <c r="A4" s="262"/>
      <c r="B4" s="262"/>
      <c r="C4" s="262"/>
      <c r="D4" s="262"/>
      <c r="E4" s="324"/>
      <c r="F4" s="263"/>
      <c r="G4" s="263"/>
      <c r="H4" s="263"/>
      <c r="I4" s="613" t="s">
        <v>2</v>
      </c>
      <c r="J4" s="614"/>
      <c r="K4" s="578" t="s">
        <v>3</v>
      </c>
      <c r="L4" s="579"/>
      <c r="M4" s="398"/>
      <c r="N4" s="617" t="s">
        <v>476</v>
      </c>
      <c r="O4" s="618"/>
      <c r="P4" s="623" t="s">
        <v>574</v>
      </c>
      <c r="Q4" s="597"/>
      <c r="R4" s="618" t="s">
        <v>476</v>
      </c>
      <c r="S4" s="618"/>
      <c r="T4" s="623" t="s">
        <v>579</v>
      </c>
      <c r="U4" s="597"/>
      <c r="V4" s="625" t="s">
        <v>580</v>
      </c>
      <c r="W4" s="626"/>
      <c r="X4" s="409" t="s">
        <v>479</v>
      </c>
      <c r="Y4" s="410" t="s">
        <v>478</v>
      </c>
      <c r="Z4" s="627" t="s">
        <v>581</v>
      </c>
      <c r="AA4" s="626"/>
      <c r="AB4" s="409" t="s">
        <v>477</v>
      </c>
      <c r="AC4" s="410" t="s">
        <v>478</v>
      </c>
      <c r="AD4" s="223"/>
    </row>
    <row r="5" spans="1:31" s="264" customFormat="1" ht="15.5" customHeight="1" thickBot="1" x14ac:dyDescent="0.25">
      <c r="A5" s="262"/>
      <c r="B5" s="262"/>
      <c r="C5" s="262"/>
      <c r="D5" s="262"/>
      <c r="E5" s="324"/>
      <c r="F5" s="263"/>
      <c r="G5" s="263"/>
      <c r="H5" s="263"/>
      <c r="I5" s="615"/>
      <c r="J5" s="616"/>
      <c r="K5" s="580"/>
      <c r="L5" s="581"/>
      <c r="M5" s="398"/>
      <c r="N5" s="619"/>
      <c r="O5" s="620"/>
      <c r="P5" s="624"/>
      <c r="Q5" s="598"/>
      <c r="R5" s="621"/>
      <c r="S5" s="621"/>
      <c r="T5" s="624"/>
      <c r="U5" s="598"/>
      <c r="V5" s="622" t="s">
        <v>480</v>
      </c>
      <c r="W5" s="591"/>
      <c r="X5" s="591"/>
      <c r="Y5" s="591"/>
      <c r="Z5" s="591"/>
      <c r="AA5" s="591"/>
      <c r="AB5" s="591"/>
      <c r="AC5" s="592"/>
      <c r="AD5" s="223"/>
    </row>
    <row r="6" spans="1:31" s="54" customFormat="1" ht="14" customHeight="1" thickBot="1" x14ac:dyDescent="0.25">
      <c r="A6" s="335" t="s">
        <v>10</v>
      </c>
      <c r="B6" s="335" t="s">
        <v>11</v>
      </c>
      <c r="C6" s="335" t="s">
        <v>12</v>
      </c>
      <c r="D6" s="336"/>
      <c r="E6" s="337"/>
      <c r="F6" s="363" t="s">
        <v>481</v>
      </c>
      <c r="G6" s="333" t="s">
        <v>13</v>
      </c>
      <c r="H6" s="334" t="s">
        <v>14</v>
      </c>
      <c r="I6" s="308" t="s">
        <v>9</v>
      </c>
      <c r="J6" s="205" t="s">
        <v>15</v>
      </c>
      <c r="K6" s="387" t="s">
        <v>9</v>
      </c>
      <c r="L6" s="205" t="s">
        <v>15</v>
      </c>
      <c r="M6" s="133"/>
      <c r="N6" s="268" t="s">
        <v>16</v>
      </c>
      <c r="O6" s="401" t="s">
        <v>17</v>
      </c>
      <c r="P6" s="404" t="s">
        <v>16</v>
      </c>
      <c r="Q6" s="405" t="s">
        <v>17</v>
      </c>
      <c r="R6" s="402" t="s">
        <v>16</v>
      </c>
      <c r="S6" s="406" t="s">
        <v>17</v>
      </c>
      <c r="T6" s="404" t="s">
        <v>16</v>
      </c>
      <c r="U6" s="405" t="s">
        <v>17</v>
      </c>
      <c r="V6" s="407" t="s">
        <v>16</v>
      </c>
      <c r="W6" s="252" t="s">
        <v>17</v>
      </c>
      <c r="X6" s="251" t="s">
        <v>16</v>
      </c>
      <c r="Y6" s="252" t="s">
        <v>17</v>
      </c>
      <c r="Z6" s="251" t="s">
        <v>16</v>
      </c>
      <c r="AA6" s="252" t="s">
        <v>17</v>
      </c>
      <c r="AB6" s="251" t="s">
        <v>16</v>
      </c>
      <c r="AC6" s="252" t="s">
        <v>17</v>
      </c>
      <c r="AD6" s="224"/>
    </row>
    <row r="7" spans="1:31" s="54" customFormat="1" ht="16" customHeight="1" x14ac:dyDescent="0.2">
      <c r="A7" s="330">
        <v>3535385</v>
      </c>
      <c r="B7" s="331" t="s">
        <v>248</v>
      </c>
      <c r="C7" s="331" t="s">
        <v>51</v>
      </c>
      <c r="D7" s="332" t="str">
        <f t="shared" ref="D7:D38" si="0">B7&amp;C7</f>
        <v>CaitlinPATTERSON</v>
      </c>
      <c r="E7" s="348">
        <v>2017</v>
      </c>
      <c r="F7" s="364" t="s">
        <v>482</v>
      </c>
      <c r="G7" s="380">
        <v>1990</v>
      </c>
      <c r="H7" s="309" t="str">
        <f t="shared" ref="H7:H38" si="1">IF(ISBLANK(G7),"",IF(G7&gt;1995.9,"U23","SR"))</f>
        <v>SR</v>
      </c>
      <c r="I7" s="310">
        <f t="shared" ref="I7:I38" si="2">RANK(J7,$J$7:$J$231)</f>
        <v>8</v>
      </c>
      <c r="J7" s="339">
        <f>LARGE((O7,S7,Y7,AC7),1)+LARGE((O7,S7,Y7,AC7),2)</f>
        <v>31</v>
      </c>
      <c r="K7" s="44">
        <f t="shared" ref="K7:K38" si="3">RANK(L7,$L$7:$L$211)</f>
        <v>1</v>
      </c>
      <c r="L7" s="313">
        <f>LARGE((Q7,U7,W7,AA7),1)+LARGE((Q7,U7,W7,AA7),2)</f>
        <v>90</v>
      </c>
      <c r="M7" s="161"/>
      <c r="N7" s="46"/>
      <c r="O7" s="41">
        <f>IF(N7,LOOKUP(N7,{1;2;3;4;5;6;7;8;9;10;11;12;13;14;15;16;17;18;19;20;21},{30;25;21;18;16;15;14;13;12;11;10;9;8;7;6;5;4;3;2;1;0}),0)</f>
        <v>0</v>
      </c>
      <c r="P7" s="463"/>
      <c r="Q7" s="403">
        <f>IF(P7,LOOKUP(P7,{1;2;3;4;5;6;7;8;9;10;11;12;13;14;15;16;17;18;19;20;21},{30;25;21;18;16;15;14;13;12;11;10;9;8;7;6;5;4;3;2;1;0}),0)</f>
        <v>0</v>
      </c>
      <c r="R7" s="46"/>
      <c r="S7" s="41">
        <f>IF(R7,LOOKUP(R7,{1;2;3;4;5;6;7;8;9;10;11;12;13;14;15;16;17;18;19;20;21},{30;25;21;18;16;15;14;13;12;11;10;9;8;7;6;5;4;3;2;1;0}),0)</f>
        <v>0</v>
      </c>
      <c r="T7" s="463"/>
      <c r="U7" s="408">
        <f>IF(T7,LOOKUP(T7,{1;2;3;4;5;6;7;8;9;10;11;12;13;14;15;16;17;18;19;20;21},{30;25;21;18;16;15;14;13;12;11;10;9;8;7;6;5;4;3;2;1;0}),0)</f>
        <v>0</v>
      </c>
      <c r="V7" s="476">
        <v>1</v>
      </c>
      <c r="W7" s="477">
        <f>IF(V7,LOOKUP(V7,{1;2;3;4;5;6;7;8;9;10;11;12;13;14;15;16;17;18;19;20;21},{45;35;26;18;16;15;14;13;12;11;10;9;8;7;6;5;4;3;2;1;0}),0)</f>
        <v>45</v>
      </c>
      <c r="X7" s="473">
        <v>8</v>
      </c>
      <c r="Y7" s="483">
        <f>IF(X7,LOOKUP(X7,{1;2;3;4;5;6;7;8;9;10;11;12;13;14;15;16;17;18;19;20;21},{45;35;26;18;16;15;14;13;12;11;10;9;8;7;6;5;4;3;2;1;0}),0)</f>
        <v>13</v>
      </c>
      <c r="Z7" s="476">
        <v>1</v>
      </c>
      <c r="AA7" s="477">
        <f>IF(Z7,LOOKUP(Z7,{1;2;3;4;5;6;7;8;9;10;11;12;13;14;15;16;17;18;19;20;21},{45;35;26;18;16;15;14;13;12;11;10;9;8;7;6;5;4;3;2;1;0}),0)</f>
        <v>45</v>
      </c>
      <c r="AB7" s="473">
        <v>4</v>
      </c>
      <c r="AC7" s="288">
        <f>IF(AB7,LOOKUP(AB7,{1;2;3;4;5;6;7;8;9;10;11;12;13;14;15;16;17;18;19;20;21},{45;35;26;18;16;15;14;13;12;11;10;9;8;7;6;5;4;3;2;1;0}),0)</f>
        <v>18</v>
      </c>
      <c r="AD7" s="225"/>
      <c r="AE7" s="161"/>
    </row>
    <row r="8" spans="1:31" s="54" customFormat="1" ht="16" customHeight="1" x14ac:dyDescent="0.2">
      <c r="A8" s="187">
        <v>3535448</v>
      </c>
      <c r="B8" s="181" t="s">
        <v>251</v>
      </c>
      <c r="C8" s="181" t="s">
        <v>252</v>
      </c>
      <c r="D8" s="178" t="str">
        <f t="shared" si="0"/>
        <v>RosieFRANKOWSKI</v>
      </c>
      <c r="E8" s="349">
        <v>2017</v>
      </c>
      <c r="F8" s="384" t="s">
        <v>482</v>
      </c>
      <c r="G8" s="381">
        <v>1991</v>
      </c>
      <c r="H8" s="311" t="str">
        <f t="shared" si="1"/>
        <v>SR</v>
      </c>
      <c r="I8" s="311">
        <f t="shared" si="2"/>
        <v>8</v>
      </c>
      <c r="J8" s="340">
        <f>LARGE((O8,S8,Y8,AC8),1)+LARGE((O8,S8,Y8,AC8),2)</f>
        <v>31</v>
      </c>
      <c r="K8" s="44">
        <f t="shared" si="3"/>
        <v>2</v>
      </c>
      <c r="L8" s="202">
        <f>LARGE((Q8,U8,W8,AA8),1)+LARGE((Q8,U8,W8,AA8),2)</f>
        <v>65</v>
      </c>
      <c r="M8" s="161"/>
      <c r="N8" s="46">
        <v>3</v>
      </c>
      <c r="O8" s="41">
        <f>IF(N8,LOOKUP(N8,{1;2;3;4;5;6;7;8;9;10;11;12;13;14;15;16;17;18;19;20;21},{30;25;21;18;16;15;14;13;12;11;10;9;8;7;6;5;4;3;2;1;0}),0)</f>
        <v>21</v>
      </c>
      <c r="P8" s="46">
        <v>1</v>
      </c>
      <c r="Q8" s="43">
        <f>IF(P8,LOOKUP(P8,{1;2;3;4;5;6;7;8;9;10;11;12;13;14;15;16;17;18;19;20;21},{30;25;21;18;16;15;14;13;12;11;10;9;8;7;6;5;4;3;2;1;0}),0)</f>
        <v>30</v>
      </c>
      <c r="R8" s="46">
        <v>11</v>
      </c>
      <c r="S8" s="41">
        <f>IF(R8,LOOKUP(R8,{1;2;3;4;5;6;7;8;9;10;11;12;13;14;15;16;17;18;19;20;21},{30;25;21;18;16;15;14;13;12;11;10;9;8;7;6;5;4;3;2;1;0}),0)</f>
        <v>10</v>
      </c>
      <c r="T8" s="46">
        <v>5</v>
      </c>
      <c r="U8" s="274">
        <f>IF(T8,LOOKUP(T8,{1;2;3;4;5;6;7;8;9;10;11;12;13;14;15;16;17;18;19;20;21},{30;25;21;18;16;15;14;13;12;11;10;9;8;7;6;5;4;3;2;1;0}),0)</f>
        <v>16</v>
      </c>
      <c r="V8" s="478">
        <v>4</v>
      </c>
      <c r="W8" s="479">
        <f>IF(V8,LOOKUP(V8,{1;2;3;4;5;6;7;8;9;10;11;12;13;14;15;16;17;18;19;20;21},{45;35;26;18;16;15;14;13;12;11;10;9;8;7;6;5;4;3;2;1;0}),0)</f>
        <v>18</v>
      </c>
      <c r="X8" s="344"/>
      <c r="Y8" s="484">
        <f>IF(X8,LOOKUP(X8,{1;2;3;4;5;6;7;8;9;10;11;12;13;14;15;16;17;18;19;20;21},{45;35;26;18;16;15;14;13;12;11;10;9;8;7;6;5;4;3;2;1;0}),0)</f>
        <v>0</v>
      </c>
      <c r="Z8" s="478">
        <v>2</v>
      </c>
      <c r="AA8" s="479">
        <f>IF(Z8,LOOKUP(Z8,{1;2;3;4;5;6;7;8;9;10;11;12;13;14;15;16;17;18;19;20;21},{45;35;26;18;16;15;14;13;12;11;10;9;8;7;6;5;4;3;2;1;0}),0)</f>
        <v>35</v>
      </c>
      <c r="AB8" s="344">
        <v>17</v>
      </c>
      <c r="AC8" s="289">
        <f>IF(AB8,LOOKUP(AB8,{1;2;3;4;5;6;7;8;9;10;11;12;13;14;15;16;17;18;19;20;21},{45;35;26;18;16;15;14;13;12;11;10;9;8;7;6;5;4;3;2;1;0}),0)</f>
        <v>4</v>
      </c>
      <c r="AD8" s="225"/>
      <c r="AE8" s="161"/>
    </row>
    <row r="9" spans="1:31" s="54" customFormat="1" ht="16" customHeight="1" x14ac:dyDescent="0.2">
      <c r="A9" s="187">
        <v>3535407</v>
      </c>
      <c r="B9" s="181" t="s">
        <v>253</v>
      </c>
      <c r="C9" s="181" t="s">
        <v>254</v>
      </c>
      <c r="D9" s="178" t="str">
        <f t="shared" si="0"/>
        <v>BeccaRORABAUGH</v>
      </c>
      <c r="E9" s="349">
        <v>2017</v>
      </c>
      <c r="F9" s="384" t="s">
        <v>482</v>
      </c>
      <c r="G9" s="381">
        <v>1989</v>
      </c>
      <c r="H9" s="311" t="str">
        <f t="shared" si="1"/>
        <v>SR</v>
      </c>
      <c r="I9" s="311">
        <f t="shared" si="2"/>
        <v>11</v>
      </c>
      <c r="J9" s="340">
        <f>LARGE((O9,S9,Y9,AC9),1)+LARGE((O9,S9,Y9,AC9),2)</f>
        <v>28</v>
      </c>
      <c r="K9" s="44">
        <f t="shared" si="3"/>
        <v>3</v>
      </c>
      <c r="L9" s="202">
        <f>LARGE((Q9,U9,W9,AA9),1)+LARGE((Q9,U9,W9,AA9),2)</f>
        <v>55</v>
      </c>
      <c r="M9" s="161"/>
      <c r="N9" s="46">
        <v>7</v>
      </c>
      <c r="O9" s="41">
        <f>IF(N9,LOOKUP(N9,{1;2;3;4;5;6;7;8;9;10;11;12;13;14;15;16;17;18;19;20;21},{30;25;21;18;16;15;14;13;12;11;10;9;8;7;6;5;4;3;2;1;0}),0)</f>
        <v>14</v>
      </c>
      <c r="P9" s="46">
        <v>2</v>
      </c>
      <c r="Q9" s="43">
        <f>IF(P9,LOOKUP(P9,{1;2;3;4;5;6;7;8;9;10;11;12;13;14;15;16;17;18;19;20;21},{30;25;21;18;16;15;14;13;12;11;10;9;8;7;6;5;4;3;2;1;0}),0)</f>
        <v>25</v>
      </c>
      <c r="R9" s="46">
        <v>7</v>
      </c>
      <c r="S9" s="41">
        <f>IF(R9,LOOKUP(R9,{1;2;3;4;5;6;7;8;9;10;11;12;13;14;15;16;17;18;19;20;21},{30;25;21;18;16;15;14;13;12;11;10;9;8;7;6;5;4;3;2;1;0}),0)</f>
        <v>14</v>
      </c>
      <c r="T9" s="46">
        <v>1</v>
      </c>
      <c r="U9" s="274">
        <f>IF(T9,LOOKUP(T9,{1;2;3;4;5;6;7;8;9;10;11;12;13;14;15;16;17;18;19;20;21},{30;25;21;18;16;15;14;13;12;11;10;9;8;7;6;5;4;3;2;1;0}),0)</f>
        <v>30</v>
      </c>
      <c r="V9" s="478">
        <v>17</v>
      </c>
      <c r="W9" s="479">
        <f>IF(V9,LOOKUP(V9,{1;2;3;4;5;6;7;8;9;10;11;12;13;14;15;16;17;18;19;20;21},{45;35;26;18;16;15;14;13;12;11;10;9;8;7;6;5;4;3;2;1;0}),0)</f>
        <v>4</v>
      </c>
      <c r="X9" s="344"/>
      <c r="Y9" s="484">
        <f>IF(X9,LOOKUP(X9,{1;2;3;4;5;6;7;8;9;10;11;12;13;14;15;16;17;18;19;20;21},{45;35;26;18;16;15;14;13;12;11;10;9;8;7;6;5;4;3;2;1;0}),0)</f>
        <v>0</v>
      </c>
      <c r="Z9" s="478"/>
      <c r="AA9" s="479">
        <f>IF(Z9,LOOKUP(Z9,{1;2;3;4;5;6;7;8;9;10;11;12;13;14;15;16;17;18;19;20;21},{45;35;26;18;16;15;14;13;12;11;10;9;8;7;6;5;4;3;2;1;0}),0)</f>
        <v>0</v>
      </c>
      <c r="AB9" s="344"/>
      <c r="AC9" s="289">
        <f>IF(AB9,LOOKUP(AB9,{1;2;3;4;5;6;7;8;9;10;11;12;13;14;15;16;17;18;19;20;21},{45;35;26;18;16;15;14;13;12;11;10;9;8;7;6;5;4;3;2;1;0}),0)</f>
        <v>0</v>
      </c>
      <c r="AD9" s="225"/>
      <c r="AE9" s="161"/>
    </row>
    <row r="10" spans="1:31" s="54" customFormat="1" ht="16" customHeight="1" x14ac:dyDescent="0.2">
      <c r="A10" s="187">
        <v>3535562</v>
      </c>
      <c r="B10" s="181" t="s">
        <v>420</v>
      </c>
      <c r="C10" s="181" t="s">
        <v>421</v>
      </c>
      <c r="D10" s="178" t="str">
        <f t="shared" si="0"/>
        <v>JuliaKERN</v>
      </c>
      <c r="E10" s="349">
        <v>2017</v>
      </c>
      <c r="F10" s="384" t="s">
        <v>482</v>
      </c>
      <c r="G10" s="381">
        <v>1997</v>
      </c>
      <c r="H10" s="311" t="str">
        <f t="shared" si="1"/>
        <v>U23</v>
      </c>
      <c r="I10" s="311">
        <f t="shared" si="2"/>
        <v>2</v>
      </c>
      <c r="J10" s="340">
        <f>LARGE((O10,S10,Y10,AC10),1)+LARGE((O10,S10,Y10,AC10),2)</f>
        <v>65</v>
      </c>
      <c r="K10" s="44">
        <f t="shared" si="3"/>
        <v>4</v>
      </c>
      <c r="L10" s="202">
        <f>LARGE((Q10,U10,W10,AA10),1)+LARGE((Q10,U10,W10,AA10),2)</f>
        <v>51</v>
      </c>
      <c r="M10" s="161"/>
      <c r="N10" s="44">
        <v>1</v>
      </c>
      <c r="O10" s="41">
        <f>IF(N10,LOOKUP(N10,{1;2;3;4;5;6;7;8;9;10;11;12;13;14;15;16;17;18;19;20;21},{30;25;21;18;16;15;14;13;12;11;10;9;8;7;6;5;4;3;2;1;0}),0)</f>
        <v>30</v>
      </c>
      <c r="P10" s="44">
        <v>12</v>
      </c>
      <c r="Q10" s="43">
        <f>IF(P10,LOOKUP(P10,{1;2;3;4;5;6;7;8;9;10;11;12;13;14;15;16;17;18;19;20;21},{30;25;21;18;16;15;14;13;12;11;10;9;8;7;6;5;4;3;2;1;0}),0)</f>
        <v>9</v>
      </c>
      <c r="R10" s="44">
        <v>1</v>
      </c>
      <c r="S10" s="41">
        <f>IF(R10,LOOKUP(R10,{1;2;3;4;5;6;7;8;9;10;11;12;13;14;15;16;17;18;19;20;21},{30;25;21;18;16;15;14;13;12;11;10;9;8;7;6;5;4;3;2;1;0}),0)</f>
        <v>30</v>
      </c>
      <c r="T10" s="44">
        <v>2</v>
      </c>
      <c r="U10" s="274">
        <f>IF(T10,LOOKUP(T10,{1;2;3;4;5;6;7;8;9;10;11;12;13;14;15;16;17;18;19;20;21},{30;25;21;18;16;15;14;13;12;11;10;9;8;7;6;5;4;3;2;1;0}),0)</f>
        <v>25</v>
      </c>
      <c r="V10" s="480">
        <v>3</v>
      </c>
      <c r="W10" s="479">
        <f>IF(V10,LOOKUP(V10,{1;2;3;4;5;6;7;8;9;10;11;12;13;14;15;16;17;18;19;20;21},{45;35;26;18;16;15;14;13;12;11;10;9;8;7;6;5;4;3;2;1;0}),0)</f>
        <v>26</v>
      </c>
      <c r="X10" s="474">
        <v>3</v>
      </c>
      <c r="Y10" s="484">
        <f>IF(X10,LOOKUP(X10,{1;2;3;4;5;6;7;8;9;10;11;12;13;14;15;16;17;18;19;20;21},{45;35;26;18;16;15;14;13;12;11;10;9;8;7;6;5;4;3;2;1;0}),0)</f>
        <v>26</v>
      </c>
      <c r="Z10" s="480"/>
      <c r="AA10" s="479">
        <f>IF(Z10,LOOKUP(Z10,{1;2;3;4;5;6;7;8;9;10;11;12;13;14;15;16;17;18;19;20;21},{45;35;26;18;16;15;14;13;12;11;10;9;8;7;6;5;4;3;2;1;0}),0)</f>
        <v>0</v>
      </c>
      <c r="AB10" s="474">
        <v>2</v>
      </c>
      <c r="AC10" s="289">
        <f>IF(AB10,LOOKUP(AB10,{1;2;3;4;5;6;7;8;9;10;11;12;13;14;15;16;17;18;19;20;21},{45;35;26;18;16;15;14;13;12;11;10;9;8;7;6;5;4;3;2;1;0}),0)</f>
        <v>35</v>
      </c>
      <c r="AD10" s="225"/>
      <c r="AE10" s="161"/>
    </row>
    <row r="11" spans="1:31" s="54" customFormat="1" ht="16" customHeight="1" x14ac:dyDescent="0.2">
      <c r="A11" s="187">
        <v>3535636</v>
      </c>
      <c r="B11" s="181" t="s">
        <v>246</v>
      </c>
      <c r="C11" s="181" t="s">
        <v>247</v>
      </c>
      <c r="D11" s="178" t="str">
        <f t="shared" si="0"/>
        <v>KaitlynnMILLER</v>
      </c>
      <c r="E11" s="349">
        <v>2017</v>
      </c>
      <c r="F11" s="384" t="s">
        <v>482</v>
      </c>
      <c r="G11" s="381">
        <v>1991</v>
      </c>
      <c r="H11" s="311" t="str">
        <f t="shared" si="1"/>
        <v>SR</v>
      </c>
      <c r="I11" s="311">
        <f t="shared" si="2"/>
        <v>10</v>
      </c>
      <c r="J11" s="340">
        <f>LARGE((O11,S11,Y11,AC11),1)+LARGE((O11,S11,Y11,AC11),2)</f>
        <v>30</v>
      </c>
      <c r="K11" s="44">
        <f t="shared" si="3"/>
        <v>5</v>
      </c>
      <c r="L11" s="202">
        <f>LARGE((Q11,U11,W11,AA11),1)+LARGE((Q11,U11,W11,AA11),2)</f>
        <v>48</v>
      </c>
      <c r="M11" s="161"/>
      <c r="N11" s="46"/>
      <c r="O11" s="41">
        <f>IF(N11,LOOKUP(N11,{1;2;3;4;5;6;7;8;9;10;11;12;13;14;15;16;17;18;19;20;21},{30;25;21;18;16;15;14;13;12;11;10;9;8;7;6;5;4;3;2;1;0}),0)</f>
        <v>0</v>
      </c>
      <c r="P11" s="46"/>
      <c r="Q11" s="43">
        <f>IF(P11,LOOKUP(P11,{1;2;3;4;5;6;7;8;9;10;11;12;13;14;15;16;17;18;19;20;21},{30;25;21;18;16;15;14;13;12;11;10;9;8;7;6;5;4;3;2;1;0}),0)</f>
        <v>0</v>
      </c>
      <c r="R11" s="46"/>
      <c r="S11" s="41">
        <f>IF(R11,LOOKUP(R11,{1;2;3;4;5;6;7;8;9;10;11;12;13;14;15;16;17;18;19;20;21},{30;25;21;18;16;15;14;13;12;11;10;9;8;7;6;5;4;3;2;1;0}),0)</f>
        <v>0</v>
      </c>
      <c r="T11" s="46"/>
      <c r="U11" s="274">
        <f>IF(T11,LOOKUP(T11,{1;2;3;4;5;6;7;8;9;10;11;12;13;14;15;16;17;18;19;20;21},{30;25;21;18;16;15;14;13;12;11;10;9;8;7;6;5;4;3;2;1;0}),0)</f>
        <v>0</v>
      </c>
      <c r="V11" s="478">
        <v>2</v>
      </c>
      <c r="W11" s="479">
        <f>IF(V11,LOOKUP(V11,{1;2;3;4;5;6;7;8;9;10;11;12;13;14;15;16;17;18;19;20;21},{45;35;26;18;16;15;14;13;12;11;10;9;8;7;6;5;4;3;2;1;0}),0)</f>
        <v>35</v>
      </c>
      <c r="X11" s="344">
        <v>4</v>
      </c>
      <c r="Y11" s="484">
        <f>IF(X11,LOOKUP(X11,{1;2;3;4;5;6;7;8;9;10;11;12;13;14;15;16;17;18;19;20;21},{45;35;26;18;16;15;14;13;12;11;10;9;8;7;6;5;4;3;2;1;0}),0)</f>
        <v>18</v>
      </c>
      <c r="Z11" s="478">
        <v>8</v>
      </c>
      <c r="AA11" s="479">
        <f>IF(Z11,LOOKUP(Z11,{1;2;3;4;5;6;7;8;9;10;11;12;13;14;15;16;17;18;19;20;21},{45;35;26;18;16;15;14;13;12;11;10;9;8;7;6;5;4;3;2;1;0}),0)</f>
        <v>13</v>
      </c>
      <c r="AB11" s="344">
        <v>9</v>
      </c>
      <c r="AC11" s="289">
        <f>IF(AB11,LOOKUP(AB11,{1;2;3;4;5;6;7;8;9;10;11;12;13;14;15;16;17;18;19;20;21},{45;35;26;18;16;15;14;13;12;11;10;9;8;7;6;5;4;3;2;1;0}),0)</f>
        <v>12</v>
      </c>
      <c r="AD11" s="225"/>
      <c r="AE11" s="161"/>
    </row>
    <row r="12" spans="1:31" s="54" customFormat="1" ht="16" customHeight="1" x14ac:dyDescent="0.2">
      <c r="A12" s="187">
        <v>3535602</v>
      </c>
      <c r="B12" s="181" t="s">
        <v>302</v>
      </c>
      <c r="C12" s="181" t="s">
        <v>303</v>
      </c>
      <c r="D12" s="178" t="str">
        <f t="shared" si="0"/>
        <v>HaileySWIRBUL</v>
      </c>
      <c r="E12" s="349">
        <v>2017</v>
      </c>
      <c r="F12" s="384" t="s">
        <v>482</v>
      </c>
      <c r="G12" s="381">
        <v>1998</v>
      </c>
      <c r="H12" s="311" t="str">
        <f t="shared" si="1"/>
        <v>U23</v>
      </c>
      <c r="I12" s="311">
        <f t="shared" si="2"/>
        <v>6</v>
      </c>
      <c r="J12" s="340">
        <f>LARGE((O12,S12,Y12,AC12),1)+LARGE((O12,S12,Y12,AC12),2)</f>
        <v>40</v>
      </c>
      <c r="K12" s="44">
        <f t="shared" si="3"/>
        <v>6</v>
      </c>
      <c r="L12" s="202">
        <f>LARGE((Q12,U12,W12,AA12),1)+LARGE((Q12,U12,W12,AA12),2)</f>
        <v>47</v>
      </c>
      <c r="M12" s="161"/>
      <c r="N12" s="44">
        <v>6</v>
      </c>
      <c r="O12" s="41">
        <f>IF(N12,LOOKUP(N12,{1;2;3;4;5;6;7;8;9;10;11;12;13;14;15;16;17;18;19;20;21},{30;25;21;18;16;15;14;13;12;11;10;9;8;7;6;5;4;3;2;1;0}),0)</f>
        <v>15</v>
      </c>
      <c r="P12" s="44">
        <v>5</v>
      </c>
      <c r="Q12" s="43">
        <f>IF(P12,LOOKUP(P12,{1;2;3;4;5;6;7;8;9;10;11;12;13;14;15;16;17;18;19;20;21},{30;25;21;18;16;15;14;13;12;11;10;9;8;7;6;5;4;3;2;1;0}),0)</f>
        <v>16</v>
      </c>
      <c r="R12" s="44">
        <v>2</v>
      </c>
      <c r="S12" s="41">
        <f>IF(R12,LOOKUP(R12,{1;2;3;4;5;6;7;8;9;10;11;12;13;14;15;16;17;18;19;20;21},{30;25;21;18;16;15;14;13;12;11;10;9;8;7;6;5;4;3;2;1;0}),0)</f>
        <v>25</v>
      </c>
      <c r="T12" s="44">
        <v>3</v>
      </c>
      <c r="U12" s="274">
        <f>IF(T12,LOOKUP(T12,{1;2;3;4;5;6;7;8;9;10;11;12;13;14;15;16;17;18;19;20;21},{30;25;21;18;16;15;14;13;12;11;10;9;8;7;6;5;4;3;2;1;0}),0)</f>
        <v>21</v>
      </c>
      <c r="V12" s="480">
        <v>9</v>
      </c>
      <c r="W12" s="479">
        <f>IF(V12,LOOKUP(V12,{1;2;3;4;5;6;7;8;9;10;11;12;13;14;15;16;17;18;19;20;21},{45;35;26;18;16;15;14;13;12;11;10;9;8;7;6;5;4;3;2;1;0}),0)</f>
        <v>12</v>
      </c>
      <c r="X12" s="474">
        <v>16</v>
      </c>
      <c r="Y12" s="484">
        <f>IF(X12,LOOKUP(X12,{1;2;3;4;5;6;7;8;9;10;11;12;13;14;15;16;17;18;19;20;21},{45;35;26;18;16;15;14;13;12;11;10;9;8;7;6;5;4;3;2;1;0}),0)</f>
        <v>5</v>
      </c>
      <c r="Z12" s="480">
        <v>3</v>
      </c>
      <c r="AA12" s="479">
        <f>IF(Z12,LOOKUP(Z12,{1;2;3;4;5;6;7;8;9;10;11;12;13;14;15;16;17;18;19;20;21},{45;35;26;18;16;15;14;13;12;11;10;9;8;7;6;5;4;3;2;1;0}),0)</f>
        <v>26</v>
      </c>
      <c r="AB12" s="474">
        <v>8</v>
      </c>
      <c r="AC12" s="289">
        <f>IF(AB12,LOOKUP(AB12,{1;2;3;4;5;6;7;8;9;10;11;12;13;14;15;16;17;18;19;20;21},{45;35;26;18;16;15;14;13;12;11;10;9;8;7;6;5;4;3;2;1;0}),0)</f>
        <v>13</v>
      </c>
      <c r="AD12" s="225"/>
      <c r="AE12" s="161"/>
    </row>
    <row r="13" spans="1:31" s="54" customFormat="1" ht="16" customHeight="1" x14ac:dyDescent="0.2">
      <c r="A13" s="187">
        <v>3535222</v>
      </c>
      <c r="B13" s="181" t="s">
        <v>249</v>
      </c>
      <c r="C13" s="181" t="s">
        <v>250</v>
      </c>
      <c r="D13" s="178" t="str">
        <f t="shared" si="0"/>
        <v>ErikaFLOWERS</v>
      </c>
      <c r="E13" s="349">
        <v>2017</v>
      </c>
      <c r="F13" s="384" t="s">
        <v>482</v>
      </c>
      <c r="G13" s="381">
        <v>1989</v>
      </c>
      <c r="H13" s="311" t="str">
        <f t="shared" si="1"/>
        <v>SR</v>
      </c>
      <c r="I13" s="311">
        <f t="shared" si="2"/>
        <v>5</v>
      </c>
      <c r="J13" s="340">
        <f>LARGE((O13,S13,Y13,AC13),1)+LARGE((O13,S13,Y13,AC13),2)</f>
        <v>41</v>
      </c>
      <c r="K13" s="44">
        <f t="shared" si="3"/>
        <v>7</v>
      </c>
      <c r="L13" s="202">
        <f>LARGE((Q13,U13,W13,AA13),1)+LARGE((Q13,U13,W13,AA13),2)</f>
        <v>37</v>
      </c>
      <c r="M13" s="161"/>
      <c r="N13" s="46">
        <v>2</v>
      </c>
      <c r="O13" s="41">
        <f>IF(N13,LOOKUP(N13,{1;2;3;4;5;6;7;8;9;10;11;12;13;14;15;16;17;18;19;20;21},{30;25;21;18;16;15;14;13;12;11;10;9;8;7;6;5;4;3;2;1;0}),0)</f>
        <v>25</v>
      </c>
      <c r="P13" s="46">
        <v>3</v>
      </c>
      <c r="Q13" s="43">
        <f>IF(P13,LOOKUP(P13,{1;2;3;4;5;6;7;8;9;10;11;12;13;14;15;16;17;18;19;20;21},{30;25;21;18;16;15;14;13;12;11;10;9;8;7;6;5;4;3;2;1;0}),0)</f>
        <v>21</v>
      </c>
      <c r="R13" s="46">
        <v>5</v>
      </c>
      <c r="S13" s="41">
        <f>IF(R13,LOOKUP(R13,{1;2;3;4;5;6;7;8;9;10;11;12;13;14;15;16;17;18;19;20;21},{30;25;21;18;16;15;14;13;12;11;10;9;8;7;6;5;4;3;2;1;0}),0)</f>
        <v>16</v>
      </c>
      <c r="T13" s="46">
        <v>10</v>
      </c>
      <c r="U13" s="274">
        <f>IF(T13,LOOKUP(T13,{1;2;3;4;5;6;7;8;9;10;11;12;13;14;15;16;17;18;19;20;21},{30;25;21;18;16;15;14;13;12;11;10;9;8;7;6;5;4;3;2;1;0}),0)</f>
        <v>11</v>
      </c>
      <c r="V13" s="478"/>
      <c r="W13" s="479">
        <f>IF(V13,LOOKUP(V13,{1;2;3;4;5;6;7;8;9;10;11;12;13;14;15;16;17;18;19;20;21},{45;35;26;18;16;15;14;13;12;11;10;9;8;7;6;5;4;3;2;1;0}),0)</f>
        <v>0</v>
      </c>
      <c r="X13" s="344">
        <v>17</v>
      </c>
      <c r="Y13" s="484">
        <f>IF(X13,LOOKUP(X13,{1;2;3;4;5;6;7;8;9;10;11;12;13;14;15;16;17;18;19;20;21},{45;35;26;18;16;15;14;13;12;11;10;9;8;7;6;5;4;3;2;1;0}),0)</f>
        <v>4</v>
      </c>
      <c r="Z13" s="478">
        <v>5</v>
      </c>
      <c r="AA13" s="479">
        <f>IF(Z13,LOOKUP(Z13,{1;2;3;4;5;6;7;8;9;10;11;12;13;14;15;16;17;18;19;20;21},{45;35;26;18;16;15;14;13;12;11;10;9;8;7;6;5;4;3;2;1;0}),0)</f>
        <v>16</v>
      </c>
      <c r="AB13" s="344">
        <v>5</v>
      </c>
      <c r="AC13" s="289">
        <f>IF(AB13,LOOKUP(AB13,{1;2;3;4;5;6;7;8;9;10;11;12;13;14;15;16;17;18;19;20;21},{45;35;26;18;16;15;14;13;12;11;10;9;8;7;6;5;4;3;2;1;0}),0)</f>
        <v>16</v>
      </c>
      <c r="AD13" s="225"/>
      <c r="AE13" s="161"/>
    </row>
    <row r="14" spans="1:31" s="54" customFormat="1" ht="16" customHeight="1" x14ac:dyDescent="0.2">
      <c r="A14" s="187">
        <v>3535601</v>
      </c>
      <c r="B14" s="181" t="s">
        <v>287</v>
      </c>
      <c r="C14" s="181" t="s">
        <v>75</v>
      </c>
      <c r="D14" s="178" t="str">
        <f t="shared" si="0"/>
        <v>KatharineOGDEN</v>
      </c>
      <c r="E14" s="349">
        <v>2017</v>
      </c>
      <c r="F14" s="384" t="s">
        <v>482</v>
      </c>
      <c r="G14" s="381">
        <v>1997</v>
      </c>
      <c r="H14" s="311" t="str">
        <f t="shared" si="1"/>
        <v>U23</v>
      </c>
      <c r="I14" s="311">
        <f t="shared" si="2"/>
        <v>14</v>
      </c>
      <c r="J14" s="340">
        <f>LARGE((O14,S14,Y14,AC14),1)+LARGE((O14,S14,Y14,AC14),2)</f>
        <v>26</v>
      </c>
      <c r="K14" s="44">
        <f t="shared" si="3"/>
        <v>8</v>
      </c>
      <c r="L14" s="202">
        <f>LARGE((Q14,U14,W14,AA14),1)+LARGE((Q14,U14,W14,AA14),2)</f>
        <v>34</v>
      </c>
      <c r="M14" s="161"/>
      <c r="N14" s="46"/>
      <c r="O14" s="41">
        <f>IF(N14,LOOKUP(N14,{1;2;3;4;5;6;7;8;9;10;11;12;13;14;15;16;17;18;19;20;21},{30;25;21;18;16;15;14;13;12;11;10;9;8;7;6;5;4;3;2;1;0}),0)</f>
        <v>0</v>
      </c>
      <c r="P14" s="46"/>
      <c r="Q14" s="43">
        <f>IF(P14,LOOKUP(P14,{1;2;3;4;5;6;7;8;9;10;11;12;13;14;15;16;17;18;19;20;21},{30;25;21;18;16;15;14;13;12;11;10;9;8;7;6;5;4;3;2;1;0}),0)</f>
        <v>0</v>
      </c>
      <c r="R14" s="46">
        <v>10</v>
      </c>
      <c r="S14" s="41">
        <f>IF(R14,LOOKUP(R14,{1;2;3;4;5;6;7;8;9;10;11;12;13;14;15;16;17;18;19;20;21},{30;25;21;18;16;15;14;13;12;11;10;9;8;7;6;5;4;3;2;1;0}),0)</f>
        <v>11</v>
      </c>
      <c r="T14" s="46">
        <v>4</v>
      </c>
      <c r="U14" s="274">
        <f>IF(T14,LOOKUP(T14,{1;2;3;4;5;6;7;8;9;10;11;12;13;14;15;16;17;18;19;20;21},{30;25;21;18;16;15;14;13;12;11;10;9;8;7;6;5;4;3;2;1;0}),0)</f>
        <v>18</v>
      </c>
      <c r="V14" s="478">
        <v>5</v>
      </c>
      <c r="W14" s="479">
        <f>IF(V14,LOOKUP(V14,{1;2;3;4;5;6;7;8;9;10;11;12;13;14;15;16;17;18;19;20;21},{45;35;26;18;16;15;14;13;12;11;10;9;8;7;6;5;4;3;2;1;0}),0)</f>
        <v>16</v>
      </c>
      <c r="X14" s="344">
        <v>6</v>
      </c>
      <c r="Y14" s="484">
        <f>IF(X14,LOOKUP(X14,{1;2;3;4;5;6;7;8;9;10;11;12;13;14;15;16;17;18;19;20;21},{45;35;26;18;16;15;14;13;12;11;10;9;8;7;6;5;4;3;2;1;0}),0)</f>
        <v>15</v>
      </c>
      <c r="Z14" s="478">
        <v>7</v>
      </c>
      <c r="AA14" s="479">
        <f>IF(Z14,LOOKUP(Z14,{1;2;3;4;5;6;7;8;9;10;11;12;13;14;15;16;17;18;19;20;21},{45;35;26;18;16;15;14;13;12;11;10;9;8;7;6;5;4;3;2;1;0}),0)</f>
        <v>14</v>
      </c>
      <c r="AB14" s="344"/>
      <c r="AC14" s="289">
        <f>IF(AB14,LOOKUP(AB14,{1;2;3;4;5;6;7;8;9;10;11;12;13;14;15;16;17;18;19;20;21},{45;35;26;18;16;15;14;13;12;11;10;9;8;7;6;5;4;3;2;1;0}),0)</f>
        <v>0</v>
      </c>
      <c r="AD14" s="225"/>
      <c r="AE14" s="161"/>
    </row>
    <row r="15" spans="1:31" s="54" customFormat="1" ht="16" customHeight="1" x14ac:dyDescent="0.2">
      <c r="A15" s="187">
        <v>3535606</v>
      </c>
      <c r="B15" s="181" t="s">
        <v>268</v>
      </c>
      <c r="C15" s="182" t="s">
        <v>186</v>
      </c>
      <c r="D15" s="178" t="str">
        <f t="shared" si="0"/>
        <v>HannahHALVORSEN</v>
      </c>
      <c r="E15" s="349">
        <v>2017</v>
      </c>
      <c r="F15" s="384" t="s">
        <v>482</v>
      </c>
      <c r="G15" s="381">
        <v>1998</v>
      </c>
      <c r="H15" s="311" t="str">
        <f t="shared" si="1"/>
        <v>U23</v>
      </c>
      <c r="I15" s="311">
        <f t="shared" si="2"/>
        <v>1</v>
      </c>
      <c r="J15" s="340">
        <f>LARGE((O15,S15,Y15,AC15),1)+LARGE((O15,S15,Y15,AC15),2)</f>
        <v>66</v>
      </c>
      <c r="K15" s="44">
        <f t="shared" si="3"/>
        <v>9</v>
      </c>
      <c r="L15" s="202">
        <f>LARGE((Q15,U15,W15,AA15),1)+LARGE((Q15,U15,W15,AA15),2)</f>
        <v>30</v>
      </c>
      <c r="M15" s="161"/>
      <c r="N15" s="46">
        <v>5</v>
      </c>
      <c r="O15" s="41">
        <f>IF(N15,LOOKUP(N15,{1;2;3;4;5;6;7;8;9;10;11;12;13;14;15;16;17;18;19;20;21},{30;25;21;18;16;15;14;13;12;11;10;9;8;7;6;5;4;3;2;1;0}),0)</f>
        <v>16</v>
      </c>
      <c r="P15" s="46"/>
      <c r="Q15" s="43">
        <f>IF(P15,LOOKUP(P15,{1;2;3;4;5;6;7;8;9;10;11;12;13;14;15;16;17;18;19;20;21},{30;25;21;18;16;15;14;13;12;11;10;9;8;7;6;5;4;3;2;1;0}),0)</f>
        <v>0</v>
      </c>
      <c r="R15" s="46">
        <v>3</v>
      </c>
      <c r="S15" s="41">
        <f>IF(R15,LOOKUP(R15,{1;2;3;4;5;6;7;8;9;10;11;12;13;14;15;16;17;18;19;20;21},{30;25;21;18;16;15;14;13;12;11;10;9;8;7;6;5;4;3;2;1;0}),0)</f>
        <v>21</v>
      </c>
      <c r="T15" s="46">
        <v>6</v>
      </c>
      <c r="U15" s="274">
        <f>IF(T15,LOOKUP(T15,{1;2;3;4;5;6;7;8;9;10;11;12;13;14;15;16;17;18;19;20;21},{30;25;21;18;16;15;14;13;12;11;10;9;8;7;6;5;4;3;2;1;0}),0)</f>
        <v>15</v>
      </c>
      <c r="V15" s="478">
        <v>6</v>
      </c>
      <c r="W15" s="479">
        <f>IF(V15,LOOKUP(V15,{1;2;3;4;5;6;7;8;9;10;11;12;13;14;15;16;17;18;19;20;21},{45;35;26;18;16;15;14;13;12;11;10;9;8;7;6;5;4;3;2;1;0}),0)</f>
        <v>15</v>
      </c>
      <c r="X15" s="344">
        <v>5</v>
      </c>
      <c r="Y15" s="484">
        <f>IF(X15,LOOKUP(X15,{1;2;3;4;5;6;7;8;9;10;11;12;13;14;15;16;17;18;19;20;21},{45;35;26;18;16;15;14;13;12;11;10;9;8;7;6;5;4;3;2;1;0}),0)</f>
        <v>16</v>
      </c>
      <c r="Z15" s="478"/>
      <c r="AA15" s="479">
        <f>IF(Z15,LOOKUP(Z15,{1;2;3;4;5;6;7;8;9;10;11;12;13;14;15;16;17;18;19;20;21},{45;35;26;18;16;15;14;13;12;11;10;9;8;7;6;5;4;3;2;1;0}),0)</f>
        <v>0</v>
      </c>
      <c r="AB15" s="344">
        <v>1</v>
      </c>
      <c r="AC15" s="289">
        <f>IF(AB15,LOOKUP(AB15,{1;2;3;4;5;6;7;8;9;10;11;12;13;14;15;16;17;18;19;20;21},{45;35;26;18;16;15;14;13;12;11;10;9;8;7;6;5;4;3;2;1;0}),0)</f>
        <v>45</v>
      </c>
      <c r="AD15" s="225"/>
      <c r="AE15" s="161"/>
    </row>
    <row r="16" spans="1:31" s="54" customFormat="1" ht="16" customHeight="1" x14ac:dyDescent="0.2">
      <c r="A16" s="187">
        <v>3535659</v>
      </c>
      <c r="B16" s="181" t="s">
        <v>279</v>
      </c>
      <c r="C16" s="181" t="s">
        <v>280</v>
      </c>
      <c r="D16" s="178" t="str">
        <f t="shared" si="0"/>
        <v>AlaynaSONNESYN</v>
      </c>
      <c r="E16" s="349">
        <v>2017</v>
      </c>
      <c r="F16" s="384" t="s">
        <v>482</v>
      </c>
      <c r="G16" s="381">
        <v>1996</v>
      </c>
      <c r="H16" s="311" t="str">
        <f t="shared" si="1"/>
        <v>U23</v>
      </c>
      <c r="I16" s="311">
        <f t="shared" si="2"/>
        <v>12</v>
      </c>
      <c r="J16" s="340">
        <f>LARGE((O16,S16,Y16,AC16),1)+LARGE((O16,S16,Y16,AC16),2)</f>
        <v>27</v>
      </c>
      <c r="K16" s="44">
        <f t="shared" si="3"/>
        <v>10</v>
      </c>
      <c r="L16" s="202">
        <f>LARGE((Q16,U16,W16,AA16),1)+LARGE((Q16,U16,W16,AA16),2)</f>
        <v>27</v>
      </c>
      <c r="M16" s="161"/>
      <c r="N16" s="44">
        <v>8</v>
      </c>
      <c r="O16" s="41">
        <f>IF(N16,LOOKUP(N16,{1;2;3;4;5;6;7;8;9;10;11;12;13;14;15;16;17;18;19;20;21},{30;25;21;18;16;15;14;13;12;11;10;9;8;7;6;5;4;3;2;1;0}),0)</f>
        <v>13</v>
      </c>
      <c r="P16" s="44">
        <v>9</v>
      </c>
      <c r="Q16" s="43">
        <f>IF(P16,LOOKUP(P16,{1;2;3;4;5;6;7;8;9;10;11;12;13;14;15;16;17;18;19;20;21},{30;25;21;18;16;15;14;13;12;11;10;9;8;7;6;5;4;3;2;1;0}),0)</f>
        <v>12</v>
      </c>
      <c r="R16" s="44">
        <v>9</v>
      </c>
      <c r="S16" s="41">
        <f>IF(R16,LOOKUP(R16,{1;2;3;4;5;6;7;8;9;10;11;12;13;14;15;16;17;18;19;20;21},{30;25;21;18;16;15;14;13;12;11;10;9;8;7;6;5;4;3;2;1;0}),0)</f>
        <v>12</v>
      </c>
      <c r="T16" s="44"/>
      <c r="U16" s="274">
        <f>IF(T16,LOOKUP(T16,{1;2;3;4;5;6;7;8;9;10;11;12;13;14;15;16;17;18;19;20;21},{30;25;21;18;16;15;14;13;12;11;10;9;8;7;6;5;4;3;2;1;0}),0)</f>
        <v>0</v>
      </c>
      <c r="V16" s="480">
        <v>10</v>
      </c>
      <c r="W16" s="479">
        <f>IF(V16,LOOKUP(V16,{1;2;3;4;5;6;7;8;9;10;11;12;13;14;15;16;17;18;19;20;21},{45;35;26;18;16;15;14;13;12;11;10;9;8;7;6;5;4;3;2;1;0}),0)</f>
        <v>11</v>
      </c>
      <c r="X16" s="474">
        <v>7</v>
      </c>
      <c r="Y16" s="484">
        <f>IF(X16,LOOKUP(X16,{1;2;3;4;5;6;7;8;9;10;11;12;13;14;15;16;17;18;19;20;21},{45;35;26;18;16;15;14;13;12;11;10;9;8;7;6;5;4;3;2;1;0}),0)</f>
        <v>14</v>
      </c>
      <c r="Z16" s="480">
        <v>6</v>
      </c>
      <c r="AA16" s="479">
        <f>IF(Z16,LOOKUP(Z16,{1;2;3;4;5;6;7;8;9;10;11;12;13;14;15;16;17;18;19;20;21},{45;35;26;18;16;15;14;13;12;11;10;9;8;7;6;5;4;3;2;1;0}),0)</f>
        <v>15</v>
      </c>
      <c r="AB16" s="474">
        <v>13</v>
      </c>
      <c r="AC16" s="289">
        <f>IF(AB16,LOOKUP(AB16,{1;2;3;4;5;6;7;8;9;10;11;12;13;14;15;16;17;18;19;20;21},{45;35;26;18;16;15;14;13;12;11;10;9;8;7;6;5;4;3;2;1;0}),0)</f>
        <v>8</v>
      </c>
      <c r="AD16" s="225"/>
      <c r="AE16" s="161"/>
    </row>
    <row r="17" spans="1:31" s="54" customFormat="1" ht="16" customHeight="1" x14ac:dyDescent="0.2">
      <c r="A17" s="187">
        <v>3535408</v>
      </c>
      <c r="B17" s="181" t="s">
        <v>255</v>
      </c>
      <c r="C17" s="181" t="s">
        <v>256</v>
      </c>
      <c r="D17" s="178" t="str">
        <f t="shared" si="0"/>
        <v>ElizabethGUINEY</v>
      </c>
      <c r="E17" s="349">
        <v>2017</v>
      </c>
      <c r="F17" s="384" t="s">
        <v>482</v>
      </c>
      <c r="G17" s="381">
        <v>1991</v>
      </c>
      <c r="H17" s="311" t="str">
        <f t="shared" si="1"/>
        <v>SR</v>
      </c>
      <c r="I17" s="311">
        <f t="shared" si="2"/>
        <v>15</v>
      </c>
      <c r="J17" s="340">
        <f>LARGE((O17,S17,Y17,AC17),1)+LARGE((O17,S17,Y17,AC17),2)</f>
        <v>24</v>
      </c>
      <c r="K17" s="44">
        <f t="shared" si="3"/>
        <v>11</v>
      </c>
      <c r="L17" s="202">
        <f>LARGE((Q17,U17,W17,AA17),1)+LARGE((Q17,U17,W17,AA17),2)</f>
        <v>23</v>
      </c>
      <c r="M17" s="161"/>
      <c r="N17" s="46">
        <v>12</v>
      </c>
      <c r="O17" s="41">
        <f>IF(N17,LOOKUP(N17,{1;2;3;4;5;6;7;8;9;10;11;12;13;14;15;16;17;18;19;20;21},{30;25;21;18;16;15;14;13;12;11;10;9;8;7;6;5;4;3;2;1;0}),0)</f>
        <v>9</v>
      </c>
      <c r="P17" s="46">
        <v>13</v>
      </c>
      <c r="Q17" s="43">
        <f>IF(P17,LOOKUP(P17,{1;2;3;4;5;6;7;8;9;10;11;12;13;14;15;16;17;18;19;20;21},{30;25;21;18;16;15;14;13;12;11;10;9;8;7;6;5;4;3;2;1;0}),0)</f>
        <v>8</v>
      </c>
      <c r="R17" s="46">
        <v>8</v>
      </c>
      <c r="S17" s="41">
        <f>IF(R17,LOOKUP(R17,{1;2;3;4;5;6;7;8;9;10;11;12;13;14;15;16;17;18;19;20;21},{30;25;21;18;16;15;14;13;12;11;10;9;8;7;6;5;4;3;2;1;0}),0)</f>
        <v>13</v>
      </c>
      <c r="T17" s="46">
        <v>7</v>
      </c>
      <c r="U17" s="274">
        <f>IF(T17,LOOKUP(T17,{1;2;3;4;5;6;7;8;9;10;11;12;13;14;15;16;17;18;19;20;21},{30;25;21;18;16;15;14;13;12;11;10;9;8;7;6;5;4;3;2;1;0}),0)</f>
        <v>14</v>
      </c>
      <c r="V17" s="478">
        <v>12</v>
      </c>
      <c r="W17" s="479">
        <f>IF(V17,LOOKUP(V17,{1;2;3;4;5;6;7;8;9;10;11;12;13;14;15;16;17;18;19;20;21},{45;35;26;18;16;15;14;13;12;11;10;9;8;7;6;5;4;3;2;1;0}),0)</f>
        <v>9</v>
      </c>
      <c r="X17" s="344">
        <v>10</v>
      </c>
      <c r="Y17" s="484">
        <f>IF(X17,LOOKUP(X17,{1;2;3;4;5;6;7;8;9;10;11;12;13;14;15;16;17;18;19;20;21},{45;35;26;18;16;15;14;13;12;11;10;9;8;7;6;5;4;3;2;1;0}),0)</f>
        <v>11</v>
      </c>
      <c r="Z17" s="478">
        <v>14</v>
      </c>
      <c r="AA17" s="479">
        <f>IF(Z17,LOOKUP(Z17,{1;2;3;4;5;6;7;8;9;10;11;12;13;14;15;16;17;18;19;20;21},{45;35;26;18;16;15;14;13;12;11;10;9;8;7;6;5;4;3;2;1;0}),0)</f>
        <v>7</v>
      </c>
      <c r="AB17" s="344">
        <v>10</v>
      </c>
      <c r="AC17" s="289">
        <f>IF(AB17,LOOKUP(AB17,{1;2;3;4;5;6;7;8;9;10;11;12;13;14;15;16;17;18;19;20;21},{45;35;26;18;16;15;14;13;12;11;10;9;8;7;6;5;4;3;2;1;0}),0)</f>
        <v>11</v>
      </c>
      <c r="AD17" s="225"/>
      <c r="AE17" s="161"/>
    </row>
    <row r="18" spans="1:31" s="54" customFormat="1" ht="16" customHeight="1" x14ac:dyDescent="0.2">
      <c r="A18" s="187">
        <v>3535716</v>
      </c>
      <c r="B18" s="181" t="s">
        <v>321</v>
      </c>
      <c r="C18" s="181" t="s">
        <v>403</v>
      </c>
      <c r="D18" s="178" t="str">
        <f t="shared" si="0"/>
        <v>KatieFELDMAN</v>
      </c>
      <c r="E18" s="349">
        <v>2017</v>
      </c>
      <c r="F18" s="384" t="s">
        <v>482</v>
      </c>
      <c r="G18" s="381">
        <v>1996</v>
      </c>
      <c r="H18" s="311" t="str">
        <f t="shared" si="1"/>
        <v>U23</v>
      </c>
      <c r="I18" s="311">
        <f t="shared" si="2"/>
        <v>16</v>
      </c>
      <c r="J18" s="340">
        <f>LARGE((O18,S18,Y18,AC18),1)+LARGE((O18,S18,Y18,AC18),2)</f>
        <v>20</v>
      </c>
      <c r="K18" s="44">
        <f t="shared" si="3"/>
        <v>11</v>
      </c>
      <c r="L18" s="202">
        <f>LARGE((Q18,U18,W18,AA18),1)+LARGE((Q18,U18,W18,AA18),2)</f>
        <v>23</v>
      </c>
      <c r="M18" s="161"/>
      <c r="N18" s="44">
        <v>10</v>
      </c>
      <c r="O18" s="41">
        <f>IF(N18,LOOKUP(N18,{1;2;3;4;5;6;7;8;9;10;11;12;13;14;15;16;17;18;19;20;21},{30;25;21;18;16;15;14;13;12;11;10;9;8;7;6;5;4;3;2;1;0}),0)</f>
        <v>11</v>
      </c>
      <c r="P18" s="44">
        <v>7</v>
      </c>
      <c r="Q18" s="43">
        <f>IF(P18,LOOKUP(P18,{1;2;3;4;5;6;7;8;9;10;11;12;13;14;15;16;17;18;19;20;21},{30;25;21;18;16;15;14;13;12;11;10;9;8;7;6;5;4;3;2;1;0}),0)</f>
        <v>14</v>
      </c>
      <c r="R18" s="44">
        <v>12</v>
      </c>
      <c r="S18" s="41">
        <f>IF(R18,LOOKUP(R18,{1;2;3;4;5;6;7;8;9;10;11;12;13;14;15;16;17;18;19;20;21},{30;25;21;18;16;15;14;13;12;11;10;9;8;7;6;5;4;3;2;1;0}),0)</f>
        <v>9</v>
      </c>
      <c r="T18" s="44">
        <v>16</v>
      </c>
      <c r="U18" s="274">
        <f>IF(T18,LOOKUP(T18,{1;2;3;4;5;6;7;8;9;10;11;12;13;14;15;16;17;18;19;20;21},{30;25;21;18;16;15;14;13;12;11;10;9;8;7;6;5;4;3;2;1;0}),0)</f>
        <v>5</v>
      </c>
      <c r="V18" s="480"/>
      <c r="W18" s="479">
        <f>IF(V18,LOOKUP(V18,{1;2;3;4;5;6;7;8;9;10;11;12;13;14;15;16;17;18;19;20;21},{45;35;26;18;16;15;14;13;12;11;10;9;8;7;6;5;4;3;2;1;0}),0)</f>
        <v>0</v>
      </c>
      <c r="X18" s="474"/>
      <c r="Y18" s="484">
        <f>IF(X18,LOOKUP(X18,{1;2;3;4;5;6;7;8;9;10;11;12;13;14;15;16;17;18;19;20;21},{45;35;26;18;16;15;14;13;12;11;10;9;8;7;6;5;4;3;2;1;0}),0)</f>
        <v>0</v>
      </c>
      <c r="Z18" s="480">
        <v>12</v>
      </c>
      <c r="AA18" s="479">
        <f>IF(Z18,LOOKUP(Z18,{1;2;3;4;5;6;7;8;9;10;11;12;13;14;15;16;17;18;19;20;21},{45;35;26;18;16;15;14;13;12;11;10;9;8;7;6;5;4;3;2;1;0}),0)</f>
        <v>9</v>
      </c>
      <c r="AB18" s="474">
        <v>15</v>
      </c>
      <c r="AC18" s="289">
        <f>IF(AB18,LOOKUP(AB18,{1;2;3;4;5;6;7;8;9;10;11;12;13;14;15;16;17;18;19;20;21},{45;35;26;18;16;15;14;13;12;11;10;9;8;7;6;5;4;3;2;1;0}),0)</f>
        <v>6</v>
      </c>
      <c r="AD18" s="225"/>
      <c r="AE18" s="161"/>
    </row>
    <row r="19" spans="1:31" s="54" customFormat="1" ht="16" customHeight="1" x14ac:dyDescent="0.2">
      <c r="A19" s="187">
        <v>3535703</v>
      </c>
      <c r="B19" s="181" t="s">
        <v>325</v>
      </c>
      <c r="C19" s="181" t="s">
        <v>326</v>
      </c>
      <c r="D19" s="178" t="str">
        <f t="shared" si="0"/>
        <v>NovieMCCABE</v>
      </c>
      <c r="E19" s="349">
        <v>2017</v>
      </c>
      <c r="F19" s="384" t="s">
        <v>482</v>
      </c>
      <c r="G19" s="381">
        <v>2001</v>
      </c>
      <c r="H19" s="311" t="str">
        <f t="shared" si="1"/>
        <v>U23</v>
      </c>
      <c r="I19" s="311">
        <f t="shared" si="2"/>
        <v>22</v>
      </c>
      <c r="J19" s="340">
        <f>LARGE((O19,S19,Y19,AC19),1)+LARGE((O19,S19,Y19,AC19),2)</f>
        <v>13</v>
      </c>
      <c r="K19" s="44">
        <f t="shared" si="3"/>
        <v>13</v>
      </c>
      <c r="L19" s="202">
        <f>LARGE((Q19,U19,W19,AA19),1)+LARGE((Q19,U19,W19,AA19),2)</f>
        <v>22</v>
      </c>
      <c r="M19" s="161"/>
      <c r="N19" s="44"/>
      <c r="O19" s="41">
        <f>IF(N19,LOOKUP(N19,{1;2;3;4;5;6;7;8;9;10;11;12;13;14;15;16;17;18;19;20;21},{30;25;21;18;16;15;14;13;12;11;10;9;8;7;6;5;4;3;2;1;0}),0)</f>
        <v>0</v>
      </c>
      <c r="P19" s="44"/>
      <c r="Q19" s="43">
        <f>IF(P19,LOOKUP(P19,{1;2;3;4;5;6;7;8;9;10;11;12;13;14;15;16;17;18;19;20;21},{30;25;21;18;16;15;14;13;12;11;10;9;8;7;6;5;4;3;2;1;0}),0)</f>
        <v>0</v>
      </c>
      <c r="R19" s="44">
        <v>16</v>
      </c>
      <c r="S19" s="41">
        <f>IF(R19,LOOKUP(R19,{1;2;3;4;5;6;7;8;9;10;11;12;13;14;15;16;17;18;19;20;21},{30;25;21;18;16;15;14;13;12;11;10;9;8;7;6;5;4;3;2;1;0}),0)</f>
        <v>5</v>
      </c>
      <c r="T19" s="44">
        <v>9</v>
      </c>
      <c r="U19" s="274">
        <f>IF(T19,LOOKUP(T19,{1;2;3;4;5;6;7;8;9;10;11;12;13;14;15;16;17;18;19;20;21},{30;25;21;18;16;15;14;13;12;11;10;9;8;7;6;5;4;3;2;1;0}),0)</f>
        <v>12</v>
      </c>
      <c r="V19" s="480">
        <v>11</v>
      </c>
      <c r="W19" s="479">
        <f>IF(V19,LOOKUP(V19,{1;2;3;4;5;6;7;8;9;10;11;12;13;14;15;16;17;18;19;20;21},{45;35;26;18;16;15;14;13;12;11;10;9;8;7;6;5;4;3;2;1;0}),0)</f>
        <v>10</v>
      </c>
      <c r="X19" s="474">
        <v>13</v>
      </c>
      <c r="Y19" s="484">
        <f>IF(X19,LOOKUP(X19,{1;2;3;4;5;6;7;8;9;10;11;12;13;14;15;16;17;18;19;20;21},{45;35;26;18;16;15;14;13;12;11;10;9;8;7;6;5;4;3;2;1;0}),0)</f>
        <v>8</v>
      </c>
      <c r="Z19" s="480"/>
      <c r="AA19" s="479">
        <f>IF(Z19,LOOKUP(Z19,{1;2;3;4;5;6;7;8;9;10;11;12;13;14;15;16;17;18;19;20;21},{45;35;26;18;16;15;14;13;12;11;10;9;8;7;6;5;4;3;2;1;0}),0)</f>
        <v>0</v>
      </c>
      <c r="AB19" s="474">
        <v>16</v>
      </c>
      <c r="AC19" s="289">
        <f>IF(AB19,LOOKUP(AB19,{1;2;3;4;5;6;7;8;9;10;11;12;13;14;15;16;17;18;19;20;21},{45;35;26;18;16;15;14;13;12;11;10;9;8;7;6;5;4;3;2;1;0}),0)</f>
        <v>5</v>
      </c>
      <c r="AD19" s="225"/>
      <c r="AE19" s="161"/>
    </row>
    <row r="20" spans="1:31" s="54" customFormat="1" ht="16" customHeight="1" x14ac:dyDescent="0.2">
      <c r="A20" s="187">
        <v>3535542</v>
      </c>
      <c r="B20" s="181" t="s">
        <v>258</v>
      </c>
      <c r="C20" s="181" t="s">
        <v>259</v>
      </c>
      <c r="D20" s="178" t="str">
        <f t="shared" si="0"/>
        <v>FeliciaGESIOR</v>
      </c>
      <c r="E20" s="349">
        <v>2017</v>
      </c>
      <c r="F20" s="384" t="s">
        <v>482</v>
      </c>
      <c r="G20" s="381">
        <v>1993</v>
      </c>
      <c r="H20" s="311" t="str">
        <f t="shared" si="1"/>
        <v>SR</v>
      </c>
      <c r="I20" s="311">
        <f t="shared" si="2"/>
        <v>17</v>
      </c>
      <c r="J20" s="340">
        <f>LARGE((O20,S20,Y20,AC20),1)+LARGE((O20,S20,Y20,AC20),2)</f>
        <v>18</v>
      </c>
      <c r="K20" s="44">
        <f t="shared" si="3"/>
        <v>14</v>
      </c>
      <c r="L20" s="202">
        <f>LARGE((Q20,U20,W20,AA20),1)+LARGE((Q20,U20,W20,AA20),2)</f>
        <v>21</v>
      </c>
      <c r="M20" s="161"/>
      <c r="N20" s="46">
        <v>9</v>
      </c>
      <c r="O20" s="41">
        <f>IF(N20,LOOKUP(N20,{1;2;3;4;5;6;7;8;9;10;11;12;13;14;15;16;17;18;19;20;21},{30;25;21;18;16;15;14;13;12;11;10;9;8;7;6;5;4;3;2;1;0}),0)</f>
        <v>12</v>
      </c>
      <c r="P20" s="46">
        <v>8</v>
      </c>
      <c r="Q20" s="43">
        <f>IF(P20,LOOKUP(P20,{1;2;3;4;5;6;7;8;9;10;11;12;13;14;15;16;17;18;19;20;21},{30;25;21;18;16;15;14;13;12;11;10;9;8;7;6;5;4;3;2;1;0}),0)</f>
        <v>13</v>
      </c>
      <c r="R20" s="46">
        <v>17</v>
      </c>
      <c r="S20" s="41">
        <f>IF(R20,LOOKUP(R20,{1;2;3;4;5;6;7;8;9;10;11;12;13;14;15;16;17;18;19;20;21},{30;25;21;18;16;15;14;13;12;11;10;9;8;7;6;5;4;3;2;1;0}),0)</f>
        <v>4</v>
      </c>
      <c r="T20" s="46">
        <v>13</v>
      </c>
      <c r="U20" s="274">
        <f>IF(T20,LOOKUP(T20,{1;2;3;4;5;6;7;8;9;10;11;12;13;14;15;16;17;18;19;20;21},{30;25;21;18;16;15;14;13;12;11;10;9;8;7;6;5;4;3;2;1;0}),0)</f>
        <v>8</v>
      </c>
      <c r="V20" s="478"/>
      <c r="W20" s="479">
        <f>IF(V20,LOOKUP(V20,{1;2;3;4;5;6;7;8;9;10;11;12;13;14;15;16;17;18;19;20;21},{45;35;26;18;16;15;14;13;12;11;10;9;8;7;6;5;4;3;2;1;0}),0)</f>
        <v>0</v>
      </c>
      <c r="X20" s="344">
        <v>15</v>
      </c>
      <c r="Y20" s="484">
        <f>IF(X20,LOOKUP(X20,{1;2;3;4;5;6;7;8;9;10;11;12;13;14;15;16;17;18;19;20;21},{45;35;26;18;16;15;14;13;12;11;10;9;8;7;6;5;4;3;2;1;0}),0)</f>
        <v>6</v>
      </c>
      <c r="Z20" s="478"/>
      <c r="AA20" s="479">
        <f>IF(Z20,LOOKUP(Z20,{1;2;3;4;5;6;7;8;9;10;11;12;13;14;15;16;17;18;19;20;21},{45;35;26;18;16;15;14;13;12;11;10;9;8;7;6;5;4;3;2;1;0}),0)</f>
        <v>0</v>
      </c>
      <c r="AB20" s="344">
        <v>19</v>
      </c>
      <c r="AC20" s="289">
        <f>IF(AB20,LOOKUP(AB20,{1;2;3;4;5;6;7;8;9;10;11;12;13;14;15;16;17;18;19;20;21},{45;35;26;18;16;15;14;13;12;11;10;9;8;7;6;5;4;3;2;1;0}),0)</f>
        <v>2</v>
      </c>
      <c r="AD20" s="225"/>
      <c r="AE20" s="161"/>
    </row>
    <row r="21" spans="1:31" s="54" customFormat="1" ht="16" customHeight="1" x14ac:dyDescent="0.2">
      <c r="A21" s="187">
        <v>3505932</v>
      </c>
      <c r="B21" s="181" t="s">
        <v>340</v>
      </c>
      <c r="C21" s="182" t="s">
        <v>546</v>
      </c>
      <c r="D21" s="178" t="str">
        <f t="shared" si="0"/>
        <v>EvelinaSUTRO</v>
      </c>
      <c r="E21" s="350"/>
      <c r="F21" s="385" t="s">
        <v>482</v>
      </c>
      <c r="G21" s="381">
        <v>1996</v>
      </c>
      <c r="H21" s="311" t="str">
        <f t="shared" si="1"/>
        <v>U23</v>
      </c>
      <c r="I21" s="311">
        <f t="shared" si="2"/>
        <v>21</v>
      </c>
      <c r="J21" s="340">
        <f>LARGE((O21,S21,Y21,AC21),1)+LARGE((O21,S21,Y21,AC21),2)</f>
        <v>15</v>
      </c>
      <c r="K21" s="44">
        <f t="shared" si="3"/>
        <v>14</v>
      </c>
      <c r="L21" s="202">
        <f>LARGE((Q21,U21,W21,AA21),1)+LARGE((Q21,U21,W21,AA21),2)</f>
        <v>21</v>
      </c>
      <c r="M21" s="161"/>
      <c r="N21" s="44"/>
      <c r="O21" s="41">
        <f>IF(N21,LOOKUP(N21,{1;2;3;4;5;6;7;8;9;10;11;12;13;14;15;16;17;18;19;20;21},{30;25;21;18;16;15;14;13;12;11;10;9;8;7;6;5;4;3;2;1;0}),0)</f>
        <v>0</v>
      </c>
      <c r="P21" s="44"/>
      <c r="Q21" s="43">
        <f>IF(P21,LOOKUP(P21,{1;2;3;4;5;6;7;8;9;10;11;12;13;14;15;16;17;18;19;20;21},{30;25;21;18;16;15;14;13;12;11;10;9;8;7;6;5;4;3;2;1;0}),0)</f>
        <v>0</v>
      </c>
      <c r="R21" s="44"/>
      <c r="S21" s="41">
        <f>IF(R21,LOOKUP(R21,{1;2;3;4;5;6;7;8;9;10;11;12;13;14;15;16;17;18;19;20;21},{30;25;21;18;16;15;14;13;12;11;10;9;8;7;6;5;4;3;2;1;0}),0)</f>
        <v>0</v>
      </c>
      <c r="T21" s="44"/>
      <c r="U21" s="274">
        <f>IF(T21,LOOKUP(T21,{1;2;3;4;5;6;7;8;9;10;11;12;13;14;15;16;17;18;19;20;21},{30;25;21;18;16;15;14;13;12;11;10;9;8;7;6;5;4;3;2;1;0}),0)</f>
        <v>0</v>
      </c>
      <c r="V21" s="480">
        <v>18</v>
      </c>
      <c r="W21" s="479">
        <f>IF(V21,LOOKUP(V21,{1;2;3;4;5;6;7;8;9;10;11;12;13;14;15;16;17;18;19;20;21},{45;35;26;18;16;15;14;13;12;11;10;9;8;7;6;5;4;3;2;1;0}),0)</f>
        <v>3</v>
      </c>
      <c r="X21" s="474"/>
      <c r="Y21" s="484">
        <f>IF(X21,LOOKUP(X21,{1;2;3;4;5;6;7;8;9;10;11;12;13;14;15;16;17;18;19;20;21},{45;35;26;18;16;15;14;13;12;11;10;9;8;7;6;5;4;3;2;1;0}),0)</f>
        <v>0</v>
      </c>
      <c r="Z21" s="480">
        <v>4</v>
      </c>
      <c r="AA21" s="479">
        <f>IF(Z21,LOOKUP(Z21,{1;2;3;4;5;6;7;8;9;10;11;12;13;14;15;16;17;18;19;20;21},{45;35;26;18;16;15;14;13;12;11;10;9;8;7;6;5;4;3;2;1;0}),0)</f>
        <v>18</v>
      </c>
      <c r="AB21" s="474">
        <v>6</v>
      </c>
      <c r="AC21" s="289">
        <f>IF(AB21,LOOKUP(AB21,{1;2;3;4;5;6;7;8;9;10;11;12;13;14;15;16;17;18;19;20;21},{45;35;26;18;16;15;14;13;12;11;10;9;8;7;6;5;4;3;2;1;0}),0)</f>
        <v>15</v>
      </c>
      <c r="AD21" s="225"/>
      <c r="AE21" s="161"/>
    </row>
    <row r="22" spans="1:31" s="54" customFormat="1" ht="16" customHeight="1" x14ac:dyDescent="0.2">
      <c r="A22" s="439" t="s">
        <v>588</v>
      </c>
      <c r="B22" s="181" t="s">
        <v>388</v>
      </c>
      <c r="C22" s="181" t="s">
        <v>587</v>
      </c>
      <c r="D22" s="178" t="str">
        <f t="shared" si="0"/>
        <v>LeahLANGE</v>
      </c>
      <c r="E22" s="349"/>
      <c r="F22" s="190" t="s">
        <v>482</v>
      </c>
      <c r="G22" s="381">
        <v>1998</v>
      </c>
      <c r="H22" s="311" t="str">
        <f t="shared" si="1"/>
        <v>U23</v>
      </c>
      <c r="I22" s="311">
        <f t="shared" si="2"/>
        <v>12</v>
      </c>
      <c r="J22" s="340">
        <f>LARGE((O22,S22,Y22,AC22),1)+LARGE((O22,S22,Y22,AC22),2)</f>
        <v>27</v>
      </c>
      <c r="K22" s="44">
        <f t="shared" si="3"/>
        <v>16</v>
      </c>
      <c r="L22" s="202">
        <f>LARGE((Q22,U22,W22,AA22),1)+LARGE((Q22,U22,W22,AA22),2)</f>
        <v>20</v>
      </c>
      <c r="M22" s="161"/>
      <c r="N22" s="44">
        <v>4</v>
      </c>
      <c r="O22" s="41">
        <f>IF(N22,LOOKUP(N22,{1;2;3;4;5;6;7;8;9;10;11;12;13;14;15;16;17;18;19;20;21},{30;25;21;18;16;15;14;13;12;11;10;9;8;7;6;5;4;3;2;1;0}),0)</f>
        <v>18</v>
      </c>
      <c r="P22" s="44">
        <v>6</v>
      </c>
      <c r="Q22" s="43">
        <f>IF(P22,LOOKUP(P22,{1;2;3;4;5;6;7;8;9;10;11;12;13;14;15;16;17;18;19;20;21},{30;25;21;18;16;15;14;13;12;11;10;9;8;7;6;5;4;3;2;1;0}),0)</f>
        <v>15</v>
      </c>
      <c r="R22" s="44"/>
      <c r="S22" s="41">
        <f>IF(R22,LOOKUP(R22,{1;2;3;4;5;6;7;8;9;10;11;12;13;14;15;16;17;18;19;20;21},{30;25;21;18;16;15;14;13;12;11;10;9;8;7;6;5;4;3;2;1;0}),0)</f>
        <v>0</v>
      </c>
      <c r="T22" s="44"/>
      <c r="U22" s="274">
        <f>IF(T22,LOOKUP(T22,{1;2;3;4;5;6;7;8;9;10;11;12;13;14;15;16;17;18;19;20;21},{30;25;21;18;16;15;14;13;12;11;10;9;8;7;6;5;4;3;2;1;0}),0)</f>
        <v>0</v>
      </c>
      <c r="V22" s="480"/>
      <c r="W22" s="479">
        <f>IF(V22,LOOKUP(V22,{1;2;3;4;5;6;7;8;9;10;11;12;13;14;15;16;17;18;19;20;21},{45;35;26;18;16;15;14;13;12;11;10;9;8;7;6;5;4;3;2;1;0}),0)</f>
        <v>0</v>
      </c>
      <c r="X22" s="474">
        <v>12</v>
      </c>
      <c r="Y22" s="484">
        <f>IF(X22,LOOKUP(X22,{1;2;3;4;5;6;7;8;9;10;11;12;13;14;15;16;17;18;19;20;21},{45;35;26;18;16;15;14;13;12;11;10;9;8;7;6;5;4;3;2;1;0}),0)</f>
        <v>9</v>
      </c>
      <c r="Z22" s="480">
        <v>16</v>
      </c>
      <c r="AA22" s="479">
        <f>IF(Z22,LOOKUP(Z22,{1;2;3;4;5;6;7;8;9;10;11;12;13;14;15;16;17;18;19;20;21},{45;35;26;18;16;15;14;13;12;11;10;9;8;7;6;5;4;3;2;1;0}),0)</f>
        <v>5</v>
      </c>
      <c r="AB22" s="474"/>
      <c r="AC22" s="289">
        <f>IF(AB22,LOOKUP(AB22,{1;2;3;4;5;6;7;8;9;10;11;12;13;14;15;16;17;18;19;20;21},{45;35;26;18;16;15;14;13;12;11;10;9;8;7;6;5;4;3;2;1;0}),0)</f>
        <v>0</v>
      </c>
      <c r="AD22" s="225"/>
      <c r="AE22" s="161"/>
    </row>
    <row r="23" spans="1:31" s="54" customFormat="1" ht="16" customHeight="1" x14ac:dyDescent="0.2">
      <c r="A23" s="187">
        <v>3535455</v>
      </c>
      <c r="B23" s="181" t="s">
        <v>266</v>
      </c>
      <c r="C23" s="181" t="s">
        <v>267</v>
      </c>
      <c r="D23" s="178" t="str">
        <f t="shared" si="0"/>
        <v>CoreySTOCK</v>
      </c>
      <c r="E23" s="349">
        <v>2017</v>
      </c>
      <c r="F23" s="384" t="s">
        <v>482</v>
      </c>
      <c r="G23" s="381">
        <v>1994</v>
      </c>
      <c r="H23" s="311" t="str">
        <f t="shared" si="1"/>
        <v>SR</v>
      </c>
      <c r="I23" s="311">
        <f t="shared" si="2"/>
        <v>33</v>
      </c>
      <c r="J23" s="340">
        <f>LARGE((O23,S23,Y23,AC23),1)+LARGE((O23,S23,Y23,AC23),2)</f>
        <v>3</v>
      </c>
      <c r="K23" s="44">
        <f t="shared" si="3"/>
        <v>16</v>
      </c>
      <c r="L23" s="202">
        <f>LARGE((Q23,U23,W23,AA23),1)+LARGE((Q23,U23,W23,AA23),2)</f>
        <v>20</v>
      </c>
      <c r="M23" s="161"/>
      <c r="N23" s="46"/>
      <c r="O23" s="41">
        <f>IF(N23,LOOKUP(N23,{1;2;3;4;5;6;7;8;9;10;11;12;13;14;15;16;17;18;19;20;21},{30;25;21;18;16;15;14;13;12;11;10;9;8;7;6;5;4;3;2;1;0}),0)</f>
        <v>0</v>
      </c>
      <c r="P23" s="46">
        <v>14</v>
      </c>
      <c r="Q23" s="43">
        <f>IF(P23,LOOKUP(P23,{1;2;3;4;5;6;7;8;9;10;11;12;13;14;15;16;17;18;19;20;21},{30;25;21;18;16;15;14;13;12;11;10;9;8;7;6;5;4;3;2;1;0}),0)</f>
        <v>7</v>
      </c>
      <c r="R23" s="46">
        <v>18</v>
      </c>
      <c r="S23" s="41">
        <f>IF(R23,LOOKUP(R23,{1;2;3;4;5;6;7;8;9;10;11;12;13;14;15;16;17;18;19;20;21},{30;25;21;18;16;15;14;13;12;11;10;9;8;7;6;5;4;3;2;1;0}),0)</f>
        <v>3</v>
      </c>
      <c r="T23" s="46">
        <v>8</v>
      </c>
      <c r="U23" s="274">
        <f>IF(T23,LOOKUP(T23,{1;2;3;4;5;6;7;8;9;10;11;12;13;14;15;16;17;18;19;20;21},{30;25;21;18;16;15;14;13;12;11;10;9;8;7;6;5;4;3;2;1;0}),0)</f>
        <v>13</v>
      </c>
      <c r="V23" s="478"/>
      <c r="W23" s="479">
        <f>IF(V23,LOOKUP(V23,{1;2;3;4;5;6;7;8;9;10;11;12;13;14;15;16;17;18;19;20;21},{45;35;26;18;16;15;14;13;12;11;10;9;8;7;6;5;4;3;2;1;0}),0)</f>
        <v>0</v>
      </c>
      <c r="X23" s="344"/>
      <c r="Y23" s="484">
        <f>IF(X23,LOOKUP(X23,{1;2;3;4;5;6;7;8;9;10;11;12;13;14;15;16;17;18;19;20;21},{45;35;26;18;16;15;14;13;12;11;10;9;8;7;6;5;4;3;2;1;0}),0)</f>
        <v>0</v>
      </c>
      <c r="Z23" s="478"/>
      <c r="AA23" s="479">
        <f>IF(Z23,LOOKUP(Z23,{1;2;3;4;5;6;7;8;9;10;11;12;13;14;15;16;17;18;19;20;21},{45;35;26;18;16;15;14;13;12;11;10;9;8;7;6;5;4;3;2;1;0}),0)</f>
        <v>0</v>
      </c>
      <c r="AB23" s="344"/>
      <c r="AC23" s="289">
        <f>IF(AB23,LOOKUP(AB23,{1;2;3;4;5;6;7;8;9;10;11;12;13;14;15;16;17;18;19;20;21},{45;35;26;18;16;15;14;13;12;11;10;9;8;7;6;5;4;3;2;1;0}),0)</f>
        <v>0</v>
      </c>
      <c r="AD23" s="225"/>
      <c r="AE23" s="161"/>
    </row>
    <row r="24" spans="1:31" s="54" customFormat="1" ht="16" customHeight="1" x14ac:dyDescent="0.2">
      <c r="A24" s="187">
        <v>3535791</v>
      </c>
      <c r="B24" s="181" t="s">
        <v>358</v>
      </c>
      <c r="C24" s="181" t="s">
        <v>359</v>
      </c>
      <c r="D24" s="178" t="str">
        <f t="shared" si="0"/>
        <v>SydneyPALMER-LEGER</v>
      </c>
      <c r="E24" s="349">
        <v>2017</v>
      </c>
      <c r="F24" s="384" t="s">
        <v>482</v>
      </c>
      <c r="G24" s="381">
        <v>2002</v>
      </c>
      <c r="H24" s="311" t="str">
        <f t="shared" si="1"/>
        <v>U23</v>
      </c>
      <c r="I24" s="311">
        <f t="shared" si="2"/>
        <v>37</v>
      </c>
      <c r="J24" s="340">
        <f>LARGE((O24,S24,Y24,AC24),1)+LARGE((O24,S24,Y24,AC24),2)</f>
        <v>0</v>
      </c>
      <c r="K24" s="44">
        <f t="shared" si="3"/>
        <v>16</v>
      </c>
      <c r="L24" s="202">
        <f>LARGE((Q24,U24,W24,AA24),1)+LARGE((Q24,U24,W24,AA24),2)</f>
        <v>20</v>
      </c>
      <c r="M24" s="161"/>
      <c r="N24" s="44"/>
      <c r="O24" s="41">
        <f>IF(N24,LOOKUP(N24,{1;2;3;4;5;6;7;8;9;10;11;12;13;14;15;16;17;18;19;20;21},{30;25;21;18;16;15;14;13;12;11;10;9;8;7;6;5;4;3;2;1;0}),0)</f>
        <v>0</v>
      </c>
      <c r="P24" s="44">
        <v>4</v>
      </c>
      <c r="Q24" s="43">
        <f>IF(P24,LOOKUP(P24,{1;2;3;4;5;6;7;8;9;10;11;12;13;14;15;16;17;18;19;20;21},{30;25;21;18;16;15;14;13;12;11;10;9;8;7;6;5;4;3;2;1;0}),0)</f>
        <v>18</v>
      </c>
      <c r="R24" s="44"/>
      <c r="S24" s="41">
        <f>IF(R24,LOOKUP(R24,{1;2;3;4;5;6;7;8;9;10;11;12;13;14;15;16;17;18;19;20;21},{30;25;21;18;16;15;14;13;12;11;10;9;8;7;6;5;4;3;2;1;0}),0)</f>
        <v>0</v>
      </c>
      <c r="T24" s="44"/>
      <c r="U24" s="274">
        <f>IF(T24,LOOKUP(T24,{1;2;3;4;5;6;7;8;9;10;11;12;13;14;15;16;17;18;19;20;21},{30;25;21;18;16;15;14;13;12;11;10;9;8;7;6;5;4;3;2;1;0}),0)</f>
        <v>0</v>
      </c>
      <c r="V24" s="480">
        <v>19</v>
      </c>
      <c r="W24" s="479">
        <f>IF(V24,LOOKUP(V24,{1;2;3;4;5;6;7;8;9;10;11;12;13;14;15;16;17;18;19;20;21},{45;35;26;18;16;15;14;13;12;11;10;9;8;7;6;5;4;3;2;1;0}),0)</f>
        <v>2</v>
      </c>
      <c r="X24" s="474"/>
      <c r="Y24" s="484">
        <f>IF(X24,LOOKUP(X24,{1;2;3;4;5;6;7;8;9;10;11;12;13;14;15;16;17;18;19;20;21},{45;35;26;18;16;15;14;13;12;11;10;9;8;7;6;5;4;3;2;1;0}),0)</f>
        <v>0</v>
      </c>
      <c r="Z24" s="480"/>
      <c r="AA24" s="479">
        <f>IF(Z24,LOOKUP(Z24,{1;2;3;4;5;6;7;8;9;10;11;12;13;14;15;16;17;18;19;20;21},{45;35;26;18;16;15;14;13;12;11;10;9;8;7;6;5;4;3;2;1;0}),0)</f>
        <v>0</v>
      </c>
      <c r="AB24" s="474"/>
      <c r="AC24" s="289">
        <f>IF(AB24,LOOKUP(AB24,{1;2;3;4;5;6;7;8;9;10;11;12;13;14;15;16;17;18;19;20;21},{45;35;26;18;16;15;14;13;12;11;10;9;8;7;6;5;4;3;2;1;0}),0)</f>
        <v>0</v>
      </c>
      <c r="AD24" s="225"/>
      <c r="AE24" s="161"/>
    </row>
    <row r="25" spans="1:31" s="54" customFormat="1" ht="16" customHeight="1" x14ac:dyDescent="0.2">
      <c r="A25" s="187">
        <v>3535634</v>
      </c>
      <c r="B25" s="181" t="s">
        <v>273</v>
      </c>
      <c r="C25" s="181" t="s">
        <v>274</v>
      </c>
      <c r="D25" s="178" t="str">
        <f t="shared" si="0"/>
        <v>LaurenJORTBERG</v>
      </c>
      <c r="E25" s="349">
        <v>2017</v>
      </c>
      <c r="F25" s="384" t="s">
        <v>482</v>
      </c>
      <c r="G25" s="381">
        <v>1997</v>
      </c>
      <c r="H25" s="311" t="str">
        <f t="shared" si="1"/>
        <v>U23</v>
      </c>
      <c r="I25" s="311">
        <f t="shared" si="2"/>
        <v>7</v>
      </c>
      <c r="J25" s="340">
        <f>LARGE((O25,S25,Y25,AC25),1)+LARGE((O25,S25,Y25,AC25),2)</f>
        <v>32</v>
      </c>
      <c r="K25" s="44">
        <f t="shared" si="3"/>
        <v>19</v>
      </c>
      <c r="L25" s="202">
        <f>LARGE((Q25,U25,W25,AA25),1)+LARGE((Q25,U25,W25,AA25),2)</f>
        <v>19</v>
      </c>
      <c r="M25" s="161"/>
      <c r="N25" s="44"/>
      <c r="O25" s="41">
        <f>IF(N25,LOOKUP(N25,{1;2;3;4;5;6;7;8;9;10;11;12;13;14;15;16;17;18;19;20;21},{30;25;21;18;16;15;14;13;12;11;10;9;8;7;6;5;4;3;2;1;0}),0)</f>
        <v>0</v>
      </c>
      <c r="P25" s="44"/>
      <c r="Q25" s="43">
        <f>IF(P25,LOOKUP(P25,{1;2;3;4;5;6;7;8;9;10;11;12;13;14;15;16;17;18;19;20;21},{30;25;21;18;16;15;14;13;12;11;10;9;8;7;6;5;4;3;2;1;0}),0)</f>
        <v>0</v>
      </c>
      <c r="R25" s="44">
        <v>4</v>
      </c>
      <c r="S25" s="41">
        <f>IF(R25,LOOKUP(R25,{1;2;3;4;5;6;7;8;9;10;11;12;13;14;15;16;17;18;19;20;21},{30;25;21;18;16;15;14;13;12;11;10;9;8;7;6;5;4;3;2;1;0}),0)</f>
        <v>18</v>
      </c>
      <c r="T25" s="44">
        <v>18</v>
      </c>
      <c r="U25" s="274">
        <f>IF(T25,LOOKUP(T25,{1;2;3;4;5;6;7;8;9;10;11;12;13;14;15;16;17;18;19;20;21},{30;25;21;18;16;15;14;13;12;11;10;9;8;7;6;5;4;3;2;1;0}),0)</f>
        <v>3</v>
      </c>
      <c r="V25" s="480">
        <v>14</v>
      </c>
      <c r="W25" s="479">
        <f>IF(V25,LOOKUP(V25,{1;2;3;4;5;6;7;8;9;10;11;12;13;14;15;16;17;18;19;20;21},{45;35;26;18;16;15;14;13;12;11;10;9;8;7;6;5;4;3;2;1;0}),0)</f>
        <v>7</v>
      </c>
      <c r="X25" s="474">
        <v>9</v>
      </c>
      <c r="Y25" s="484">
        <f>IF(X25,LOOKUP(X25,{1;2;3;4;5;6;7;8;9;10;11;12;13;14;15;16;17;18;19;20;21},{45;35;26;18;16;15;14;13;12;11;10;9;8;7;6;5;4;3;2;1;0}),0)</f>
        <v>12</v>
      </c>
      <c r="Z25" s="480">
        <v>9</v>
      </c>
      <c r="AA25" s="479">
        <f>IF(Z25,LOOKUP(Z25,{1;2;3;4;5;6;7;8;9;10;11;12;13;14;15;16;17;18;19;20;21},{45;35;26;18;16;15;14;13;12;11;10;9;8;7;6;5;4;3;2;1;0}),0)</f>
        <v>12</v>
      </c>
      <c r="AB25" s="474">
        <v>7</v>
      </c>
      <c r="AC25" s="289">
        <f>IF(AB25,LOOKUP(AB25,{1;2;3;4;5;6;7;8;9;10;11;12;13;14;15;16;17;18;19;20;21},{45;35;26;18;16;15;14;13;12;11;10;9;8;7;6;5;4;3;2;1;0}),0)</f>
        <v>14</v>
      </c>
      <c r="AD25" s="225"/>
      <c r="AE25" s="161"/>
    </row>
    <row r="26" spans="1:31" s="54" customFormat="1" ht="16" customHeight="1" x14ac:dyDescent="0.2">
      <c r="A26" s="187">
        <v>3535614</v>
      </c>
      <c r="B26" s="181" t="s">
        <v>283</v>
      </c>
      <c r="C26" s="181" t="s">
        <v>284</v>
      </c>
      <c r="D26" s="178" t="str">
        <f t="shared" si="0"/>
        <v>LydiaBLANCHET</v>
      </c>
      <c r="E26" s="349">
        <v>2017</v>
      </c>
      <c r="F26" s="384" t="s">
        <v>482</v>
      </c>
      <c r="G26" s="381">
        <v>1997</v>
      </c>
      <c r="H26" s="311" t="str">
        <f t="shared" si="1"/>
        <v>U23</v>
      </c>
      <c r="I26" s="311">
        <f t="shared" si="2"/>
        <v>18</v>
      </c>
      <c r="J26" s="340">
        <f>LARGE((O26,S26,Y26,AC26),1)+LARGE((O26,S26,Y26,AC26),2)</f>
        <v>16</v>
      </c>
      <c r="K26" s="44">
        <f t="shared" si="3"/>
        <v>19</v>
      </c>
      <c r="L26" s="202">
        <f>LARGE((Q26,U26,W26,AA26),1)+LARGE((Q26,U26,W26,AA26),2)</f>
        <v>19</v>
      </c>
      <c r="M26" s="161"/>
      <c r="N26" s="44"/>
      <c r="O26" s="41">
        <f>IF(N26,LOOKUP(N26,{1;2;3;4;5;6;7;8;9;10;11;12;13;14;15;16;17;18;19;20;21},{30;25;21;18;16;15;14;13;12;11;10;9;8;7;6;5;4;3;2;1;0}),0)</f>
        <v>0</v>
      </c>
      <c r="P26" s="44"/>
      <c r="Q26" s="43">
        <f>IF(P26,LOOKUP(P26,{1;2;3;4;5;6;7;8;9;10;11;12;13;14;15;16;17;18;19;20;21},{30;25;21;18;16;15;14;13;12;11;10;9;8;7;6;5;4;3;2;1;0}),0)</f>
        <v>0</v>
      </c>
      <c r="R26" s="44">
        <v>14</v>
      </c>
      <c r="S26" s="41">
        <f>IF(R26,LOOKUP(R26,{1;2;3;4;5;6;7;8;9;10;11;12;13;14;15;16;17;18;19;20;21},{30;25;21;18;16;15;14;13;12;11;10;9;8;7;6;5;4;3;2;1;0}),0)</f>
        <v>7</v>
      </c>
      <c r="T26" s="44">
        <v>12</v>
      </c>
      <c r="U26" s="274">
        <f>IF(T26,LOOKUP(T26,{1;2;3;4;5;6;7;8;9;10;11;12;13;14;15;16;17;18;19;20;21},{30;25;21;18;16;15;14;13;12;11;10;9;8;7;6;5;4;3;2;1;0}),0)</f>
        <v>9</v>
      </c>
      <c r="V26" s="480">
        <v>20</v>
      </c>
      <c r="W26" s="479">
        <f>IF(V26,LOOKUP(V26,{1;2;3;4;5;6;7;8;9;10;11;12;13;14;15;16;17;18;19;20;21},{45;35;26;18;16;15;14;13;12;11;10;9;8;7;6;5;4;3;2;1;0}),0)</f>
        <v>1</v>
      </c>
      <c r="X26" s="474"/>
      <c r="Y26" s="484">
        <f>IF(X26,LOOKUP(X26,{1;2;3;4;5;6;7;8;9;10;11;12;13;14;15;16;17;18;19;20;21},{45;35;26;18;16;15;14;13;12;11;10;9;8;7;6;5;4;3;2;1;0}),0)</f>
        <v>0</v>
      </c>
      <c r="Z26" s="480">
        <v>11</v>
      </c>
      <c r="AA26" s="479">
        <f>IF(Z26,LOOKUP(Z26,{1;2;3;4;5;6;7;8;9;10;11;12;13;14;15;16;17;18;19;20;21},{45;35;26;18;16;15;14;13;12;11;10;9;8;7;6;5;4;3;2;1;0}),0)</f>
        <v>10</v>
      </c>
      <c r="AB26" s="474">
        <v>12</v>
      </c>
      <c r="AC26" s="289">
        <f>IF(AB26,LOOKUP(AB26,{1;2;3;4;5;6;7;8;9;10;11;12;13;14;15;16;17;18;19;20;21},{45;35;26;18;16;15;14;13;12;11;10;9;8;7;6;5;4;3;2;1;0}),0)</f>
        <v>9</v>
      </c>
      <c r="AD26" s="225"/>
      <c r="AE26" s="161"/>
    </row>
    <row r="27" spans="1:31" s="54" customFormat="1" ht="16" customHeight="1" x14ac:dyDescent="0.2">
      <c r="A27" s="187">
        <v>3535593</v>
      </c>
      <c r="B27" s="181" t="s">
        <v>499</v>
      </c>
      <c r="C27" s="181" t="s">
        <v>389</v>
      </c>
      <c r="D27" s="178" t="str">
        <f t="shared" si="0"/>
        <v>CateBRAMS</v>
      </c>
      <c r="E27" s="349">
        <v>2017</v>
      </c>
      <c r="F27" s="384" t="s">
        <v>482</v>
      </c>
      <c r="G27" s="381">
        <v>1995</v>
      </c>
      <c r="H27" s="311" t="str">
        <f t="shared" si="1"/>
        <v>SR</v>
      </c>
      <c r="I27" s="311">
        <f t="shared" si="2"/>
        <v>32</v>
      </c>
      <c r="J27" s="340">
        <f>LARGE((O27,S27,Y27,AC27),1)+LARGE((O27,S27,Y27,AC27),2)</f>
        <v>4</v>
      </c>
      <c r="K27" s="44">
        <f t="shared" si="3"/>
        <v>21</v>
      </c>
      <c r="L27" s="202">
        <f>LARGE((Q27,U27,W27,AA27),1)+LARGE((Q27,U27,W27,AA27),2)</f>
        <v>16</v>
      </c>
      <c r="M27" s="161"/>
      <c r="N27" s="44">
        <v>18</v>
      </c>
      <c r="O27" s="41">
        <f>IF(N27,LOOKUP(N27,{1;2;3;4;5;6;7;8;9;10;11;12;13;14;15;16;17;18;19;20;21},{30;25;21;18;16;15;14;13;12;11;10;9;8;7;6;5;4;3;2;1;0}),0)</f>
        <v>3</v>
      </c>
      <c r="P27" s="44">
        <v>17</v>
      </c>
      <c r="Q27" s="43">
        <f>IF(P27,LOOKUP(P27,{1;2;3;4;5;6;7;8;9;10;11;12;13;14;15;16;17;18;19;20;21},{30;25;21;18;16;15;14;13;12;11;10;9;8;7;6;5;4;3;2;1;0}),0)</f>
        <v>4</v>
      </c>
      <c r="R27" s="44">
        <v>20</v>
      </c>
      <c r="S27" s="41">
        <f>IF(R27,LOOKUP(R27,{1;2;3;4;5;6;7;8;9;10;11;12;13;14;15;16;17;18;19;20;21},{30;25;21;18;16;15;14;13;12;11;10;9;8;7;6;5;4;3;2;1;0}),0)</f>
        <v>1</v>
      </c>
      <c r="T27" s="44">
        <v>11</v>
      </c>
      <c r="U27" s="274">
        <f>IF(T27,LOOKUP(T27,{1;2;3;4;5;6;7;8;9;10;11;12;13;14;15;16;17;18;19;20;21},{30;25;21;18;16;15;14;13;12;11;10;9;8;7;6;5;4;3;2;1;0}),0)</f>
        <v>10</v>
      </c>
      <c r="V27" s="480">
        <v>15</v>
      </c>
      <c r="W27" s="479">
        <f>IF(V27,LOOKUP(V27,{1;2;3;4;5;6;7;8;9;10;11;12;13;14;15;16;17;18;19;20;21},{45;35;26;18;16;15;14;13;12;11;10;9;8;7;6;5;4;3;2;1;0}),0)</f>
        <v>6</v>
      </c>
      <c r="X27" s="474"/>
      <c r="Y27" s="484">
        <f>IF(X27,LOOKUP(X27,{1;2;3;4;5;6;7;8;9;10;11;12;13;14;15;16;17;18;19;20;21},{45;35;26;18;16;15;14;13;12;11;10;9;8;7;6;5;4;3;2;1;0}),0)</f>
        <v>0</v>
      </c>
      <c r="Z27" s="480"/>
      <c r="AA27" s="479">
        <f>IF(Z27,LOOKUP(Z27,{1;2;3;4;5;6;7;8;9;10;11;12;13;14;15;16;17;18;19;20;21},{45;35;26;18;16;15;14;13;12;11;10;9;8;7;6;5;4;3;2;1;0}),0)</f>
        <v>0</v>
      </c>
      <c r="AB27" s="474"/>
      <c r="AC27" s="289">
        <f>IF(AB27,LOOKUP(AB27,{1;2;3;4;5;6;7;8;9;10;11;12;13;14;15;16;17;18;19;20;21},{45;35;26;18;16;15;14;13;12;11;10;9;8;7;6;5;4;3;2;1;0}),0)</f>
        <v>0</v>
      </c>
      <c r="AD27" s="225"/>
      <c r="AE27" s="161"/>
    </row>
    <row r="28" spans="1:31" s="54" customFormat="1" ht="16" customHeight="1" x14ac:dyDescent="0.2">
      <c r="A28" s="187">
        <v>3535649</v>
      </c>
      <c r="B28" s="181" t="s">
        <v>346</v>
      </c>
      <c r="C28" s="181" t="s">
        <v>347</v>
      </c>
      <c r="D28" s="178" t="str">
        <f t="shared" si="0"/>
        <v>EmmaTARBATH</v>
      </c>
      <c r="E28" s="193"/>
      <c r="F28" s="384" t="s">
        <v>482</v>
      </c>
      <c r="G28" s="381">
        <v>1997</v>
      </c>
      <c r="H28" s="311" t="str">
        <f t="shared" si="1"/>
        <v>U23</v>
      </c>
      <c r="I28" s="311">
        <f t="shared" si="2"/>
        <v>37</v>
      </c>
      <c r="J28" s="340">
        <f>LARGE((O28,S28,Y28,AC28),1)+LARGE((O28,S28,Y28,AC28),2)</f>
        <v>0</v>
      </c>
      <c r="K28" s="44">
        <f t="shared" si="3"/>
        <v>22</v>
      </c>
      <c r="L28" s="202">
        <f>LARGE((Q28,U28,W28,AA28),1)+LARGE((Q28,U28,W28,AA28),2)</f>
        <v>15</v>
      </c>
      <c r="M28" s="161"/>
      <c r="N28" s="44"/>
      <c r="O28" s="41">
        <f>IF(N28,LOOKUP(N28,{1;2;3;4;5;6;7;8;9;10;11;12;13;14;15;16;17;18;19;20;21},{30;25;21;18;16;15;14;13;12;11;10;9;8;7;6;5;4;3;2;1;0}),0)</f>
        <v>0</v>
      </c>
      <c r="P28" s="44">
        <v>10</v>
      </c>
      <c r="Q28" s="43">
        <f>IF(P28,LOOKUP(P28,{1;2;3;4;5;6;7;8;9;10;11;12;13;14;15;16;17;18;19;20;21},{30;25;21;18;16;15;14;13;12;11;10;9;8;7;6;5;4;3;2;1;0}),0)</f>
        <v>11</v>
      </c>
      <c r="R28" s="44"/>
      <c r="S28" s="41">
        <f>IF(R28,LOOKUP(R28,{1;2;3;4;5;6;7;8;9;10;11;12;13;14;15;16;17;18;19;20;21},{30;25;21;18;16;15;14;13;12;11;10;9;8;7;6;5;4;3;2;1;0}),0)</f>
        <v>0</v>
      </c>
      <c r="T28" s="44"/>
      <c r="U28" s="274">
        <f>IF(T28,LOOKUP(T28,{1;2;3;4;5;6;7;8;9;10;11;12;13;14;15;16;17;18;19;20;21},{30;25;21;18;16;15;14;13;12;11;10;9;8;7;6;5;4;3;2;1;0}),0)</f>
        <v>0</v>
      </c>
      <c r="V28" s="480"/>
      <c r="W28" s="479">
        <f>IF(V28,LOOKUP(V28,{1;2;3;4;5;6;7;8;9;10;11;12;13;14;15;16;17;18;19;20;21},{45;35;26;18;16;15;14;13;12;11;10;9;8;7;6;5;4;3;2;1;0}),0)</f>
        <v>0</v>
      </c>
      <c r="X28" s="474"/>
      <c r="Y28" s="484">
        <f>IF(X28,LOOKUP(X28,{1;2;3;4;5;6;7;8;9;10;11;12;13;14;15;16;17;18;19;20;21},{45;35;26;18;16;15;14;13;12;11;10;9;8;7;6;5;4;3;2;1;0}),0)</f>
        <v>0</v>
      </c>
      <c r="Z28" s="480">
        <v>17</v>
      </c>
      <c r="AA28" s="479">
        <f>IF(Z28,LOOKUP(Z28,{1;2;3;4;5;6;7;8;9;10;11;12;13;14;15;16;17;18;19;20;21},{45;35;26;18;16;15;14;13;12;11;10;9;8;7;6;5;4;3;2;1;0}),0)</f>
        <v>4</v>
      </c>
      <c r="AB28" s="474"/>
      <c r="AC28" s="289">
        <f>IF(AB28,LOOKUP(AB28,{1;2;3;4;5;6;7;8;9;10;11;12;13;14;15;16;17;18;19;20;21},{45;35;26;18;16;15;14;13;12;11;10;9;8;7;6;5;4;3;2;1;0}),0)</f>
        <v>0</v>
      </c>
      <c r="AD28" s="225"/>
      <c r="AE28" s="161"/>
    </row>
    <row r="29" spans="1:31" s="54" customFormat="1" ht="16" customHeight="1" x14ac:dyDescent="0.2">
      <c r="A29" s="187">
        <v>3535124</v>
      </c>
      <c r="B29" s="181" t="s">
        <v>458</v>
      </c>
      <c r="C29" s="181" t="s">
        <v>459</v>
      </c>
      <c r="D29" s="178" t="str">
        <f t="shared" si="0"/>
        <v>IdaSARGENT</v>
      </c>
      <c r="E29" s="349">
        <v>2017</v>
      </c>
      <c r="F29" s="384" t="s">
        <v>482</v>
      </c>
      <c r="G29" s="381">
        <v>1988</v>
      </c>
      <c r="H29" s="311" t="str">
        <f t="shared" si="1"/>
        <v>SR</v>
      </c>
      <c r="I29" s="311">
        <f t="shared" si="2"/>
        <v>4</v>
      </c>
      <c r="J29" s="340">
        <f>LARGE((O29,S29,Y29,AC29),1)+LARGE((O29,S29,Y29,AC29),2)</f>
        <v>45</v>
      </c>
      <c r="K29" s="44">
        <f t="shared" si="3"/>
        <v>23</v>
      </c>
      <c r="L29" s="202">
        <f>LARGE((Q29,U29,W29,AA29),1)+LARGE((Q29,U29,W29,AA29),2)</f>
        <v>14</v>
      </c>
      <c r="M29" s="161"/>
      <c r="N29" s="44"/>
      <c r="O29" s="41">
        <f>IF(N29,LOOKUP(N29,{1;2;3;4;5;6;7;8;9;10;11;12;13;14;15;16;17;18;19;20;21},{30;25;21;18;16;15;14;13;12;11;10;9;8;7;6;5;4;3;2;1;0}),0)</f>
        <v>0</v>
      </c>
      <c r="P29" s="44"/>
      <c r="Q29" s="43">
        <f>IF(P29,LOOKUP(P29,{1;2;3;4;5;6;7;8;9;10;11;12;13;14;15;16;17;18;19;20;21},{30;25;21;18;16;15;14;13;12;11;10;9;8;7;6;5;4;3;2;1;0}),0)</f>
        <v>0</v>
      </c>
      <c r="R29" s="44"/>
      <c r="S29" s="41">
        <f>IF(R29,LOOKUP(R29,{1;2;3;4;5;6;7;8;9;10;11;12;13;14;15;16;17;18;19;20;21},{30;25;21;18;16;15;14;13;12;11;10;9;8;7;6;5;4;3;2;1;0}),0)</f>
        <v>0</v>
      </c>
      <c r="T29" s="44"/>
      <c r="U29" s="274">
        <f>IF(T29,LOOKUP(T29,{1;2;3;4;5;6;7;8;9;10;11;12;13;14;15;16;17;18;19;20;21},{30;25;21;18;16;15;14;13;12;11;10;9;8;7;6;5;4;3;2;1;0}),0)</f>
        <v>0</v>
      </c>
      <c r="V29" s="480">
        <v>7</v>
      </c>
      <c r="W29" s="479">
        <f>IF(V29,LOOKUP(V29,{1;2;3;4;5;6;7;8;9;10;11;12;13;14;15;16;17;18;19;20;21},{45;35;26;18;16;15;14;13;12;11;10;9;8;7;6;5;4;3;2;1;0}),0)</f>
        <v>14</v>
      </c>
      <c r="X29" s="474">
        <v>1</v>
      </c>
      <c r="Y29" s="484">
        <f>IF(X29,LOOKUP(X29,{1;2;3;4;5;6;7;8;9;10;11;12;13;14;15;16;17;18;19;20;21},{45;35;26;18;16;15;14;13;12;11;10;9;8;7;6;5;4;3;2;1;0}),0)</f>
        <v>45</v>
      </c>
      <c r="Z29" s="480"/>
      <c r="AA29" s="479">
        <f>IF(Z29,LOOKUP(Z29,{1;2;3;4;5;6;7;8;9;10;11;12;13;14;15;16;17;18;19;20;21},{45;35;26;18;16;15;14;13;12;11;10;9;8;7;6;5;4;3;2;1;0}),0)</f>
        <v>0</v>
      </c>
      <c r="AB29" s="474"/>
      <c r="AC29" s="289">
        <f>IF(AB29,LOOKUP(AB29,{1;2;3;4;5;6;7;8;9;10;11;12;13;14;15;16;17;18;19;20;21},{45;35;26;18;16;15;14;13;12;11;10;9;8;7;6;5;4;3;2;1;0}),0)</f>
        <v>0</v>
      </c>
      <c r="AD29" s="225"/>
      <c r="AE29" s="161"/>
    </row>
    <row r="30" spans="1:31" s="54" customFormat="1" ht="16" customHeight="1" x14ac:dyDescent="0.2">
      <c r="A30" s="187">
        <v>3535657</v>
      </c>
      <c r="B30" s="181" t="s">
        <v>388</v>
      </c>
      <c r="C30" s="181" t="s">
        <v>389</v>
      </c>
      <c r="D30" s="178" t="str">
        <f t="shared" si="0"/>
        <v>LeahBRAMS</v>
      </c>
      <c r="E30" s="349">
        <v>2017</v>
      </c>
      <c r="F30" s="384" t="s">
        <v>482</v>
      </c>
      <c r="G30" s="381">
        <v>1998</v>
      </c>
      <c r="H30" s="311" t="str">
        <f t="shared" si="1"/>
        <v>U23</v>
      </c>
      <c r="I30" s="311">
        <f t="shared" si="2"/>
        <v>37</v>
      </c>
      <c r="J30" s="340">
        <f>LARGE((O30,S30,Y30,AC30),1)+LARGE((O30,S30,Y30,AC30),2)</f>
        <v>0</v>
      </c>
      <c r="K30" s="44">
        <f t="shared" si="3"/>
        <v>23</v>
      </c>
      <c r="L30" s="202">
        <f>LARGE((Q30,U30,W30,AA30),1)+LARGE((Q30,U30,W30,AA30),2)</f>
        <v>14</v>
      </c>
      <c r="M30" s="161"/>
      <c r="N30" s="44"/>
      <c r="O30" s="41">
        <f>IF(N30,LOOKUP(N30,{1;2;3;4;5;6;7;8;9;10;11;12;13;14;15;16;17;18;19;20;21},{30;25;21;18;16;15;14;13;12;11;10;9;8;7;6;5;4;3;2;1;0}),0)</f>
        <v>0</v>
      </c>
      <c r="P30" s="44"/>
      <c r="Q30" s="43">
        <f>IF(P30,LOOKUP(P30,{1;2;3;4;5;6;7;8;9;10;11;12;13;14;15;16;17;18;19;20;21},{30;25;21;18;16;15;14;13;12;11;10;9;8;7;6;5;4;3;2;1;0}),0)</f>
        <v>0</v>
      </c>
      <c r="R30" s="44"/>
      <c r="S30" s="41">
        <f>IF(R30,LOOKUP(R30,{1;2;3;4;5;6;7;8;9;10;11;12;13;14;15;16;17;18;19;20;21},{30;25;21;18;16;15;14;13;12;11;10;9;8;7;6;5;4;3;2;1;0}),0)</f>
        <v>0</v>
      </c>
      <c r="T30" s="44">
        <v>17</v>
      </c>
      <c r="U30" s="274">
        <f>IF(T30,LOOKUP(T30,{1;2;3;4;5;6;7;8;9;10;11;12;13;14;15;16;17;18;19;20;21},{30;25;21;18;16;15;14;13;12;11;10;9;8;7;6;5;4;3;2;1;0}),0)</f>
        <v>4</v>
      </c>
      <c r="V30" s="480">
        <v>13</v>
      </c>
      <c r="W30" s="479">
        <f>IF(V30,LOOKUP(V30,{1;2;3;4;5;6;7;8;9;10;11;12;13;14;15;16;17;18;19;20;21},{45;35;26;18;16;15;14;13;12;11;10;9;8;7;6;5;4;3;2;1;0}),0)</f>
        <v>8</v>
      </c>
      <c r="X30" s="474"/>
      <c r="Y30" s="484">
        <f>IF(X30,LOOKUP(X30,{1;2;3;4;5;6;7;8;9;10;11;12;13;14;15;16;17;18;19;20;21},{45;35;26;18;16;15;14;13;12;11;10;9;8;7;6;5;4;3;2;1;0}),0)</f>
        <v>0</v>
      </c>
      <c r="Z30" s="480">
        <v>15</v>
      </c>
      <c r="AA30" s="479">
        <f>IF(Z30,LOOKUP(Z30,{1;2;3;4;5;6;7;8;9;10;11;12;13;14;15;16;17;18;19;20;21},{45;35;26;18;16;15;14;13;12;11;10;9;8;7;6;5;4;3;2;1;0}),0)</f>
        <v>6</v>
      </c>
      <c r="AB30" s="474"/>
      <c r="AC30" s="289">
        <f>IF(AB30,LOOKUP(AB30,{1;2;3;4;5;6;7;8;9;10;11;12;13;14;15;16;17;18;19;20;21},{45;35;26;18;16;15;14;13;12;11;10;9;8;7;6;5;4;3;2;1;0}),0)</f>
        <v>0</v>
      </c>
      <c r="AD30" s="225"/>
      <c r="AE30" s="161"/>
    </row>
    <row r="31" spans="1:31" s="54" customFormat="1" ht="16" customHeight="1" x14ac:dyDescent="0.2">
      <c r="A31" s="187">
        <v>3535770</v>
      </c>
      <c r="B31" s="181" t="s">
        <v>650</v>
      </c>
      <c r="C31" s="181" t="s">
        <v>652</v>
      </c>
      <c r="D31" s="178" t="str">
        <f t="shared" si="0"/>
        <v>KendallKramer</v>
      </c>
      <c r="E31" s="349"/>
      <c r="F31" s="190" t="s">
        <v>482</v>
      </c>
      <c r="G31" s="381">
        <v>2002</v>
      </c>
      <c r="H31" s="311" t="str">
        <f t="shared" si="1"/>
        <v>U23</v>
      </c>
      <c r="I31" s="311">
        <f t="shared" si="2"/>
        <v>37</v>
      </c>
      <c r="J31" s="340">
        <f>LARGE((O31,S31,Y31,AC31),1)+LARGE((O31,S31,Y31,AC31),2)</f>
        <v>0</v>
      </c>
      <c r="K31" s="44">
        <f t="shared" si="3"/>
        <v>25</v>
      </c>
      <c r="L31" s="202">
        <f>LARGE((Q31,U31,W31,AA31),1)+LARGE((Q31,U31,W31,AA31),2)</f>
        <v>13</v>
      </c>
      <c r="M31" s="161"/>
      <c r="N31" s="44"/>
      <c r="O31" s="41">
        <f>IF(N31,LOOKUP(N31,{1;2;3;4;5;6;7;8;9;10;11;12;13;14;15;16;17;18;19;20;21},{30;25;21;18;16;15;14;13;12;11;10;9;8;7;6;5;4;3;2;1;0}),0)</f>
        <v>0</v>
      </c>
      <c r="P31" s="44"/>
      <c r="Q31" s="43">
        <f>IF(P31,LOOKUP(P31,{1;2;3;4;5;6;7;8;9;10;11;12;13;14;15;16;17;18;19;20;21},{30;25;21;18;16;15;14;13;12;11;10;9;8;7;6;5;4;3;2;1;0}),0)</f>
        <v>0</v>
      </c>
      <c r="R31" s="44"/>
      <c r="S31" s="41">
        <f>IF(R31,LOOKUP(R31,{1;2;3;4;5;6;7;8;9;10;11;12;13;14;15;16;17;18;19;20;21},{30;25;21;18;16;15;14;13;12;11;10;9;8;7;6;5;4;3;2;1;0}),0)</f>
        <v>0</v>
      </c>
      <c r="T31" s="44"/>
      <c r="U31" s="274">
        <f>IF(T31,LOOKUP(T31,{1;2;3;4;5;6;7;8;9;10;11;12;13;14;15;16;17;18;19;20;21},{30;25;21;18;16;15;14;13;12;11;10;9;8;7;6;5;4;3;2;1;0}),0)</f>
        <v>0</v>
      </c>
      <c r="V31" s="480">
        <v>8</v>
      </c>
      <c r="W31" s="479">
        <f>IF(V31,LOOKUP(V31,{1;2;3;4;5;6;7;8;9;10;11;12;13;14;15;16;17;18;19;20;21},{45;35;26;18;16;15;14;13;12;11;10;9;8;7;6;5;4;3;2;1;0}),0)</f>
        <v>13</v>
      </c>
      <c r="X31" s="474"/>
      <c r="Y31" s="484">
        <f>IF(X31,LOOKUP(X31,{1;2;3;4;5;6;7;8;9;10;11;12;13;14;15;16;17;18;19;20;21},{45;35;26;18;16;15;14;13;12;11;10;9;8;7;6;5;4;3;2;1;0}),0)</f>
        <v>0</v>
      </c>
      <c r="Z31" s="480"/>
      <c r="AA31" s="479">
        <f>IF(Z31,LOOKUP(Z31,{1;2;3;4;5;6;7;8;9;10;11;12;13;14;15;16;17;18;19;20;21},{45;35;26;18;16;15;14;13;12;11;10;9;8;7;6;5;4;3;2;1;0}),0)</f>
        <v>0</v>
      </c>
      <c r="AB31" s="474"/>
      <c r="AC31" s="289">
        <f>IF(AB31,LOOKUP(AB31,{1;2;3;4;5;6;7;8;9;10;11;12;13;14;15;16;17;18;19;20;21},{45;35;26;18;16;15;14;13;12;11;10;9;8;7;6;5;4;3;2;1;0}),0)</f>
        <v>0</v>
      </c>
      <c r="AD31" s="225"/>
      <c r="AE31" s="161"/>
    </row>
    <row r="32" spans="1:31" s="54" customFormat="1" ht="16" customHeight="1" x14ac:dyDescent="0.2">
      <c r="A32" s="187">
        <v>3535728</v>
      </c>
      <c r="B32" s="181" t="s">
        <v>596</v>
      </c>
      <c r="C32" s="181" t="s">
        <v>597</v>
      </c>
      <c r="D32" s="178" t="str">
        <f t="shared" si="0"/>
        <v>SofiaSANCHEZ</v>
      </c>
      <c r="E32" s="349"/>
      <c r="F32" s="190" t="s">
        <v>482</v>
      </c>
      <c r="G32" s="381">
        <v>2000</v>
      </c>
      <c r="H32" s="311" t="str">
        <f t="shared" si="1"/>
        <v>U23</v>
      </c>
      <c r="I32" s="311">
        <f t="shared" si="2"/>
        <v>37</v>
      </c>
      <c r="J32" s="340">
        <f>LARGE((O32,S32,Y32,AC32),1)+LARGE((O32,S32,Y32,AC32),2)</f>
        <v>0</v>
      </c>
      <c r="K32" s="44">
        <f t="shared" si="3"/>
        <v>26</v>
      </c>
      <c r="L32" s="202">
        <f>LARGE((Q32,U32,W32,AA32),1)+LARGE((Q32,U32,W32,AA32),2)</f>
        <v>12</v>
      </c>
      <c r="M32" s="161"/>
      <c r="N32" s="44"/>
      <c r="O32" s="41">
        <f>IF(N32,LOOKUP(N32,{1;2;3;4;5;6;7;8;9;10;11;12;13;14;15;16;17;18;19;20;21},{30;25;21;18;16;15;14;13;12;11;10;9;8;7;6;5;4;3;2;1;0}),0)</f>
        <v>0</v>
      </c>
      <c r="P32" s="44">
        <v>15</v>
      </c>
      <c r="Q32" s="43">
        <f>IF(P32,LOOKUP(P32,{1;2;3;4;5;6;7;8;9;10;11;12;13;14;15;16;17;18;19;20;21},{30;25;21;18;16;15;14;13;12;11;10;9;8;7;6;5;4;3;2;1;0}),0)</f>
        <v>6</v>
      </c>
      <c r="R32" s="44"/>
      <c r="S32" s="41">
        <f>IF(R32,LOOKUP(R32,{1;2;3;4;5;6;7;8;9;10;11;12;13;14;15;16;17;18;19;20;21},{30;25;21;18;16;15;14;13;12;11;10;9;8;7;6;5;4;3;2;1;0}),0)</f>
        <v>0</v>
      </c>
      <c r="T32" s="44">
        <v>15</v>
      </c>
      <c r="U32" s="274">
        <f>IF(T32,LOOKUP(T32,{1;2;3;4;5;6;7;8;9;10;11;12;13;14;15;16;17;18;19;20;21},{30;25;21;18;16;15;14;13;12;11;10;9;8;7;6;5;4;3;2;1;0}),0)</f>
        <v>6</v>
      </c>
      <c r="V32" s="480"/>
      <c r="W32" s="479">
        <f>IF(V32,LOOKUP(V32,{1;2;3;4;5;6;7;8;9;10;11;12;13;14;15;16;17;18;19;20;21},{45;35;26;18;16;15;14;13;12;11;10;9;8;7;6;5;4;3;2;1;0}),0)</f>
        <v>0</v>
      </c>
      <c r="X32" s="474"/>
      <c r="Y32" s="484">
        <f>IF(X32,LOOKUP(X32,{1;2;3;4;5;6;7;8;9;10;11;12;13;14;15;16;17;18;19;20;21},{45;35;26;18;16;15;14;13;12;11;10;9;8;7;6;5;4;3;2;1;0}),0)</f>
        <v>0</v>
      </c>
      <c r="Z32" s="480"/>
      <c r="AA32" s="479">
        <f>IF(Z32,LOOKUP(Z32,{1;2;3;4;5;6;7;8;9;10;11;12;13;14;15;16;17;18;19;20;21},{45;35;26;18;16;15;14;13;12;11;10;9;8;7;6;5;4;3;2;1;0}),0)</f>
        <v>0</v>
      </c>
      <c r="AB32" s="474"/>
      <c r="AC32" s="289">
        <f>IF(AB32,LOOKUP(AB32,{1;2;3;4;5;6;7;8;9;10;11;12;13;14;15;16;17;18;19;20;21},{45;35;26;18;16;15;14;13;12;11;10;9;8;7;6;5;4;3;2;1;0}),0)</f>
        <v>0</v>
      </c>
      <c r="AD32" s="225"/>
      <c r="AE32" s="161"/>
    </row>
    <row r="33" spans="1:31" s="54" customFormat="1" ht="16" customHeight="1" x14ac:dyDescent="0.2">
      <c r="A33" s="187"/>
      <c r="B33" s="181" t="s">
        <v>298</v>
      </c>
      <c r="C33" s="181" t="s">
        <v>660</v>
      </c>
      <c r="D33" s="178" t="str">
        <f t="shared" si="0"/>
        <v>AnnikaLANDIS</v>
      </c>
      <c r="E33" s="349"/>
      <c r="F33" s="190" t="s">
        <v>482</v>
      </c>
      <c r="G33" s="381">
        <v>1998</v>
      </c>
      <c r="H33" s="311" t="str">
        <f t="shared" si="1"/>
        <v>U23</v>
      </c>
      <c r="I33" s="311">
        <f t="shared" si="2"/>
        <v>37</v>
      </c>
      <c r="J33" s="340">
        <f>LARGE((O33,S33,Y33,AC33),1)+LARGE((O33,S33,Y33,AC33),2)</f>
        <v>0</v>
      </c>
      <c r="K33" s="44">
        <f t="shared" si="3"/>
        <v>27</v>
      </c>
      <c r="L33" s="202">
        <f>LARGE((Q33,U33,W33,AA33),1)+LARGE((Q33,U33,W33,AA33),2)</f>
        <v>11</v>
      </c>
      <c r="M33" s="161"/>
      <c r="N33" s="44"/>
      <c r="O33" s="41">
        <f>IF(N33,LOOKUP(N33,{1;2;3;4;5;6;7;8;9;10;11;12;13;14;15;16;17;18;19;20;21},{30;25;21;18;16;15;14;13;12;11;10;9;8;7;6;5;4;3;2;1;0}),0)</f>
        <v>0</v>
      </c>
      <c r="P33" s="44"/>
      <c r="Q33" s="43">
        <f>IF(P33,LOOKUP(P33,{1;2;3;4;5;6;7;8;9;10;11;12;13;14;15;16;17;18;19;20;21},{30;25;21;18;16;15;14;13;12;11;10;9;8;7;6;5;4;3;2;1;0}),0)</f>
        <v>0</v>
      </c>
      <c r="R33" s="44"/>
      <c r="S33" s="41">
        <f>IF(R33,LOOKUP(R33,{1;2;3;4;5;6;7;8;9;10;11;12;13;14;15;16;17;18;19;20;21},{30;25;21;18;16;15;14;13;12;11;10;9;8;7;6;5;4;3;2;1;0}),0)</f>
        <v>0</v>
      </c>
      <c r="T33" s="44"/>
      <c r="U33" s="274">
        <f>IF(T33,LOOKUP(T33,{1;2;3;4;5;6;7;8;9;10;11;12;13;14;15;16;17;18;19;20;21},{30;25;21;18;16;15;14;13;12;11;10;9;8;7;6;5;4;3;2;1;0}),0)</f>
        <v>0</v>
      </c>
      <c r="V33" s="480"/>
      <c r="W33" s="479">
        <f>IF(V33,LOOKUP(V33,{1;2;3;4;5;6;7;8;9;10;11;12;13;14;15;16;17;18;19;20;21},{45;35;26;18;16;15;14;13;12;11;10;9;8;7;6;5;4;3;2;1;0}),0)</f>
        <v>0</v>
      </c>
      <c r="X33" s="474"/>
      <c r="Y33" s="484">
        <f>IF(X33,LOOKUP(X33,{1;2;3;4;5;6;7;8;9;10;11;12;13;14;15;16;17;18;19;20;21},{45;35;26;18;16;15;14;13;12;11;10;9;8;7;6;5;4;3;2;1;0}),0)</f>
        <v>0</v>
      </c>
      <c r="Z33" s="480">
        <v>10</v>
      </c>
      <c r="AA33" s="479">
        <f>IF(Z33,LOOKUP(Z33,{1;2;3;4;5;6;7;8;9;10;11;12;13;14;15;16;17;18;19;20;21},{45;35;26;18;16;15;14;13;12;11;10;9;8;7;6;5;4;3;2;1;0}),0)</f>
        <v>11</v>
      </c>
      <c r="AB33" s="474"/>
      <c r="AC33" s="289">
        <f>IF(AB33,LOOKUP(AB33,{1;2;3;4;5;6;7;8;9;10;11;12;13;14;15;16;17;18;19;20;21},{45;35;26;18;16;15;14;13;12;11;10;9;8;7;6;5;4;3;2;1;0}),0)</f>
        <v>0</v>
      </c>
      <c r="AD33" s="225"/>
      <c r="AE33" s="161"/>
    </row>
    <row r="34" spans="1:31" s="54" customFormat="1" ht="16" customHeight="1" x14ac:dyDescent="0.2">
      <c r="A34" s="187">
        <v>3426503</v>
      </c>
      <c r="B34" s="181" t="s">
        <v>378</v>
      </c>
      <c r="C34" s="181" t="s">
        <v>379</v>
      </c>
      <c r="D34" s="178" t="str">
        <f t="shared" si="0"/>
        <v>MariahBREDAL</v>
      </c>
      <c r="E34" s="349">
        <v>2017</v>
      </c>
      <c r="F34" s="384" t="s">
        <v>482</v>
      </c>
      <c r="G34" s="381">
        <v>1997</v>
      </c>
      <c r="H34" s="311" t="str">
        <f t="shared" si="1"/>
        <v>U23</v>
      </c>
      <c r="I34" s="311">
        <f t="shared" si="2"/>
        <v>30</v>
      </c>
      <c r="J34" s="340">
        <f>LARGE((O34,S34,Y34,AC34),1)+LARGE((O34,S34,Y34,AC34),2)</f>
        <v>6</v>
      </c>
      <c r="K34" s="44">
        <f t="shared" si="3"/>
        <v>28</v>
      </c>
      <c r="L34" s="202">
        <f>LARGE((Q34,U34,W34,AA34),1)+LARGE((Q34,U34,W34,AA34),2)</f>
        <v>10</v>
      </c>
      <c r="M34" s="161"/>
      <c r="N34" s="46">
        <v>15</v>
      </c>
      <c r="O34" s="41">
        <f>IF(N34,LOOKUP(N34,{1;2;3;4;5;6;7;8;9;10;11;12;13;14;15;16;17;18;19;20;21},{30;25;21;18;16;15;14;13;12;11;10;9;8;7;6;5;4;3;2;1;0}),0)</f>
        <v>6</v>
      </c>
      <c r="P34" s="46">
        <v>11</v>
      </c>
      <c r="Q34" s="43">
        <f>IF(P34,LOOKUP(P34,{1;2;3;4;5;6;7;8;9;10;11;12;13;14;15;16;17;18;19;20;21},{30;25;21;18;16;15;14;13;12;11;10;9;8;7;6;5;4;3;2;1;0}),0)</f>
        <v>10</v>
      </c>
      <c r="R34" s="46"/>
      <c r="S34" s="41">
        <f>IF(R34,LOOKUP(R34,{1;2;3;4;5;6;7;8;9;10;11;12;13;14;15;16;17;18;19;20;21},{30;25;21;18;16;15;14;13;12;11;10;9;8;7;6;5;4;3;2;1;0}),0)</f>
        <v>0</v>
      </c>
      <c r="T34" s="46"/>
      <c r="U34" s="274">
        <f>IF(T34,LOOKUP(T34,{1;2;3;4;5;6;7;8;9;10;11;12;13;14;15;16;17;18;19;20;21},{30;25;21;18;16;15;14;13;12;11;10;9;8;7;6;5;4;3;2;1;0}),0)</f>
        <v>0</v>
      </c>
      <c r="V34" s="478"/>
      <c r="W34" s="479">
        <f>IF(V34,LOOKUP(V34,{1;2;3;4;5;6;7;8;9;10;11;12;13;14;15;16;17;18;19;20;21},{45;35;26;18;16;15;14;13;12;11;10;9;8;7;6;5;4;3;2;1;0}),0)</f>
        <v>0</v>
      </c>
      <c r="X34" s="344"/>
      <c r="Y34" s="484">
        <f>IF(X34,LOOKUP(X34,{1;2;3;4;5;6;7;8;9;10;11;12;13;14;15;16;17;18;19;20;21},{45;35;26;18;16;15;14;13;12;11;10;9;8;7;6;5;4;3;2;1;0}),0)</f>
        <v>0</v>
      </c>
      <c r="Z34" s="478"/>
      <c r="AA34" s="479">
        <f>IF(Z34,LOOKUP(Z34,{1;2;3;4;5;6;7;8;9;10;11;12;13;14;15;16;17;18;19;20;21},{45;35;26;18;16;15;14;13;12;11;10;9;8;7;6;5;4;3;2;1;0}),0)</f>
        <v>0</v>
      </c>
      <c r="AB34" s="344"/>
      <c r="AC34" s="289">
        <f>IF(AB34,LOOKUP(AB34,{1;2;3;4;5;6;7;8;9;10;11;12;13;14;15;16;17;18;19;20;21},{45;35;26;18;16;15;14;13;12;11;10;9;8;7;6;5;4;3;2;1;0}),0)</f>
        <v>0</v>
      </c>
      <c r="AD34" s="225"/>
      <c r="AE34" s="161"/>
    </row>
    <row r="35" spans="1:31" s="54" customFormat="1" ht="16" customHeight="1" x14ac:dyDescent="0.2">
      <c r="A35" s="187">
        <v>3535656</v>
      </c>
      <c r="B35" s="181" t="s">
        <v>292</v>
      </c>
      <c r="C35" s="181" t="s">
        <v>293</v>
      </c>
      <c r="D35" s="178" t="str">
        <f t="shared" si="0"/>
        <v>NicoleSCHNEIDER</v>
      </c>
      <c r="E35" s="349">
        <v>2017</v>
      </c>
      <c r="F35" s="384" t="s">
        <v>482</v>
      </c>
      <c r="G35" s="381">
        <v>1997</v>
      </c>
      <c r="H35" s="311" t="str">
        <f t="shared" si="1"/>
        <v>U23</v>
      </c>
      <c r="I35" s="311">
        <f t="shared" si="2"/>
        <v>27</v>
      </c>
      <c r="J35" s="340">
        <f>LARGE((O35,S35,Y35,AC35),1)+LARGE((O35,S35,Y35,AC35),2)</f>
        <v>7</v>
      </c>
      <c r="K35" s="44">
        <f t="shared" si="3"/>
        <v>29</v>
      </c>
      <c r="L35" s="202">
        <f>LARGE((Q35,U35,W35,AA35),1)+LARGE((Q35,U35,W35,AA35),2)</f>
        <v>8</v>
      </c>
      <c r="M35" s="161"/>
      <c r="N35" s="44"/>
      <c r="O35" s="41">
        <f>IF(N35,LOOKUP(N35,{1;2;3;4;5;6;7;8;9;10;11;12;13;14;15;16;17;18;19;20;21},{30;25;21;18;16;15;14;13;12;11;10;9;8;7;6;5;4;3;2;1;0}),0)</f>
        <v>0</v>
      </c>
      <c r="P35" s="44"/>
      <c r="Q35" s="43">
        <f>IF(P35,LOOKUP(P35,{1;2;3;4;5;6;7;8;9;10;11;12;13;14;15;16;17;18;19;20;21},{30;25;21;18;16;15;14;13;12;11;10;9;8;7;6;5;4;3;2;1;0}),0)</f>
        <v>0</v>
      </c>
      <c r="R35" s="44"/>
      <c r="S35" s="41">
        <f>IF(R35,LOOKUP(R35,{1;2;3;4;5;6;7;8;9;10;11;12;13;14;15;16;17;18;19;20;21},{30;25;21;18;16;15;14;13;12;11;10;9;8;7;6;5;4;3;2;1;0}),0)</f>
        <v>0</v>
      </c>
      <c r="T35" s="44"/>
      <c r="U35" s="274">
        <f>IF(T35,LOOKUP(T35,{1;2;3;4;5;6;7;8;9;10;11;12;13;14;15;16;17;18;19;20;21},{30;25;21;18;16;15;14;13;12;11;10;9;8;7;6;5;4;3;2;1;0}),0)</f>
        <v>0</v>
      </c>
      <c r="V35" s="480"/>
      <c r="W35" s="479">
        <f>IF(V35,LOOKUP(V35,{1;2;3;4;5;6;7;8;9;10;11;12;13;14;15;16;17;18;19;20;21},{45;35;26;18;16;15;14;13;12;11;10;9;8;7;6;5;4;3;2;1;0}),0)</f>
        <v>0</v>
      </c>
      <c r="X35" s="474"/>
      <c r="Y35" s="484">
        <f>IF(X35,LOOKUP(X35,{1;2;3;4;5;6;7;8;9;10;11;12;13;14;15;16;17;18;19;20;21},{45;35;26;18;16;15;14;13;12;11;10;9;8;7;6;5;4;3;2;1;0}),0)</f>
        <v>0</v>
      </c>
      <c r="Z35" s="480">
        <v>13</v>
      </c>
      <c r="AA35" s="479">
        <f>IF(Z35,LOOKUP(Z35,{1;2;3;4;5;6;7;8;9;10;11;12;13;14;15;16;17;18;19;20;21},{45;35;26;18;16;15;14;13;12;11;10;9;8;7;6;5;4;3;2;1;0}),0)</f>
        <v>8</v>
      </c>
      <c r="AB35" s="474">
        <v>14</v>
      </c>
      <c r="AC35" s="289">
        <f>IF(AB35,LOOKUP(AB35,{1;2;3;4;5;6;7;8;9;10;11;12;13;14;15;16;17;18;19;20;21},{45;35;26;18;16;15;14;13;12;11;10;9;8;7;6;5;4;3;2;1;0}),0)</f>
        <v>7</v>
      </c>
      <c r="AD35" s="225"/>
      <c r="AE35" s="161"/>
    </row>
    <row r="36" spans="1:31" s="54" customFormat="1" ht="16" customHeight="1" x14ac:dyDescent="0.2">
      <c r="A36" s="187">
        <v>3535627</v>
      </c>
      <c r="B36" s="181" t="s">
        <v>345</v>
      </c>
      <c r="C36" s="181" t="s">
        <v>213</v>
      </c>
      <c r="D36" s="178" t="str">
        <f t="shared" si="0"/>
        <v>TaelerMCCREREY</v>
      </c>
      <c r="E36" s="349">
        <v>2017</v>
      </c>
      <c r="F36" s="384" t="s">
        <v>482</v>
      </c>
      <c r="G36" s="381">
        <v>1997</v>
      </c>
      <c r="H36" s="311" t="str">
        <f t="shared" si="1"/>
        <v>U23</v>
      </c>
      <c r="I36" s="311">
        <f t="shared" si="2"/>
        <v>18</v>
      </c>
      <c r="J36" s="340">
        <f>LARGE((O36,S36,Y36,AC36),1)+LARGE((O36,S36,Y36,AC36),2)</f>
        <v>16</v>
      </c>
      <c r="K36" s="44">
        <f t="shared" si="3"/>
        <v>30</v>
      </c>
      <c r="L36" s="202">
        <f>LARGE((Q36,U36,W36,AA36),1)+LARGE((Q36,U36,W36,AA36),2)</f>
        <v>7</v>
      </c>
      <c r="M36" s="161"/>
      <c r="N36" s="44"/>
      <c r="O36" s="41">
        <f>IF(N36,LOOKUP(N36,{1;2;3;4;5;6;7;8;9;10;11;12;13;14;15;16;17;18;19;20;21},{30;25;21;18;16;15;14;13;12;11;10;9;8;7;6;5;4;3;2;1;0}),0)</f>
        <v>0</v>
      </c>
      <c r="P36" s="44"/>
      <c r="Q36" s="43">
        <f>IF(P36,LOOKUP(P36,{1;2;3;4;5;6;7;8;9;10;11;12;13;14;15;16;17;18;19;20;21},{30;25;21;18;16;15;14;13;12;11;10;9;8;7;6;5;4;3;2;1;0}),0)</f>
        <v>0</v>
      </c>
      <c r="R36" s="44">
        <v>6</v>
      </c>
      <c r="S36" s="41">
        <f>IF(R36,LOOKUP(R36,{1;2;3;4;5;6;7;8;9;10;11;12;13;14;15;16;17;18;19;20;21},{30;25;21;18;16;15;14;13;12;11;10;9;8;7;6;5;4;3;2;1;0}),0)</f>
        <v>15</v>
      </c>
      <c r="T36" s="44">
        <v>14</v>
      </c>
      <c r="U36" s="274">
        <f>IF(T36,LOOKUP(T36,{1;2;3;4;5;6;7;8;9;10;11;12;13;14;15;16;17;18;19;20;21},{30;25;21;18;16;15;14;13;12;11;10;9;8;7;6;5;4;3;2;1;0}),0)</f>
        <v>7</v>
      </c>
      <c r="V36" s="480"/>
      <c r="W36" s="479">
        <f>IF(V36,LOOKUP(V36,{1;2;3;4;5;6;7;8;9;10;11;12;13;14;15;16;17;18;19;20;21},{45;35;26;18;16;15;14;13;12;11;10;9;8;7;6;5;4;3;2;1;0}),0)</f>
        <v>0</v>
      </c>
      <c r="X36" s="474"/>
      <c r="Y36" s="484">
        <f>IF(X36,LOOKUP(X36,{1;2;3;4;5;6;7;8;9;10;11;12;13;14;15;16;17;18;19;20;21},{45;35;26;18;16;15;14;13;12;11;10;9;8;7;6;5;4;3;2;1;0}),0)</f>
        <v>0</v>
      </c>
      <c r="Z36" s="480"/>
      <c r="AA36" s="479">
        <f>IF(Z36,LOOKUP(Z36,{1;2;3;4;5;6;7;8;9;10;11;12;13;14;15;16;17;18;19;20;21},{45;35;26;18;16;15;14;13;12;11;10;9;8;7;6;5;4;3;2;1;0}),0)</f>
        <v>0</v>
      </c>
      <c r="AB36" s="474">
        <v>20</v>
      </c>
      <c r="AC36" s="289">
        <f>IF(AB36,LOOKUP(AB36,{1;2;3;4;5;6;7;8;9;10;11;12;13;14;15;16;17;18;19;20;21},{45;35;26;18;16;15;14;13;12;11;10;9;8;7;6;5;4;3;2;1;0}),0)</f>
        <v>1</v>
      </c>
      <c r="AD36" s="225"/>
      <c r="AE36" s="161"/>
    </row>
    <row r="37" spans="1:31" s="54" customFormat="1" ht="16" customHeight="1" x14ac:dyDescent="0.2">
      <c r="A37" s="187">
        <v>3535665</v>
      </c>
      <c r="B37" s="181" t="s">
        <v>618</v>
      </c>
      <c r="C37" s="181" t="s">
        <v>617</v>
      </c>
      <c r="D37" s="178" t="str">
        <f t="shared" si="0"/>
        <v>AnnaFAKE</v>
      </c>
      <c r="E37" s="349"/>
      <c r="F37" s="190" t="s">
        <v>482</v>
      </c>
      <c r="G37" s="381">
        <v>1998</v>
      </c>
      <c r="H37" s="311" t="str">
        <f t="shared" si="1"/>
        <v>U23</v>
      </c>
      <c r="I37" s="311">
        <f t="shared" si="2"/>
        <v>36</v>
      </c>
      <c r="J37" s="340">
        <f>LARGE((O37,S37,Y37,AC37),1)+LARGE((O37,S37,Y37,AC37),2)</f>
        <v>1</v>
      </c>
      <c r="K37" s="44">
        <f t="shared" si="3"/>
        <v>31</v>
      </c>
      <c r="L37" s="202">
        <f>LARGE((Q37,U37,W37,AA37),1)+LARGE((Q37,U37,W37,AA37),2)</f>
        <v>5</v>
      </c>
      <c r="M37" s="161"/>
      <c r="N37" s="44">
        <v>20</v>
      </c>
      <c r="O37" s="41">
        <f>IF(N37,LOOKUP(N37,{1;2;3;4;5;6;7;8;9;10;11;12;13;14;15;16;17;18;19;20;21},{30;25;21;18;16;15;14;13;12;11;10;9;8;7;6;5;4;3;2;1;0}),0)</f>
        <v>1</v>
      </c>
      <c r="P37" s="44">
        <v>16</v>
      </c>
      <c r="Q37" s="43">
        <f>IF(P37,LOOKUP(P37,{1;2;3;4;5;6;7;8;9;10;11;12;13;14;15;16;17;18;19;20;21},{30;25;21;18;16;15;14;13;12;11;10;9;8;7;6;5;4;3;2;1;0}),0)</f>
        <v>5</v>
      </c>
      <c r="R37" s="44"/>
      <c r="S37" s="41">
        <f>IF(R37,LOOKUP(R37,{1;2;3;4;5;6;7;8;9;10;11;12;13;14;15;16;17;18;19;20;21},{30;25;21;18;16;15;14;13;12;11;10;9;8;7;6;5;4;3;2;1;0}),0)</f>
        <v>0</v>
      </c>
      <c r="T37" s="44"/>
      <c r="U37" s="274">
        <f>IF(T37,LOOKUP(T37,{1;2;3;4;5;6;7;8;9;10;11;12;13;14;15;16;17;18;19;20;21},{30;25;21;18;16;15;14;13;12;11;10;9;8;7;6;5;4;3;2;1;0}),0)</f>
        <v>0</v>
      </c>
      <c r="V37" s="480"/>
      <c r="W37" s="479">
        <f>IF(V37,LOOKUP(V37,{1;2;3;4;5;6;7;8;9;10;11;12;13;14;15;16;17;18;19;20;21},{45;35;26;18;16;15;14;13;12;11;10;9;8;7;6;5;4;3;2;1;0}),0)</f>
        <v>0</v>
      </c>
      <c r="X37" s="474"/>
      <c r="Y37" s="484">
        <f>IF(X37,LOOKUP(X37,{1;2;3;4;5;6;7;8;9;10;11;12;13;14;15;16;17;18;19;20;21},{45;35;26;18;16;15;14;13;12;11;10;9;8;7;6;5;4;3;2;1;0}),0)</f>
        <v>0</v>
      </c>
      <c r="Z37" s="480"/>
      <c r="AA37" s="479">
        <f>IF(Z37,LOOKUP(Z37,{1;2;3;4;5;6;7;8;9;10;11;12;13;14;15;16;17;18;19;20;21},{45;35;26;18;16;15;14;13;12;11;10;9;8;7;6;5;4;3;2;1;0}),0)</f>
        <v>0</v>
      </c>
      <c r="AB37" s="474"/>
      <c r="AC37" s="289">
        <f>IF(AB37,LOOKUP(AB37,{1;2;3;4;5;6;7;8;9;10;11;12;13;14;15;16;17;18;19;20;21},{45;35;26;18;16;15;14;13;12;11;10;9;8;7;6;5;4;3;2;1;0}),0)</f>
        <v>0</v>
      </c>
      <c r="AD37" s="225"/>
      <c r="AE37" s="161"/>
    </row>
    <row r="38" spans="1:31" s="54" customFormat="1" ht="16" customHeight="1" x14ac:dyDescent="0.2">
      <c r="A38" s="187">
        <v>3535712</v>
      </c>
      <c r="B38" s="181" t="s">
        <v>355</v>
      </c>
      <c r="C38" s="181" t="s">
        <v>356</v>
      </c>
      <c r="D38" s="178" t="str">
        <f t="shared" si="0"/>
        <v>MargaretGELLERT</v>
      </c>
      <c r="E38" s="349">
        <v>2017</v>
      </c>
      <c r="F38" s="384" t="s">
        <v>482</v>
      </c>
      <c r="G38" s="381">
        <v>2000</v>
      </c>
      <c r="H38" s="311" t="str">
        <f t="shared" si="1"/>
        <v>U23</v>
      </c>
      <c r="I38" s="311">
        <f t="shared" si="2"/>
        <v>37</v>
      </c>
      <c r="J38" s="340">
        <f>LARGE((O38,S38,Y38,AC38),1)+LARGE((O38,S38,Y38,AC38),2)</f>
        <v>0</v>
      </c>
      <c r="K38" s="44">
        <f t="shared" si="3"/>
        <v>31</v>
      </c>
      <c r="L38" s="202">
        <f>LARGE((Q38,U38,W38,AA38),1)+LARGE((Q38,U38,W38,AA38),2)</f>
        <v>5</v>
      </c>
      <c r="M38" s="161"/>
      <c r="N38" s="44"/>
      <c r="O38" s="41">
        <f>IF(N38,LOOKUP(N38,{1;2;3;4;5;6;7;8;9;10;11;12;13;14;15;16;17;18;19;20;21},{30;25;21;18;16;15;14;13;12;11;10;9;8;7;6;5;4;3;2;1;0}),0)</f>
        <v>0</v>
      </c>
      <c r="P38" s="44"/>
      <c r="Q38" s="43">
        <f>IF(P38,LOOKUP(P38,{1;2;3;4;5;6;7;8;9;10;11;12;13;14;15;16;17;18;19;20;21},{30;25;21;18;16;15;14;13;12;11;10;9;8;7;6;5;4;3;2;1;0}),0)</f>
        <v>0</v>
      </c>
      <c r="R38" s="44"/>
      <c r="S38" s="41">
        <f>IF(R38,LOOKUP(R38,{1;2;3;4;5;6;7;8;9;10;11;12;13;14;15;16;17;18;19;20;21},{30;25;21;18;16;15;14;13;12;11;10;9;8;7;6;5;4;3;2;1;0}),0)</f>
        <v>0</v>
      </c>
      <c r="T38" s="44"/>
      <c r="U38" s="274">
        <f>IF(T38,LOOKUP(T38,{1;2;3;4;5;6;7;8;9;10;11;12;13;14;15;16;17;18;19;20;21},{30;25;21;18;16;15;14;13;12;11;10;9;8;7;6;5;4;3;2;1;0}),0)</f>
        <v>0</v>
      </c>
      <c r="V38" s="480">
        <v>16</v>
      </c>
      <c r="W38" s="479">
        <f>IF(V38,LOOKUP(V38,{1;2;3;4;5;6;7;8;9;10;11;12;13;14;15;16;17;18;19;20;21},{45;35;26;18;16;15;14;13;12;11;10;9;8;7;6;5;4;3;2;1;0}),0)</f>
        <v>5</v>
      </c>
      <c r="X38" s="474"/>
      <c r="Y38" s="484">
        <f>IF(X38,LOOKUP(X38,{1;2;3;4;5;6;7;8;9;10;11;12;13;14;15;16;17;18;19;20;21},{45;35;26;18;16;15;14;13;12;11;10;9;8;7;6;5;4;3;2;1;0}),0)</f>
        <v>0</v>
      </c>
      <c r="Z38" s="480"/>
      <c r="AA38" s="479">
        <f>IF(Z38,LOOKUP(Z38,{1;2;3;4;5;6;7;8;9;10;11;12;13;14;15;16;17;18;19;20;21},{45;35;26;18;16;15;14;13;12;11;10;9;8;7;6;5;4;3;2;1;0}),0)</f>
        <v>0</v>
      </c>
      <c r="AB38" s="474"/>
      <c r="AC38" s="289">
        <f>IF(AB38,LOOKUP(AB38,{1;2;3;4;5;6;7;8;9;10;11;12;13;14;15;16;17;18;19;20;21},{45;35;26;18;16;15;14;13;12;11;10;9;8;7;6;5;4;3;2;1;0}),0)</f>
        <v>0</v>
      </c>
      <c r="AD38" s="225"/>
      <c r="AE38" s="161"/>
    </row>
    <row r="39" spans="1:31" s="54" customFormat="1" ht="16" customHeight="1" x14ac:dyDescent="0.2">
      <c r="A39" s="187">
        <v>3535594</v>
      </c>
      <c r="B39" s="181" t="s">
        <v>386</v>
      </c>
      <c r="C39" s="181" t="s">
        <v>416</v>
      </c>
      <c r="D39" s="178" t="str">
        <f t="shared" ref="D39:D70" si="4">B39&amp;C39</f>
        <v>EmilyHYDE</v>
      </c>
      <c r="E39" s="349">
        <v>2017</v>
      </c>
      <c r="F39" s="384" t="s">
        <v>482</v>
      </c>
      <c r="G39" s="381">
        <v>1996</v>
      </c>
      <c r="H39" s="311" t="str">
        <f t="shared" ref="H39:H70" si="5">IF(ISBLANK(G39),"",IF(G39&gt;1995.9,"U23","SR"))</f>
        <v>U23</v>
      </c>
      <c r="I39" s="311">
        <f t="shared" ref="I39:I70" si="6">RANK(J39,$J$7:$J$231)</f>
        <v>37</v>
      </c>
      <c r="J39" s="340">
        <f>LARGE((O39,S39,Y39,AC39),1)+LARGE((O39,S39,Y39,AC39),2)</f>
        <v>0</v>
      </c>
      <c r="K39" s="44">
        <f t="shared" ref="K39:K70" si="7">RANK(L39,$L$7:$L$211)</f>
        <v>33</v>
      </c>
      <c r="L39" s="202">
        <f>LARGE((Q39,U39,W39,AA39),1)+LARGE((Q39,U39,W39,AA39),2)</f>
        <v>3</v>
      </c>
      <c r="M39" s="161"/>
      <c r="N39" s="44"/>
      <c r="O39" s="41">
        <f>IF(N39,LOOKUP(N39,{1;2;3;4;5;6;7;8;9;10;11;12;13;14;15;16;17;18;19;20;21},{30;25;21;18;16;15;14;13;12;11;10;9;8;7;6;5;4;3;2;1;0}),0)</f>
        <v>0</v>
      </c>
      <c r="P39" s="44"/>
      <c r="Q39" s="43">
        <f>IF(P39,LOOKUP(P39,{1;2;3;4;5;6;7;8;9;10;11;12;13;14;15;16;17;18;19;20;21},{30;25;21;18;16;15;14;13;12;11;10;9;8;7;6;5;4;3;2;1;0}),0)</f>
        <v>0</v>
      </c>
      <c r="R39" s="44"/>
      <c r="S39" s="41">
        <f>IF(R39,LOOKUP(R39,{1;2;3;4;5;6;7;8;9;10;11;12;13;14;15;16;17;18;19;20;21},{30;25;21;18;16;15;14;13;12;11;10;9;8;7;6;5;4;3;2;1;0}),0)</f>
        <v>0</v>
      </c>
      <c r="T39" s="44"/>
      <c r="U39" s="274">
        <f>IF(T39,LOOKUP(T39,{1;2;3;4;5;6;7;8;9;10;11;12;13;14;15;16;17;18;19;20;21},{30;25;21;18;16;15;14;13;12;11;10;9;8;7;6;5;4;3;2;1;0}),0)</f>
        <v>0</v>
      </c>
      <c r="V39" s="480"/>
      <c r="W39" s="479">
        <f>IF(V39,LOOKUP(V39,{1;2;3;4;5;6;7;8;9;10;11;12;13;14;15;16;17;18;19;20;21},{45;35;26;18;16;15;14;13;12;11;10;9;8;7;6;5;4;3;2;1;0}),0)</f>
        <v>0</v>
      </c>
      <c r="X39" s="474"/>
      <c r="Y39" s="484">
        <f>IF(X39,LOOKUP(X39,{1;2;3;4;5;6;7;8;9;10;11;12;13;14;15;16;17;18;19;20;21},{45;35;26;18;16;15;14;13;12;11;10;9;8;7;6;5;4;3;2;1;0}),0)</f>
        <v>0</v>
      </c>
      <c r="Z39" s="480">
        <v>18</v>
      </c>
      <c r="AA39" s="479">
        <f>IF(Z39,LOOKUP(Z39,{1;2;3;4;5;6;7;8;9;10;11;12;13;14;15;16;17;18;19;20;21},{45;35;26;18;16;15;14;13;12;11;10;9;8;7;6;5;4;3;2;1;0}),0)</f>
        <v>3</v>
      </c>
      <c r="AB39" s="474"/>
      <c r="AC39" s="289">
        <f>IF(AB39,LOOKUP(AB39,{1;2;3;4;5;6;7;8;9;10;11;12;13;14;15;16;17;18;19;20;21},{45;35;26;18;16;15;14;13;12;11;10;9;8;7;6;5;4;3;2;1;0}),0)</f>
        <v>0</v>
      </c>
      <c r="AD39" s="225"/>
      <c r="AE39" s="161"/>
    </row>
    <row r="40" spans="1:31" s="54" customFormat="1" ht="16" customHeight="1" x14ac:dyDescent="0.2">
      <c r="A40" s="187">
        <v>3535658</v>
      </c>
      <c r="B40" s="181" t="s">
        <v>399</v>
      </c>
      <c r="C40" s="181" t="s">
        <v>443</v>
      </c>
      <c r="D40" s="178" t="str">
        <f t="shared" si="4"/>
        <v>KathleenO'CONNELL</v>
      </c>
      <c r="E40" s="349">
        <v>2017</v>
      </c>
      <c r="F40" s="384" t="s">
        <v>482</v>
      </c>
      <c r="G40" s="381">
        <v>1998</v>
      </c>
      <c r="H40" s="311" t="str">
        <f t="shared" si="5"/>
        <v>U23</v>
      </c>
      <c r="I40" s="311">
        <f t="shared" si="6"/>
        <v>37</v>
      </c>
      <c r="J40" s="340">
        <f>LARGE((O40,S40,Y40,AC40),1)+LARGE((O40,S40,Y40,AC40),2)</f>
        <v>0</v>
      </c>
      <c r="K40" s="44">
        <f t="shared" si="7"/>
        <v>33</v>
      </c>
      <c r="L40" s="202">
        <f>LARGE((Q40,U40,W40,AA40),1)+LARGE((Q40,U40,W40,AA40),2)</f>
        <v>3</v>
      </c>
      <c r="M40" s="161"/>
      <c r="N40" s="44"/>
      <c r="O40" s="41">
        <f>IF(N40,LOOKUP(N40,{1;2;3;4;5;6;7;8;9;10;11;12;13;14;15;16;17;18;19;20;21},{30;25;21;18;16;15;14;13;12;11;10;9;8;7;6;5;4;3;2;1;0}),0)</f>
        <v>0</v>
      </c>
      <c r="P40" s="44">
        <v>18</v>
      </c>
      <c r="Q40" s="43">
        <f>IF(P40,LOOKUP(P40,{1;2;3;4;5;6;7;8;9;10;11;12;13;14;15;16;17;18;19;20;21},{30;25;21;18;16;15;14;13;12;11;10;9;8;7;6;5;4;3;2;1;0}),0)</f>
        <v>3</v>
      </c>
      <c r="R40" s="44"/>
      <c r="S40" s="41">
        <f>IF(R40,LOOKUP(R40,{1;2;3;4;5;6;7;8;9;10;11;12;13;14;15;16;17;18;19;20;21},{30;25;21;18;16;15;14;13;12;11;10;9;8;7;6;5;4;3;2;1;0}),0)</f>
        <v>0</v>
      </c>
      <c r="T40" s="44"/>
      <c r="U40" s="274">
        <f>IF(T40,LOOKUP(T40,{1;2;3;4;5;6;7;8;9;10;11;12;13;14;15;16;17;18;19;20;21},{30;25;21;18;16;15;14;13;12;11;10;9;8;7;6;5;4;3;2;1;0}),0)</f>
        <v>0</v>
      </c>
      <c r="V40" s="480"/>
      <c r="W40" s="479">
        <f>IF(V40,LOOKUP(V40,{1;2;3;4;5;6;7;8;9;10;11;12;13;14;15;16;17;18;19;20;21},{45;35;26;18;16;15;14;13;12;11;10;9;8;7;6;5;4;3;2;1;0}),0)</f>
        <v>0</v>
      </c>
      <c r="X40" s="474"/>
      <c r="Y40" s="484">
        <f>IF(X40,LOOKUP(X40,{1;2;3;4;5;6;7;8;9;10;11;12;13;14;15;16;17;18;19;20;21},{45;35;26;18;16;15;14;13;12;11;10;9;8;7;6;5;4;3;2;1;0}),0)</f>
        <v>0</v>
      </c>
      <c r="Z40" s="480"/>
      <c r="AA40" s="479">
        <f>IF(Z40,LOOKUP(Z40,{1;2;3;4;5;6;7;8;9;10;11;12;13;14;15;16;17;18;19;20;21},{45;35;26;18;16;15;14;13;12;11;10;9;8;7;6;5;4;3;2;1;0}),0)</f>
        <v>0</v>
      </c>
      <c r="AB40" s="474"/>
      <c r="AC40" s="289">
        <f>IF(AB40,LOOKUP(AB40,{1;2;3;4;5;6;7;8;9;10;11;12;13;14;15;16;17;18;19;20;21},{45;35;26;18;16;15;14;13;12;11;10;9;8;7;6;5;4;3;2;1;0}),0)</f>
        <v>0</v>
      </c>
      <c r="AD40" s="225"/>
      <c r="AE40" s="161"/>
    </row>
    <row r="41" spans="1:31" s="54" customFormat="1" ht="16" customHeight="1" x14ac:dyDescent="0.2">
      <c r="A41" s="187">
        <v>3535780</v>
      </c>
      <c r="B41" s="181" t="s">
        <v>268</v>
      </c>
      <c r="C41" s="182" t="s">
        <v>485</v>
      </c>
      <c r="D41" s="178" t="str">
        <f t="shared" si="4"/>
        <v>HannahCOLE</v>
      </c>
      <c r="E41" s="350"/>
      <c r="F41" s="385" t="s">
        <v>482</v>
      </c>
      <c r="G41" s="381">
        <v>1995</v>
      </c>
      <c r="H41" s="311" t="str">
        <f t="shared" si="5"/>
        <v>SR</v>
      </c>
      <c r="I41" s="311">
        <f t="shared" si="6"/>
        <v>37</v>
      </c>
      <c r="J41" s="340">
        <f>LARGE((O41,S41,Y41,AC41),1)+LARGE((O41,S41,Y41,AC41),2)</f>
        <v>0</v>
      </c>
      <c r="K41" s="44">
        <f t="shared" si="7"/>
        <v>35</v>
      </c>
      <c r="L41" s="202">
        <f>LARGE((Q41,U41,W41,AA41),1)+LARGE((Q41,U41,W41,AA41),2)</f>
        <v>2</v>
      </c>
      <c r="M41" s="161"/>
      <c r="N41" s="44"/>
      <c r="O41" s="41">
        <f>IF(N41,LOOKUP(N41,{1;2;3;4;5;6;7;8;9;10;11;12;13;14;15;16;17;18;19;20;21},{30;25;21;18;16;15;14;13;12;11;10;9;8;7;6;5;4;3;2;1;0}),0)</f>
        <v>0</v>
      </c>
      <c r="P41" s="44">
        <v>19</v>
      </c>
      <c r="Q41" s="43">
        <f>IF(P41,LOOKUP(P41,{1;2;3;4;5;6;7;8;9;10;11;12;13;14;15;16;17;18;19;20;21},{30;25;21;18;16;15;14;13;12;11;10;9;8;7;6;5;4;3;2;1;0}),0)</f>
        <v>2</v>
      </c>
      <c r="R41" s="44"/>
      <c r="S41" s="41">
        <f>IF(R41,LOOKUP(R41,{1;2;3;4;5;6;7;8;9;10;11;12;13;14;15;16;17;18;19;20;21},{30;25;21;18;16;15;14;13;12;11;10;9;8;7;6;5;4;3;2;1;0}),0)</f>
        <v>0</v>
      </c>
      <c r="T41" s="44"/>
      <c r="U41" s="274">
        <f>IF(T41,LOOKUP(T41,{1;2;3;4;5;6;7;8;9;10;11;12;13;14;15;16;17;18;19;20;21},{30;25;21;18;16;15;14;13;12;11;10;9;8;7;6;5;4;3;2;1;0}),0)</f>
        <v>0</v>
      </c>
      <c r="V41" s="480"/>
      <c r="W41" s="479">
        <f>IF(V41,LOOKUP(V41,{1;2;3;4;5;6;7;8;9;10;11;12;13;14;15;16;17;18;19;20;21},{45;35;26;18;16;15;14;13;12;11;10;9;8;7;6;5;4;3;2;1;0}),0)</f>
        <v>0</v>
      </c>
      <c r="X41" s="474"/>
      <c r="Y41" s="484">
        <f>IF(X41,LOOKUP(X41,{1;2;3;4;5;6;7;8;9;10;11;12;13;14;15;16;17;18;19;20;21},{45;35;26;18;16;15;14;13;12;11;10;9;8;7;6;5;4;3;2;1;0}),0)</f>
        <v>0</v>
      </c>
      <c r="Z41" s="480"/>
      <c r="AA41" s="479">
        <f>IF(Z41,LOOKUP(Z41,{1;2;3;4;5;6;7;8;9;10;11;12;13;14;15;16;17;18;19;20;21},{45;35;26;18;16;15;14;13;12;11;10;9;8;7;6;5;4;3;2;1;0}),0)</f>
        <v>0</v>
      </c>
      <c r="AB41" s="474"/>
      <c r="AC41" s="289">
        <f>IF(AB41,LOOKUP(AB41,{1;2;3;4;5;6;7;8;9;10;11;12;13;14;15;16;17;18;19;20;21},{45;35;26;18;16;15;14;13;12;11;10;9;8;7;6;5;4;3;2;1;0}),0)</f>
        <v>0</v>
      </c>
      <c r="AD41" s="225"/>
      <c r="AE41" s="161"/>
    </row>
    <row r="42" spans="1:31" s="54" customFormat="1" ht="16" customHeight="1" x14ac:dyDescent="0.2">
      <c r="A42" s="187">
        <v>3535714</v>
      </c>
      <c r="B42" s="181" t="s">
        <v>318</v>
      </c>
      <c r="C42" s="182" t="s">
        <v>542</v>
      </c>
      <c r="D42" s="178" t="str">
        <f t="shared" si="4"/>
        <v>SarahGOBLE</v>
      </c>
      <c r="E42" s="350"/>
      <c r="F42" s="385" t="s">
        <v>482</v>
      </c>
      <c r="G42" s="381">
        <v>1997</v>
      </c>
      <c r="H42" s="311" t="str">
        <f t="shared" si="5"/>
        <v>U23</v>
      </c>
      <c r="I42" s="311">
        <f t="shared" si="6"/>
        <v>37</v>
      </c>
      <c r="J42" s="340">
        <f>LARGE((O42,S42,Y42,AC42),1)+LARGE((O42,S42,Y42,AC42),2)</f>
        <v>0</v>
      </c>
      <c r="K42" s="44">
        <f t="shared" si="7"/>
        <v>35</v>
      </c>
      <c r="L42" s="202">
        <f>LARGE((Q42,U42,W42,AA42),1)+LARGE((Q42,U42,W42,AA42),2)</f>
        <v>2</v>
      </c>
      <c r="M42" s="161"/>
      <c r="N42" s="44"/>
      <c r="O42" s="41">
        <f>IF(N42,LOOKUP(N42,{1;2;3;4;5;6;7;8;9;10;11;12;13;14;15;16;17;18;19;20;21},{30;25;21;18;16;15;14;13;12;11;10;9;8;7;6;5;4;3;2;1;0}),0)</f>
        <v>0</v>
      </c>
      <c r="P42" s="44"/>
      <c r="Q42" s="43">
        <f>IF(P42,LOOKUP(P42,{1;2;3;4;5;6;7;8;9;10;11;12;13;14;15;16;17;18;19;20;21},{30;25;21;18;16;15;14;13;12;11;10;9;8;7;6;5;4;3;2;1;0}),0)</f>
        <v>0</v>
      </c>
      <c r="R42" s="44"/>
      <c r="S42" s="41">
        <f>IF(R42,LOOKUP(R42,{1;2;3;4;5;6;7;8;9;10;11;12;13;14;15;16;17;18;19;20;21},{30;25;21;18;16;15;14;13;12;11;10;9;8;7;6;5;4;3;2;1;0}),0)</f>
        <v>0</v>
      </c>
      <c r="T42" s="44"/>
      <c r="U42" s="274">
        <f>IF(T42,LOOKUP(T42,{1;2;3;4;5;6;7;8;9;10;11;12;13;14;15;16;17;18;19;20;21},{30;25;21;18;16;15;14;13;12;11;10;9;8;7;6;5;4;3;2;1;0}),0)</f>
        <v>0</v>
      </c>
      <c r="V42" s="480"/>
      <c r="W42" s="479">
        <f>IF(V42,LOOKUP(V42,{1;2;3;4;5;6;7;8;9;10;11;12;13;14;15;16;17;18;19;20;21},{45;35;26;18;16;15;14;13;12;11;10;9;8;7;6;5;4;3;2;1;0}),0)</f>
        <v>0</v>
      </c>
      <c r="X42" s="474"/>
      <c r="Y42" s="484">
        <f>IF(X42,LOOKUP(X42,{1;2;3;4;5;6;7;8;9;10;11;12;13;14;15;16;17;18;19;20;21},{45;35;26;18;16;15;14;13;12;11;10;9;8;7;6;5;4;3;2;1;0}),0)</f>
        <v>0</v>
      </c>
      <c r="Z42" s="480">
        <v>19</v>
      </c>
      <c r="AA42" s="479">
        <f>IF(Z42,LOOKUP(Z42,{1;2;3;4;5;6;7;8;9;10;11;12;13;14;15;16;17;18;19;20;21},{45;35;26;18;16;15;14;13;12;11;10;9;8;7;6;5;4;3;2;1;0}),0)</f>
        <v>2</v>
      </c>
      <c r="AB42" s="474"/>
      <c r="AC42" s="289">
        <f>IF(AB42,LOOKUP(AB42,{1;2;3;4;5;6;7;8;9;10;11;12;13;14;15;16;17;18;19;20;21},{45;35;26;18;16;15;14;13;12;11;10;9;8;7;6;5;4;3;2;1;0}),0)</f>
        <v>0</v>
      </c>
      <c r="AD42" s="225"/>
      <c r="AE42" s="161"/>
    </row>
    <row r="43" spans="1:31" s="54" customFormat="1" ht="16" customHeight="1" x14ac:dyDescent="0.2">
      <c r="A43" s="187">
        <v>3515187</v>
      </c>
      <c r="B43" s="181" t="s">
        <v>434</v>
      </c>
      <c r="C43" s="181" t="s">
        <v>435</v>
      </c>
      <c r="D43" s="178" t="str">
        <f t="shared" si="4"/>
        <v>NataliaMUELLER</v>
      </c>
      <c r="E43" s="349">
        <v>2017</v>
      </c>
      <c r="F43" s="384" t="s">
        <v>483</v>
      </c>
      <c r="G43" s="381">
        <v>1992</v>
      </c>
      <c r="H43" s="311" t="str">
        <f t="shared" si="5"/>
        <v>SR</v>
      </c>
      <c r="I43" s="311">
        <f t="shared" si="6"/>
        <v>37</v>
      </c>
      <c r="J43" s="340">
        <f>LARGE((O43,S43,Y43,AC43),1)+LARGE((O43,S43,Y43,AC43),2)</f>
        <v>0</v>
      </c>
      <c r="K43" s="44">
        <f t="shared" si="7"/>
        <v>35</v>
      </c>
      <c r="L43" s="202">
        <f>LARGE((Q43,U43,W43,AA43),1)+LARGE((Q43,U43,W43,AA43),2)</f>
        <v>2</v>
      </c>
      <c r="M43" s="161"/>
      <c r="N43" s="44"/>
      <c r="O43" s="41">
        <f>IF(N43,LOOKUP(N43,{1;2;3;4;5;6;7;8;9;10;11;12;13;14;15;16;17;18;19;20;21},{30;25;21;18;16;15;14;13;12;11;10;9;8;7;6;5;4;3;2;1;0}),0)</f>
        <v>0</v>
      </c>
      <c r="P43" s="44"/>
      <c r="Q43" s="43">
        <f>IF(P43,LOOKUP(P43,{1;2;3;4;5;6;7;8;9;10;11;12;13;14;15;16;17;18;19;20;21},{30;25;21;18;16;15;14;13;12;11;10;9;8;7;6;5;4;3;2;1;0}),0)</f>
        <v>0</v>
      </c>
      <c r="R43" s="44"/>
      <c r="S43" s="41">
        <f>IF(R43,LOOKUP(R43,{1;2;3;4;5;6;7;8;9;10;11;12;13;14;15;16;17;18;19;20;21},{30;25;21;18;16;15;14;13;12;11;10;9;8;7;6;5;4;3;2;1;0}),0)</f>
        <v>0</v>
      </c>
      <c r="T43" s="44">
        <v>19</v>
      </c>
      <c r="U43" s="274">
        <f>IF(T43,LOOKUP(T43,{1;2;3;4;5;6;7;8;9;10;11;12;13;14;15;16;17;18;19;20;21},{30;25;21;18;16;15;14;13;12;11;10;9;8;7;6;5;4;3;2;1;0}),0)</f>
        <v>2</v>
      </c>
      <c r="V43" s="480"/>
      <c r="W43" s="479">
        <f>IF(V43,LOOKUP(V43,{1;2;3;4;5;6;7;8;9;10;11;12;13;14;15;16;17;18;19;20;21},{45;35;26;18;16;15;14;13;12;11;10;9;8;7;6;5;4;3;2;1;0}),0)</f>
        <v>0</v>
      </c>
      <c r="X43" s="474"/>
      <c r="Y43" s="484">
        <f>IF(X43,LOOKUP(X43,{1;2;3;4;5;6;7;8;9;10;11;12;13;14;15;16;17;18;19;20;21},{45;35;26;18;16;15;14;13;12;11;10;9;8;7;6;5;4;3;2;1;0}),0)</f>
        <v>0</v>
      </c>
      <c r="Z43" s="480"/>
      <c r="AA43" s="479">
        <f>IF(Z43,LOOKUP(Z43,{1;2;3;4;5;6;7;8;9;10;11;12;13;14;15;16;17;18;19;20;21},{45;35;26;18;16;15;14;13;12;11;10;9;8;7;6;5;4;3;2;1;0}),0)</f>
        <v>0</v>
      </c>
      <c r="AB43" s="474"/>
      <c r="AC43" s="289">
        <f>IF(AB43,LOOKUP(AB43,{1;2;3;4;5;6;7;8;9;10;11;12;13;14;15;16;17;18;19;20;21},{45;35;26;18;16;15;14;13;12;11;10;9;8;7;6;5;4;3;2;1;0}),0)</f>
        <v>0</v>
      </c>
      <c r="AD43" s="225"/>
      <c r="AE43" s="161"/>
    </row>
    <row r="44" spans="1:31" s="264" customFormat="1" ht="16" customHeight="1" x14ac:dyDescent="0.2">
      <c r="A44" s="187">
        <v>3535485</v>
      </c>
      <c r="B44" s="181" t="s">
        <v>304</v>
      </c>
      <c r="C44" s="181" t="s">
        <v>305</v>
      </c>
      <c r="D44" s="178" t="str">
        <f t="shared" si="4"/>
        <v>HeatherMOONEY</v>
      </c>
      <c r="E44" s="349">
        <v>2017</v>
      </c>
      <c r="F44" s="384" t="s">
        <v>482</v>
      </c>
      <c r="G44" s="381">
        <v>1994</v>
      </c>
      <c r="H44" s="311" t="str">
        <f t="shared" si="5"/>
        <v>SR</v>
      </c>
      <c r="I44" s="311">
        <f t="shared" si="6"/>
        <v>18</v>
      </c>
      <c r="J44" s="340">
        <f>LARGE((O44,S44,Y44,AC44),1)+LARGE((O44,S44,Y44,AC44),2)</f>
        <v>16</v>
      </c>
      <c r="K44" s="44">
        <f t="shared" si="7"/>
        <v>38</v>
      </c>
      <c r="L44" s="202">
        <f>LARGE((Q44,U44,W44,AA44),1)+LARGE((Q44,U44,W44,AA44),2)</f>
        <v>1</v>
      </c>
      <c r="M44" s="393"/>
      <c r="N44" s="44">
        <v>11</v>
      </c>
      <c r="O44" s="41">
        <f>IF(N44,LOOKUP(N44,{1;2;3;4;5;6;7;8;9;10;11;12;13;14;15;16;17;18;19;20;21},{30;25;21;18;16;15;14;13;12;11;10;9;8;7;6;5;4;3;2;1;0}),0)</f>
        <v>10</v>
      </c>
      <c r="P44" s="44">
        <v>20</v>
      </c>
      <c r="Q44" s="43">
        <f>IF(P44,LOOKUP(P44,{1;2;3;4;5;6;7;8;9;10;11;12;13;14;15;16;17;18;19;20;21},{30;25;21;18;16;15;14;13;12;11;10;9;8;7;6;5;4;3;2;1;0}),0)</f>
        <v>1</v>
      </c>
      <c r="R44" s="44">
        <v>15</v>
      </c>
      <c r="S44" s="41">
        <f>IF(R44,LOOKUP(R44,{1;2;3;4;5;6;7;8;9;10;11;12;13;14;15;16;17;18;19;20;21},{30;25;21;18;16;15;14;13;12;11;10;9;8;7;6;5;4;3;2;1;0}),0)</f>
        <v>6</v>
      </c>
      <c r="T44" s="44"/>
      <c r="U44" s="274">
        <f>IF(T44,LOOKUP(T44,{1;2;3;4;5;6;7;8;9;10;11;12;13;14;15;16;17;18;19;20;21},{30;25;21;18;16;15;14;13;12;11;10;9;8;7;6;5;4;3;2;1;0}),0)</f>
        <v>0</v>
      </c>
      <c r="V44" s="480"/>
      <c r="W44" s="479">
        <f>IF(V44,LOOKUP(V44,{1;2;3;4;5;6;7;8;9;10;11;12;13;14;15;16;17;18;19;20;21},{45;35;26;18;16;15;14;13;12;11;10;9;8;7;6;5;4;3;2;1;0}),0)</f>
        <v>0</v>
      </c>
      <c r="X44" s="474">
        <v>20</v>
      </c>
      <c r="Y44" s="484">
        <f>IF(X44,LOOKUP(X44,{1;2;3;4;5;6;7;8;9;10;11;12;13;14;15;16;17;18;19;20;21},{45;35;26;18;16;15;14;13;12;11;10;9;8;7;6;5;4;3;2;1;0}),0)</f>
        <v>1</v>
      </c>
      <c r="Z44" s="480"/>
      <c r="AA44" s="479">
        <f>IF(Z44,LOOKUP(Z44,{1;2;3;4;5;6;7;8;9;10;11;12;13;14;15;16;17;18;19;20;21},{45;35;26;18;16;15;14;13;12;11;10;9;8;7;6;5;4;3;2;1;0}),0)</f>
        <v>0</v>
      </c>
      <c r="AB44" s="474"/>
      <c r="AC44" s="289">
        <f>IF(AB44,LOOKUP(AB44,{1;2;3;4;5;6;7;8;9;10;11;12;13;14;15;16;17;18;19;20;21},{45;35;26;18;16;15;14;13;12;11;10;9;8;7;6;5;4;3;2;1;0}),0)</f>
        <v>0</v>
      </c>
      <c r="AD44" s="225"/>
      <c r="AE44" s="393"/>
    </row>
    <row r="45" spans="1:31" s="264" customFormat="1" ht="16" customHeight="1" x14ac:dyDescent="0.2">
      <c r="A45" s="187"/>
      <c r="B45" s="181" t="s">
        <v>661</v>
      </c>
      <c r="C45" s="181" t="s">
        <v>662</v>
      </c>
      <c r="D45" s="178" t="str">
        <f t="shared" si="4"/>
        <v>MargieFREED</v>
      </c>
      <c r="E45" s="349"/>
      <c r="F45" s="190" t="s">
        <v>482</v>
      </c>
      <c r="G45" s="381">
        <v>1997</v>
      </c>
      <c r="H45" s="311" t="str">
        <f t="shared" si="5"/>
        <v>U23</v>
      </c>
      <c r="I45" s="311">
        <f t="shared" si="6"/>
        <v>37</v>
      </c>
      <c r="J45" s="340">
        <f>LARGE((O45,S45,Y45,AC45),1)+LARGE((O45,S45,Y45,AC45),2)</f>
        <v>0</v>
      </c>
      <c r="K45" s="44">
        <f t="shared" si="7"/>
        <v>38</v>
      </c>
      <c r="L45" s="202">
        <f>LARGE((Q45,U45,W45,AA45),1)+LARGE((Q45,U45,W45,AA45),2)</f>
        <v>1</v>
      </c>
      <c r="M45" s="393"/>
      <c r="N45" s="44"/>
      <c r="O45" s="41">
        <f>IF(N45,LOOKUP(N45,{1;2;3;4;5;6;7;8;9;10;11;12;13;14;15;16;17;18;19;20;21},{30;25;21;18;16;15;14;13;12;11;10;9;8;7;6;5;4;3;2;1;0}),0)</f>
        <v>0</v>
      </c>
      <c r="P45" s="44"/>
      <c r="Q45" s="43">
        <f>IF(P45,LOOKUP(P45,{1;2;3;4;5;6;7;8;9;10;11;12;13;14;15;16;17;18;19;20;21},{30;25;21;18;16;15;14;13;12;11;10;9;8;7;6;5;4;3;2;1;0}),0)</f>
        <v>0</v>
      </c>
      <c r="R45" s="44"/>
      <c r="S45" s="41">
        <f>IF(R45,LOOKUP(R45,{1;2;3;4;5;6;7;8;9;10;11;12;13;14;15;16;17;18;19;20;21},{30;25;21;18;16;15;14;13;12;11;10;9;8;7;6;5;4;3;2;1;0}),0)</f>
        <v>0</v>
      </c>
      <c r="T45" s="44"/>
      <c r="U45" s="274">
        <f>IF(T45,LOOKUP(T45,{1;2;3;4;5;6;7;8;9;10;11;12;13;14;15;16;17;18;19;20;21},{30;25;21;18;16;15;14;13;12;11;10;9;8;7;6;5;4;3;2;1;0}),0)</f>
        <v>0</v>
      </c>
      <c r="V45" s="480"/>
      <c r="W45" s="479">
        <f>IF(V45,LOOKUP(V45,{1;2;3;4;5;6;7;8;9;10;11;12;13;14;15;16;17;18;19;20;21},{45;35;26;18;16;15;14;13;12;11;10;9;8;7;6;5;4;3;2;1;0}),0)</f>
        <v>0</v>
      </c>
      <c r="X45" s="474"/>
      <c r="Y45" s="484">
        <f>IF(X45,LOOKUP(X45,{1;2;3;4;5;6;7;8;9;10;11;12;13;14;15;16;17;18;19;20;21},{45;35;26;18;16;15;14;13;12;11;10;9;8;7;6;5;4;3;2;1;0}),0)</f>
        <v>0</v>
      </c>
      <c r="Z45" s="480">
        <v>20</v>
      </c>
      <c r="AA45" s="479">
        <f>IF(Z45,LOOKUP(Z45,{1;2;3;4;5;6;7;8;9;10;11;12;13;14;15;16;17;18;19;20;21},{45;35;26;18;16;15;14;13;12;11;10;9;8;7;6;5;4;3;2;1;0}),0)</f>
        <v>1</v>
      </c>
      <c r="AB45" s="474"/>
      <c r="AC45" s="289">
        <f>IF(AB45,LOOKUP(AB45,{1;2;3;4;5;6;7;8;9;10;11;12;13;14;15;16;17;18;19;20;21},{45;35;26;18;16;15;14;13;12;11;10;9;8;7;6;5;4;3;2;1;0}),0)</f>
        <v>0</v>
      </c>
      <c r="AD45" s="225"/>
      <c r="AE45" s="393"/>
    </row>
    <row r="46" spans="1:31" s="54" customFormat="1" ht="16" customHeight="1" x14ac:dyDescent="0.2">
      <c r="A46" s="187">
        <v>3535781</v>
      </c>
      <c r="B46" s="181" t="s">
        <v>641</v>
      </c>
      <c r="C46" s="181" t="s">
        <v>640</v>
      </c>
      <c r="D46" s="178" t="str">
        <f t="shared" si="4"/>
        <v>Ella-SophieKUZYK</v>
      </c>
      <c r="E46" s="349"/>
      <c r="F46" s="190" t="s">
        <v>482</v>
      </c>
      <c r="G46" s="381">
        <v>2001</v>
      </c>
      <c r="H46" s="311" t="str">
        <f t="shared" si="5"/>
        <v>U23</v>
      </c>
      <c r="I46" s="311">
        <f t="shared" si="6"/>
        <v>37</v>
      </c>
      <c r="J46" s="340">
        <f>LARGE((O46,S46,Y46,AC46),1)+LARGE((O46,S46,Y46,AC46),2)</f>
        <v>0</v>
      </c>
      <c r="K46" s="44">
        <f t="shared" si="7"/>
        <v>38</v>
      </c>
      <c r="L46" s="202">
        <f>LARGE((Q46,U46,W46,AA46),1)+LARGE((Q46,U46,W46,AA46),2)</f>
        <v>1</v>
      </c>
      <c r="M46" s="161"/>
      <c r="N46" s="44"/>
      <c r="O46" s="41">
        <f>IF(N46,LOOKUP(N46,{1;2;3;4;5;6;7;8;9;10;11;12;13;14;15;16;17;18;19;20;21},{30;25;21;18;16;15;14;13;12;11;10;9;8;7;6;5;4;3;2;1;0}),0)</f>
        <v>0</v>
      </c>
      <c r="P46" s="44"/>
      <c r="Q46" s="43">
        <f>IF(P46,LOOKUP(P46,{1;2;3;4;5;6;7;8;9;10;11;12;13;14;15;16;17;18;19;20;21},{30;25;21;18;16;15;14;13;12;11;10;9;8;7;6;5;4;3;2;1;0}),0)</f>
        <v>0</v>
      </c>
      <c r="R46" s="44"/>
      <c r="S46" s="41">
        <f>IF(R46,LOOKUP(R46,{1;2;3;4;5;6;7;8;9;10;11;12;13;14;15;16;17;18;19;20;21},{30;25;21;18;16;15;14;13;12;11;10;9;8;7;6;5;4;3;2;1;0}),0)</f>
        <v>0</v>
      </c>
      <c r="T46" s="44">
        <v>20</v>
      </c>
      <c r="U46" s="274">
        <f>IF(T46,LOOKUP(T46,{1;2;3;4;5;6;7;8;9;10;11;12;13;14;15;16;17;18;19;20;21},{30;25;21;18;16;15;14;13;12;11;10;9;8;7;6;5;4;3;2;1;0}),0)</f>
        <v>1</v>
      </c>
      <c r="V46" s="480"/>
      <c r="W46" s="479">
        <f>IF(V46,LOOKUP(V46,{1;2;3;4;5;6;7;8;9;10;11;12;13;14;15;16;17;18;19;20;21},{45;35;26;18;16;15;14;13;12;11;10;9;8;7;6;5;4;3;2;1;0}),0)</f>
        <v>0</v>
      </c>
      <c r="X46" s="474"/>
      <c r="Y46" s="484">
        <f>IF(X46,LOOKUP(X46,{1;2;3;4;5;6;7;8;9;10;11;12;13;14;15;16;17;18;19;20;21},{45;35;26;18;16;15;14;13;12;11;10;9;8;7;6;5;4;3;2;1;0}),0)</f>
        <v>0</v>
      </c>
      <c r="Z46" s="480"/>
      <c r="AA46" s="479">
        <f>IF(Z46,LOOKUP(Z46,{1;2;3;4;5;6;7;8;9;10;11;12;13;14;15;16;17;18;19;20;21},{45;35;26;18;16;15;14;13;12;11;10;9;8;7;6;5;4;3;2;1;0}),0)</f>
        <v>0</v>
      </c>
      <c r="AB46" s="474"/>
      <c r="AC46" s="289">
        <f>IF(AB46,LOOKUP(AB46,{1;2;3;4;5;6;7;8;9;10;11;12;13;14;15;16;17;18;19;20;21},{45;35;26;18;16;15;14;13;12;11;10;9;8;7;6;5;4;3;2;1;0}),0)</f>
        <v>0</v>
      </c>
      <c r="AD46" s="225"/>
      <c r="AE46" s="161"/>
    </row>
    <row r="47" spans="1:31" s="54" customFormat="1" ht="16" customHeight="1" x14ac:dyDescent="0.2">
      <c r="A47" s="187">
        <v>3535584</v>
      </c>
      <c r="B47" s="181" t="s">
        <v>262</v>
      </c>
      <c r="C47" s="181" t="s">
        <v>263</v>
      </c>
      <c r="D47" s="178" t="str">
        <f t="shared" si="4"/>
        <v>KelseyPHINNEY</v>
      </c>
      <c r="E47" s="349">
        <v>2017</v>
      </c>
      <c r="F47" s="384" t="s">
        <v>482</v>
      </c>
      <c r="G47" s="381">
        <v>1994</v>
      </c>
      <c r="H47" s="311" t="str">
        <f t="shared" si="5"/>
        <v>SR</v>
      </c>
      <c r="I47" s="311">
        <f t="shared" si="6"/>
        <v>3</v>
      </c>
      <c r="J47" s="340">
        <f>LARGE((O47,S47,Y47,AC47),1)+LARGE((O47,S47,Y47,AC47),2)</f>
        <v>61</v>
      </c>
      <c r="K47" s="44">
        <f t="shared" si="7"/>
        <v>41</v>
      </c>
      <c r="L47" s="202">
        <f>LARGE((Q47,U47,W47,AA47),1)+LARGE((Q47,U47,W47,AA47),2)</f>
        <v>0</v>
      </c>
      <c r="M47" s="161"/>
      <c r="N47" s="46"/>
      <c r="O47" s="41">
        <f>IF(N47,LOOKUP(N47,{1;2;3;4;5;6;7;8;9;10;11;12;13;14;15;16;17;18;19;20;21},{30;25;21;18;16;15;14;13;12;11;10;9;8;7;6;5;4;3;2;1;0}),0)</f>
        <v>0</v>
      </c>
      <c r="P47" s="46"/>
      <c r="Q47" s="43">
        <f>IF(P47,LOOKUP(P47,{1;2;3;4;5;6;7;8;9;10;11;12;13;14;15;16;17;18;19;20;21},{30;25;21;18;16;15;14;13;12;11;10;9;8;7;6;5;4;3;2;1;0}),0)</f>
        <v>0</v>
      </c>
      <c r="R47" s="46"/>
      <c r="S47" s="41">
        <f>IF(R47,LOOKUP(R47,{1;2;3;4;5;6;7;8;9;10;11;12;13;14;15;16;17;18;19;20;21},{30;25;21;18;16;15;14;13;12;11;10;9;8;7;6;5;4;3;2;1;0}),0)</f>
        <v>0</v>
      </c>
      <c r="T47" s="46"/>
      <c r="U47" s="274">
        <f>IF(T47,LOOKUP(T47,{1;2;3;4;5;6;7;8;9;10;11;12;13;14;15;16;17;18;19;20;21},{30;25;21;18;16;15;14;13;12;11;10;9;8;7;6;5;4;3;2;1;0}),0)</f>
        <v>0</v>
      </c>
      <c r="V47" s="478"/>
      <c r="W47" s="479">
        <f>IF(V47,LOOKUP(V47,{1;2;3;4;5;6;7;8;9;10;11;12;13;14;15;16;17;18;19;20;21},{45;35;26;18;16;15;14;13;12;11;10;9;8;7;6;5;4;3;2;1;0}),0)</f>
        <v>0</v>
      </c>
      <c r="X47" s="344">
        <v>2</v>
      </c>
      <c r="Y47" s="484">
        <f>IF(X47,LOOKUP(X47,{1;2;3;4;5;6;7;8;9;10;11;12;13;14;15;16;17;18;19;20;21},{45;35;26;18;16;15;14;13;12;11;10;9;8;7;6;5;4;3;2;1;0}),0)</f>
        <v>35</v>
      </c>
      <c r="Z47" s="478"/>
      <c r="AA47" s="479">
        <f>IF(Z47,LOOKUP(Z47,{1;2;3;4;5;6;7;8;9;10;11;12;13;14;15;16;17;18;19;20;21},{45;35;26;18;16;15;14;13;12;11;10;9;8;7;6;5;4;3;2;1;0}),0)</f>
        <v>0</v>
      </c>
      <c r="AB47" s="344">
        <v>3</v>
      </c>
      <c r="AC47" s="289">
        <f>IF(AB47,LOOKUP(AB47,{1;2;3;4;5;6;7;8;9;10;11;12;13;14;15;16;17;18;19;20;21},{45;35;26;18;16;15;14;13;12;11;10;9;8;7;6;5;4;3;2;1;0}),0)</f>
        <v>26</v>
      </c>
      <c r="AD47" s="225"/>
      <c r="AE47" s="161"/>
    </row>
    <row r="48" spans="1:31" s="54" customFormat="1" ht="16" customHeight="1" x14ac:dyDescent="0.2">
      <c r="A48" s="187">
        <v>3535674</v>
      </c>
      <c r="B48" s="181" t="s">
        <v>318</v>
      </c>
      <c r="C48" s="181" t="s">
        <v>319</v>
      </c>
      <c r="D48" s="178" t="str">
        <f t="shared" si="4"/>
        <v>SarahBEZDICEK</v>
      </c>
      <c r="E48" s="349">
        <v>2017</v>
      </c>
      <c r="F48" s="384" t="s">
        <v>482</v>
      </c>
      <c r="G48" s="381">
        <v>1996</v>
      </c>
      <c r="H48" s="311" t="str">
        <f t="shared" si="5"/>
        <v>U23</v>
      </c>
      <c r="I48" s="311">
        <f t="shared" si="6"/>
        <v>22</v>
      </c>
      <c r="J48" s="340">
        <f>LARGE((O48,S48,Y48,AC48),1)+LARGE((O48,S48,Y48,AC48),2)</f>
        <v>13</v>
      </c>
      <c r="K48" s="44">
        <f t="shared" si="7"/>
        <v>41</v>
      </c>
      <c r="L48" s="202">
        <f>LARGE((Q48,U48,W48,AA48),1)+LARGE((Q48,U48,W48,AA48),2)</f>
        <v>0</v>
      </c>
      <c r="M48" s="161"/>
      <c r="N48" s="44"/>
      <c r="O48" s="41">
        <f>IF(N48,LOOKUP(N48,{1;2;3;4;5;6;7;8;9;10;11;12;13;14;15;16;17;18;19;20;21},{30;25;21;18;16;15;14;13;12;11;10;9;8;7;6;5;4;3;2;1;0}),0)</f>
        <v>0</v>
      </c>
      <c r="P48" s="44"/>
      <c r="Q48" s="43">
        <f>IF(P48,LOOKUP(P48,{1;2;3;4;5;6;7;8;9;10;11;12;13;14;15;16;17;18;19;20;21},{30;25;21;18;16;15;14;13;12;11;10;9;8;7;6;5;4;3;2;1;0}),0)</f>
        <v>0</v>
      </c>
      <c r="R48" s="44"/>
      <c r="S48" s="41">
        <f>IF(R48,LOOKUP(R48,{1;2;3;4;5;6;7;8;9;10;11;12;13;14;15;16;17;18;19;20;21},{30;25;21;18;16;15;14;13;12;11;10;9;8;7;6;5;4;3;2;1;0}),0)</f>
        <v>0</v>
      </c>
      <c r="T48" s="44"/>
      <c r="U48" s="274">
        <f>IF(T48,LOOKUP(T48,{1;2;3;4;5;6;7;8;9;10;11;12;13;14;15;16;17;18;19;20;21},{30;25;21;18;16;15;14;13;12;11;10;9;8;7;6;5;4;3;2;1;0}),0)</f>
        <v>0</v>
      </c>
      <c r="V48" s="480"/>
      <c r="W48" s="479">
        <f>IF(V48,LOOKUP(V48,{1;2;3;4;5;6;7;8;9;10;11;12;13;14;15;16;17;18;19;20;21},{45;35;26;18;16;15;14;13;12;11;10;9;8;7;6;5;4;3;2;1;0}),0)</f>
        <v>0</v>
      </c>
      <c r="X48" s="474">
        <v>18</v>
      </c>
      <c r="Y48" s="484">
        <f>IF(X48,LOOKUP(X48,{1;2;3;4;5;6;7;8;9;10;11;12;13;14;15;16;17;18;19;20;21},{45;35;26;18;16;15;14;13;12;11;10;9;8;7;6;5;4;3;2;1;0}),0)</f>
        <v>3</v>
      </c>
      <c r="Z48" s="480"/>
      <c r="AA48" s="479">
        <f>IF(Z48,LOOKUP(Z48,{1;2;3;4;5;6;7;8;9;10;11;12;13;14;15;16;17;18;19;20;21},{45;35;26;18;16;15;14;13;12;11;10;9;8;7;6;5;4;3;2;1;0}),0)</f>
        <v>0</v>
      </c>
      <c r="AB48" s="474">
        <v>11</v>
      </c>
      <c r="AC48" s="289">
        <f>IF(AB48,LOOKUP(AB48,{1;2;3;4;5;6;7;8;9;10;11;12;13;14;15;16;17;18;19;20;21},{45;35;26;18;16;15;14;13;12;11;10;9;8;7;6;5;4;3;2;1;0}),0)</f>
        <v>10</v>
      </c>
      <c r="AD48" s="225"/>
      <c r="AE48" s="161"/>
    </row>
    <row r="49" spans="1:31" s="54" customFormat="1" ht="16" customHeight="1" x14ac:dyDescent="0.2">
      <c r="A49" s="187">
        <v>3535652</v>
      </c>
      <c r="B49" s="181" t="s">
        <v>408</v>
      </c>
      <c r="C49" s="181" t="s">
        <v>71</v>
      </c>
      <c r="D49" s="178" t="str">
        <f t="shared" si="4"/>
        <v>MadisonMORGAN</v>
      </c>
      <c r="E49" s="349">
        <v>2017</v>
      </c>
      <c r="F49" s="384" t="s">
        <v>482</v>
      </c>
      <c r="G49" s="381">
        <v>1998</v>
      </c>
      <c r="H49" s="311" t="str">
        <f t="shared" si="5"/>
        <v>U23</v>
      </c>
      <c r="I49" s="311">
        <f t="shared" si="6"/>
        <v>24</v>
      </c>
      <c r="J49" s="340">
        <f>LARGE((O49,S49,Y49,AC49),1)+LARGE((O49,S49,Y49,AC49),2)</f>
        <v>12</v>
      </c>
      <c r="K49" s="44">
        <f t="shared" si="7"/>
        <v>41</v>
      </c>
      <c r="L49" s="202">
        <f>LARGE((Q49,U49,W49,AA49),1)+LARGE((Q49,U49,W49,AA49),2)</f>
        <v>0</v>
      </c>
      <c r="M49" s="161"/>
      <c r="N49" s="44">
        <v>17</v>
      </c>
      <c r="O49" s="41">
        <f>IF(N49,LOOKUP(N49,{1;2;3;4;5;6;7;8;9;10;11;12;13;14;15;16;17;18;19;20;21},{30;25;21;18;16;15;14;13;12;11;10;9;8;7;6;5;4;3;2;1;0}),0)</f>
        <v>4</v>
      </c>
      <c r="P49" s="44"/>
      <c r="Q49" s="43">
        <f>IF(P49,LOOKUP(P49,{1;2;3;4;5;6;7;8;9;10;11;12;13;14;15;16;17;18;19;20;21},{30;25;21;18;16;15;14;13;12;11;10;9;8;7;6;5;4;3;2;1;0}),0)</f>
        <v>0</v>
      </c>
      <c r="R49" s="44">
        <v>13</v>
      </c>
      <c r="S49" s="41">
        <f>IF(R49,LOOKUP(R49,{1;2;3;4;5;6;7;8;9;10;11;12;13;14;15;16;17;18;19;20;21},{30;25;21;18;16;15;14;13;12;11;10;9;8;7;6;5;4;3;2;1;0}),0)</f>
        <v>8</v>
      </c>
      <c r="T49" s="44"/>
      <c r="U49" s="274">
        <f>IF(T49,LOOKUP(T49,{1;2;3;4;5;6;7;8;9;10;11;12;13;14;15;16;17;18;19;20;21},{30;25;21;18;16;15;14;13;12;11;10;9;8;7;6;5;4;3;2;1;0}),0)</f>
        <v>0</v>
      </c>
      <c r="V49" s="480"/>
      <c r="W49" s="479">
        <f>IF(V49,LOOKUP(V49,{1;2;3;4;5;6;7;8;9;10;11;12;13;14;15;16;17;18;19;20;21},{45;35;26;18;16;15;14;13;12;11;10;9;8;7;6;5;4;3;2;1;0}),0)</f>
        <v>0</v>
      </c>
      <c r="X49" s="474">
        <v>19</v>
      </c>
      <c r="Y49" s="484">
        <f>IF(X49,LOOKUP(X49,{1;2;3;4;5;6;7;8;9;10;11;12;13;14;15;16;17;18;19;20;21},{45;35;26;18;16;15;14;13;12;11;10;9;8;7;6;5;4;3;2;1;0}),0)</f>
        <v>2</v>
      </c>
      <c r="Z49" s="480"/>
      <c r="AA49" s="479">
        <f>IF(Z49,LOOKUP(Z49,{1;2;3;4;5;6;7;8;9;10;11;12;13;14;15;16;17;18;19;20;21},{45;35;26;18;16;15;14;13;12;11;10;9;8;7;6;5;4;3;2;1;0}),0)</f>
        <v>0</v>
      </c>
      <c r="AB49" s="474">
        <v>18</v>
      </c>
      <c r="AC49" s="289">
        <f>IF(AB49,LOOKUP(AB49,{1;2;3;4;5;6;7;8;9;10;11;12;13;14;15;16;17;18;19;20;21},{45;35;26;18;16;15;14;13;12;11;10;9;8;7;6;5;4;3;2;1;0}),0)</f>
        <v>3</v>
      </c>
      <c r="AD49" s="225"/>
      <c r="AE49" s="161"/>
    </row>
    <row r="50" spans="1:31" s="54" customFormat="1" ht="16" customHeight="1" x14ac:dyDescent="0.2">
      <c r="A50" s="187">
        <v>3535705</v>
      </c>
      <c r="B50" s="184" t="s">
        <v>337</v>
      </c>
      <c r="C50" s="181" t="s">
        <v>338</v>
      </c>
      <c r="D50" s="178" t="str">
        <f t="shared" si="4"/>
        <v>TarynHUNT-SMITH</v>
      </c>
      <c r="E50" s="349">
        <v>2017</v>
      </c>
      <c r="F50" s="384" t="s">
        <v>482</v>
      </c>
      <c r="G50" s="381">
        <v>1996</v>
      </c>
      <c r="H50" s="311" t="str">
        <f t="shared" si="5"/>
        <v>U23</v>
      </c>
      <c r="I50" s="311">
        <f t="shared" si="6"/>
        <v>25</v>
      </c>
      <c r="J50" s="340">
        <f>LARGE((O50,S50,Y50,AC50),1)+LARGE((O50,S50,Y50,AC50),2)</f>
        <v>10</v>
      </c>
      <c r="K50" s="44">
        <f t="shared" si="7"/>
        <v>41</v>
      </c>
      <c r="L50" s="202">
        <f>LARGE((Q50,U50,W50,AA50),1)+LARGE((Q50,U50,W50,AA50),2)</f>
        <v>0</v>
      </c>
      <c r="M50" s="161"/>
      <c r="N50" s="44"/>
      <c r="O50" s="41">
        <f>IF(N50,LOOKUP(N50,{1;2;3;4;5;6;7;8;9;10;11;12;13;14;15;16;17;18;19;20;21},{30;25;21;18;16;15;14;13;12;11;10;9;8;7;6;5;4;3;2;1;0}),0)</f>
        <v>0</v>
      </c>
      <c r="P50" s="44"/>
      <c r="Q50" s="43">
        <f>IF(P50,LOOKUP(P50,{1;2;3;4;5;6;7;8;9;10;11;12;13;14;15;16;17;18;19;20;21},{30;25;21;18;16;15;14;13;12;11;10;9;8;7;6;5;4;3;2;1;0}),0)</f>
        <v>0</v>
      </c>
      <c r="R50" s="44"/>
      <c r="S50" s="41">
        <f>IF(R50,LOOKUP(R50,{1;2;3;4;5;6;7;8;9;10;11;12;13;14;15;16;17;18;19;20;21},{30;25;21;18;16;15;14;13;12;11;10;9;8;7;6;5;4;3;2;1;0}),0)</f>
        <v>0</v>
      </c>
      <c r="T50" s="44"/>
      <c r="U50" s="274">
        <f>IF(T50,LOOKUP(T50,{1;2;3;4;5;6;7;8;9;10;11;12;13;14;15;16;17;18;19;20;21},{30;25;21;18;16;15;14;13;12;11;10;9;8;7;6;5;4;3;2;1;0}),0)</f>
        <v>0</v>
      </c>
      <c r="V50" s="480"/>
      <c r="W50" s="479">
        <f>IF(V50,LOOKUP(V50,{1;2;3;4;5;6;7;8;9;10;11;12;13;14;15;16;17;18;19;20;21},{45;35;26;18;16;15;14;13;12;11;10;9;8;7;6;5;4;3;2;1;0}),0)</f>
        <v>0</v>
      </c>
      <c r="X50" s="474">
        <v>11</v>
      </c>
      <c r="Y50" s="484">
        <f>IF(X50,LOOKUP(X50,{1;2;3;4;5;6;7;8;9;10;11;12;13;14;15;16;17;18;19;20;21},{45;35;26;18;16;15;14;13;12;11;10;9;8;7;6;5;4;3;2;1;0}),0)</f>
        <v>10</v>
      </c>
      <c r="Z50" s="480"/>
      <c r="AA50" s="479">
        <f>IF(Z50,LOOKUP(Z50,{1;2;3;4;5;6;7;8;9;10;11;12;13;14;15;16;17;18;19;20;21},{45;35;26;18;16;15;14;13;12;11;10;9;8;7;6;5;4;3;2;1;0}),0)</f>
        <v>0</v>
      </c>
      <c r="AB50" s="474"/>
      <c r="AC50" s="289">
        <f>IF(AB50,LOOKUP(AB50,{1;2;3;4;5;6;7;8;9;10;11;12;13;14;15;16;17;18;19;20;21},{45;35;26;18;16;15;14;13;12;11;10;9;8;7;6;5;4;3;2;1;0}),0)</f>
        <v>0</v>
      </c>
      <c r="AD50" s="225"/>
      <c r="AE50" s="161"/>
    </row>
    <row r="51" spans="1:31" s="54" customFormat="1" ht="16" customHeight="1" x14ac:dyDescent="0.2">
      <c r="A51" s="187">
        <v>3535683</v>
      </c>
      <c r="B51" s="182" t="s">
        <v>541</v>
      </c>
      <c r="C51" s="181" t="s">
        <v>402</v>
      </c>
      <c r="D51" s="178" t="str">
        <f t="shared" si="4"/>
        <v>BrennaEGAN</v>
      </c>
      <c r="E51" s="349">
        <v>2017</v>
      </c>
      <c r="F51" s="384" t="s">
        <v>482</v>
      </c>
      <c r="G51" s="381">
        <v>1996</v>
      </c>
      <c r="H51" s="311" t="str">
        <f t="shared" si="5"/>
        <v>U23</v>
      </c>
      <c r="I51" s="311">
        <f t="shared" si="6"/>
        <v>26</v>
      </c>
      <c r="J51" s="340">
        <f>LARGE((O51,S51,Y51,AC51),1)+LARGE((O51,S51,Y51,AC51),2)</f>
        <v>8</v>
      </c>
      <c r="K51" s="44">
        <f t="shared" si="7"/>
        <v>41</v>
      </c>
      <c r="L51" s="202">
        <f>LARGE((Q51,U51,W51,AA51),1)+LARGE((Q51,U51,W51,AA51),2)</f>
        <v>0</v>
      </c>
      <c r="M51" s="161"/>
      <c r="N51" s="44">
        <v>13</v>
      </c>
      <c r="O51" s="41">
        <f>IF(N51,LOOKUP(N51,{1;2;3;4;5;6;7;8;9;10;11;12;13;14;15;16;17;18;19;20;21},{30;25;21;18;16;15;14;13;12;11;10;9;8;7;6;5;4;3;2;1;0}),0)</f>
        <v>8</v>
      </c>
      <c r="P51" s="44"/>
      <c r="Q51" s="43">
        <f>IF(P51,LOOKUP(P51,{1;2;3;4;5;6;7;8;9;10;11;12;13;14;15;16;17;18;19;20;21},{30;25;21;18;16;15;14;13;12;11;10;9;8;7;6;5;4;3;2;1;0}),0)</f>
        <v>0</v>
      </c>
      <c r="R51" s="44"/>
      <c r="S51" s="41">
        <f>IF(R51,LOOKUP(R51,{1;2;3;4;5;6;7;8;9;10;11;12;13;14;15;16;17;18;19;20;21},{30;25;21;18;16;15;14;13;12;11;10;9;8;7;6;5;4;3;2;1;0}),0)</f>
        <v>0</v>
      </c>
      <c r="T51" s="44"/>
      <c r="U51" s="274">
        <f>IF(T51,LOOKUP(T51,{1;2;3;4;5;6;7;8;9;10;11;12;13;14;15;16;17;18;19;20;21},{30;25;21;18;16;15;14;13;12;11;10;9;8;7;6;5;4;3;2;1;0}),0)</f>
        <v>0</v>
      </c>
      <c r="V51" s="480"/>
      <c r="W51" s="479">
        <f>IF(V51,LOOKUP(V51,{1;2;3;4;5;6;7;8;9;10;11;12;13;14;15;16;17;18;19;20;21},{45;35;26;18;16;15;14;13;12;11;10;9;8;7;6;5;4;3;2;1;0}),0)</f>
        <v>0</v>
      </c>
      <c r="X51" s="474"/>
      <c r="Y51" s="484">
        <f>IF(X51,LOOKUP(X51,{1;2;3;4;5;6;7;8;9;10;11;12;13;14;15;16;17;18;19;20;21},{45;35;26;18;16;15;14;13;12;11;10;9;8;7;6;5;4;3;2;1;0}),0)</f>
        <v>0</v>
      </c>
      <c r="Z51" s="480"/>
      <c r="AA51" s="479">
        <f>IF(Z51,LOOKUP(Z51,{1;2;3;4;5;6;7;8;9;10;11;12;13;14;15;16;17;18;19;20;21},{45;35;26;18;16;15;14;13;12;11;10;9;8;7;6;5;4;3;2;1;0}),0)</f>
        <v>0</v>
      </c>
      <c r="AB51" s="474"/>
      <c r="AC51" s="289">
        <f>IF(AB51,LOOKUP(AB51,{1;2;3;4;5;6;7;8;9;10;11;12;13;14;15;16;17;18;19;20;21},{45;35;26;18;16;15;14;13;12;11;10;9;8;7;6;5;4;3;2;1;0}),0)</f>
        <v>0</v>
      </c>
      <c r="AD51" s="225"/>
      <c r="AE51" s="161"/>
    </row>
    <row r="52" spans="1:31" s="54" customFormat="1" ht="16" customHeight="1" x14ac:dyDescent="0.2">
      <c r="A52" s="187">
        <v>3535685</v>
      </c>
      <c r="B52" s="181" t="s">
        <v>657</v>
      </c>
      <c r="C52" s="181" t="s">
        <v>177</v>
      </c>
      <c r="D52" s="178" t="str">
        <f t="shared" si="4"/>
        <v>WaverlyGEBHARDT</v>
      </c>
      <c r="E52" s="349"/>
      <c r="F52" s="190" t="s">
        <v>482</v>
      </c>
      <c r="G52" s="381">
        <v>2001</v>
      </c>
      <c r="H52" s="311" t="str">
        <f t="shared" si="5"/>
        <v>U23</v>
      </c>
      <c r="I52" s="311">
        <f t="shared" si="6"/>
        <v>27</v>
      </c>
      <c r="J52" s="340">
        <f>LARGE((O52,S52,Y52,AC52),1)+LARGE((O52,S52,Y52,AC52),2)</f>
        <v>7</v>
      </c>
      <c r="K52" s="44">
        <f t="shared" si="7"/>
        <v>41</v>
      </c>
      <c r="L52" s="202">
        <f>LARGE((Q52,U52,W52,AA52),1)+LARGE((Q52,U52,W52,AA52),2)</f>
        <v>0</v>
      </c>
      <c r="M52" s="161"/>
      <c r="N52" s="44"/>
      <c r="O52" s="41">
        <f>IF(N52,LOOKUP(N52,{1;2;3;4;5;6;7;8;9;10;11;12;13;14;15;16;17;18;19;20;21},{30;25;21;18;16;15;14;13;12;11;10;9;8;7;6;5;4;3;2;1;0}),0)</f>
        <v>0</v>
      </c>
      <c r="P52" s="44"/>
      <c r="Q52" s="43">
        <f>IF(P52,LOOKUP(P52,{1;2;3;4;5;6;7;8;9;10;11;12;13;14;15;16;17;18;19;20;21},{30;25;21;18;16;15;14;13;12;11;10;9;8;7;6;5;4;3;2;1;0}),0)</f>
        <v>0</v>
      </c>
      <c r="R52" s="44"/>
      <c r="S52" s="41">
        <f>IF(R52,LOOKUP(R52,{1;2;3;4;5;6;7;8;9;10;11;12;13;14;15;16;17;18;19;20;21},{30;25;21;18;16;15;14;13;12;11;10;9;8;7;6;5;4;3;2;1;0}),0)</f>
        <v>0</v>
      </c>
      <c r="T52" s="44"/>
      <c r="U52" s="274">
        <f>IF(T52,LOOKUP(T52,{1;2;3;4;5;6;7;8;9;10;11;12;13;14;15;16;17;18;19;20;21},{30;25;21;18;16;15;14;13;12;11;10;9;8;7;6;5;4;3;2;1;0}),0)</f>
        <v>0</v>
      </c>
      <c r="V52" s="480"/>
      <c r="W52" s="479">
        <f>IF(V52,LOOKUP(V52,{1;2;3;4;5;6;7;8;9;10;11;12;13;14;15;16;17;18;19;20;21},{45;35;26;18;16;15;14;13;12;11;10;9;8;7;6;5;4;3;2;1;0}),0)</f>
        <v>0</v>
      </c>
      <c r="X52" s="474">
        <v>14</v>
      </c>
      <c r="Y52" s="484">
        <f>IF(X52,LOOKUP(X52,{1;2;3;4;5;6;7;8;9;10;11;12;13;14;15;16;17;18;19;20;21},{45;35;26;18;16;15;14;13;12;11;10;9;8;7;6;5;4;3;2;1;0}),0)</f>
        <v>7</v>
      </c>
      <c r="Z52" s="480"/>
      <c r="AA52" s="479">
        <f>IF(Z52,LOOKUP(Z52,{1;2;3;4;5;6;7;8;9;10;11;12;13;14;15;16;17;18;19;20;21},{45;35;26;18;16;15;14;13;12;11;10;9;8;7;6;5;4;3;2;1;0}),0)</f>
        <v>0</v>
      </c>
      <c r="AB52" s="474"/>
      <c r="AC52" s="289">
        <f>IF(AB52,LOOKUP(AB52,{1;2;3;4;5;6;7;8;9;10;11;12;13;14;15;16;17;18;19;20;21},{45;35;26;18;16;15;14;13;12;11;10;9;8;7;6;5;4;3;2;1;0}),0)</f>
        <v>0</v>
      </c>
      <c r="AD52" s="225"/>
      <c r="AE52" s="161"/>
    </row>
    <row r="53" spans="1:31" s="264" customFormat="1" ht="16" customHeight="1" x14ac:dyDescent="0.2">
      <c r="A53" s="187">
        <v>353811</v>
      </c>
      <c r="B53" s="181" t="s">
        <v>593</v>
      </c>
      <c r="C53" s="181" t="s">
        <v>594</v>
      </c>
      <c r="D53" s="178" t="str">
        <f t="shared" si="4"/>
        <v>LexieMADIGAN</v>
      </c>
      <c r="E53" s="349"/>
      <c r="F53" s="190" t="s">
        <v>482</v>
      </c>
      <c r="G53" s="381">
        <v>2002</v>
      </c>
      <c r="H53" s="311" t="str">
        <f t="shared" si="5"/>
        <v>U23</v>
      </c>
      <c r="I53" s="311">
        <f t="shared" si="6"/>
        <v>27</v>
      </c>
      <c r="J53" s="340">
        <f>LARGE((O53,S53,Y53,AC53),1)+LARGE((O53,S53,Y53,AC53),2)</f>
        <v>7</v>
      </c>
      <c r="K53" s="44">
        <f t="shared" si="7"/>
        <v>41</v>
      </c>
      <c r="L53" s="202">
        <f>LARGE((Q53,U53,W53,AA53),1)+LARGE((Q53,U53,W53,AA53),2)</f>
        <v>0</v>
      </c>
      <c r="M53" s="393"/>
      <c r="N53" s="44">
        <v>14</v>
      </c>
      <c r="O53" s="41">
        <f>IF(N53,LOOKUP(N53,{1;2;3;4;5;6;7;8;9;10;11;12;13;14;15;16;17;18;19;20;21},{30;25;21;18;16;15;14;13;12;11;10;9;8;7;6;5;4;3;2;1;0}),0)</f>
        <v>7</v>
      </c>
      <c r="P53" s="44"/>
      <c r="Q53" s="43">
        <f>IF(P53,LOOKUP(P53,{1;2;3;4;5;6;7;8;9;10;11;12;13;14;15;16;17;18;19;20;21},{30;25;21;18;16;15;14;13;12;11;10;9;8;7;6;5;4;3;2;1;0}),0)</f>
        <v>0</v>
      </c>
      <c r="R53" s="44"/>
      <c r="S53" s="41">
        <f>IF(R53,LOOKUP(R53,{1;2;3;4;5;6;7;8;9;10;11;12;13;14;15;16;17;18;19;20;21},{30;25;21;18;16;15;14;13;12;11;10;9;8;7;6;5;4;3;2;1;0}),0)</f>
        <v>0</v>
      </c>
      <c r="T53" s="44"/>
      <c r="U53" s="274">
        <f>IF(T53,LOOKUP(T53,{1;2;3;4;5;6;7;8;9;10;11;12;13;14;15;16;17;18;19;20;21},{30;25;21;18;16;15;14;13;12;11;10;9;8;7;6;5;4;3;2;1;0}),0)</f>
        <v>0</v>
      </c>
      <c r="V53" s="480"/>
      <c r="W53" s="479">
        <f>IF(V53,LOOKUP(V53,{1;2;3;4;5;6;7;8;9;10;11;12;13;14;15;16;17;18;19;20;21},{45;35;26;18;16;15;14;13;12;11;10;9;8;7;6;5;4;3;2;1;0}),0)</f>
        <v>0</v>
      </c>
      <c r="X53" s="474"/>
      <c r="Y53" s="484">
        <f>IF(X53,LOOKUP(X53,{1;2;3;4;5;6;7;8;9;10;11;12;13;14;15;16;17;18;19;20;21},{45;35;26;18;16;15;14;13;12;11;10;9;8;7;6;5;4;3;2;1;0}),0)</f>
        <v>0</v>
      </c>
      <c r="Z53" s="480"/>
      <c r="AA53" s="479">
        <f>IF(Z53,LOOKUP(Z53,{1;2;3;4;5;6;7;8;9;10;11;12;13;14;15;16;17;18;19;20;21},{45;35;26;18;16;15;14;13;12;11;10;9;8;7;6;5;4;3;2;1;0}),0)</f>
        <v>0</v>
      </c>
      <c r="AB53" s="474"/>
      <c r="AC53" s="289">
        <f>IF(AB53,LOOKUP(AB53,{1;2;3;4;5;6;7;8;9;10;11;12;13;14;15;16;17;18;19;20;21},{45;35;26;18;16;15;14;13;12;11;10;9;8;7;6;5;4;3;2;1;0}),0)</f>
        <v>0</v>
      </c>
      <c r="AD53" s="225"/>
      <c r="AE53" s="393"/>
    </row>
    <row r="54" spans="1:31" s="54" customFormat="1" ht="16" customHeight="1" x14ac:dyDescent="0.2">
      <c r="A54" s="187">
        <v>3535750</v>
      </c>
      <c r="B54" s="181" t="s">
        <v>318</v>
      </c>
      <c r="C54" s="181" t="s">
        <v>71</v>
      </c>
      <c r="D54" s="178" t="str">
        <f t="shared" si="4"/>
        <v>SarahMORGAN</v>
      </c>
      <c r="E54" s="349"/>
      <c r="F54" s="190" t="s">
        <v>482</v>
      </c>
      <c r="G54" s="381">
        <v>2001</v>
      </c>
      <c r="H54" s="311" t="str">
        <f t="shared" si="5"/>
        <v>U23</v>
      </c>
      <c r="I54" s="311">
        <f t="shared" si="6"/>
        <v>31</v>
      </c>
      <c r="J54" s="340">
        <f>LARGE((O54,S54,Y54,AC54),1)+LARGE((O54,S54,Y54,AC54),2)</f>
        <v>5</v>
      </c>
      <c r="K54" s="44">
        <f t="shared" si="7"/>
        <v>41</v>
      </c>
      <c r="L54" s="202">
        <f>LARGE((Q54,U54,W54,AA54),1)+LARGE((Q54,U54,W54,AA54),2)</f>
        <v>0</v>
      </c>
      <c r="M54" s="161"/>
      <c r="N54" s="44">
        <v>16</v>
      </c>
      <c r="O54" s="41">
        <f>IF(N54,LOOKUP(N54,{1;2;3;4;5;6;7;8;9;10;11;12;13;14;15;16;17;18;19;20;21},{30;25;21;18;16;15;14;13;12;11;10;9;8;7;6;5;4;3;2;1;0}),0)</f>
        <v>5</v>
      </c>
      <c r="P54" s="44"/>
      <c r="Q54" s="43">
        <f>IF(P54,LOOKUP(P54,{1;2;3;4;5;6;7;8;9;10;11;12;13;14;15;16;17;18;19;20;21},{30;25;21;18;16;15;14;13;12;11;10;9;8;7;6;5;4;3;2;1;0}),0)</f>
        <v>0</v>
      </c>
      <c r="R54" s="44"/>
      <c r="S54" s="41">
        <f>IF(R54,LOOKUP(R54,{1;2;3;4;5;6;7;8;9;10;11;12;13;14;15;16;17;18;19;20;21},{30;25;21;18;16;15;14;13;12;11;10;9;8;7;6;5;4;3;2;1;0}),0)</f>
        <v>0</v>
      </c>
      <c r="T54" s="44"/>
      <c r="U54" s="274">
        <f>IF(T54,LOOKUP(T54,{1;2;3;4;5;6;7;8;9;10;11;12;13;14;15;16;17;18;19;20;21},{30;25;21;18;16;15;14;13;12;11;10;9;8;7;6;5;4;3;2;1;0}),0)</f>
        <v>0</v>
      </c>
      <c r="V54" s="480"/>
      <c r="W54" s="479">
        <f>IF(V54,LOOKUP(V54,{1;2;3;4;5;6;7;8;9;10;11;12;13;14;15;16;17;18;19;20;21},{45;35;26;18;16;15;14;13;12;11;10;9;8;7;6;5;4;3;2;1;0}),0)</f>
        <v>0</v>
      </c>
      <c r="X54" s="474"/>
      <c r="Y54" s="484">
        <f>IF(X54,LOOKUP(X54,{1;2;3;4;5;6;7;8;9;10;11;12;13;14;15;16;17;18;19;20;21},{45;35;26;18;16;15;14;13;12;11;10;9;8;7;6;5;4;3;2;1;0}),0)</f>
        <v>0</v>
      </c>
      <c r="Z54" s="480"/>
      <c r="AA54" s="479">
        <f>IF(Z54,LOOKUP(Z54,{1;2;3;4;5;6;7;8;9;10;11;12;13;14;15;16;17;18;19;20;21},{45;35;26;18;16;15;14;13;12;11;10;9;8;7;6;5;4;3;2;1;0}),0)</f>
        <v>0</v>
      </c>
      <c r="AB54" s="474"/>
      <c r="AC54" s="289">
        <f>IF(AB54,LOOKUP(AB54,{1;2;3;4;5;6;7;8;9;10;11;12;13;14;15;16;17;18;19;20;21},{45;35;26;18;16;15;14;13;12;11;10;9;8;7;6;5;4;3;2;1;0}),0)</f>
        <v>0</v>
      </c>
      <c r="AD54" s="225"/>
      <c r="AE54" s="161"/>
    </row>
    <row r="55" spans="1:31" s="264" customFormat="1" ht="16" customHeight="1" x14ac:dyDescent="0.2">
      <c r="A55" s="187">
        <v>3535730</v>
      </c>
      <c r="B55" s="181" t="s">
        <v>615</v>
      </c>
      <c r="C55" s="181" t="s">
        <v>616</v>
      </c>
      <c r="D55" s="178" t="str">
        <f t="shared" si="4"/>
        <v>SavannaFASSIO</v>
      </c>
      <c r="E55" s="349"/>
      <c r="F55" s="190" t="s">
        <v>482</v>
      </c>
      <c r="G55" s="381">
        <v>2000</v>
      </c>
      <c r="H55" s="311" t="str">
        <f t="shared" si="5"/>
        <v>U23</v>
      </c>
      <c r="I55" s="311">
        <f t="shared" si="6"/>
        <v>34</v>
      </c>
      <c r="J55" s="340">
        <f>LARGE((O55,S55,Y55,AC55),1)+LARGE((O55,S55,Y55,AC55),2)</f>
        <v>2</v>
      </c>
      <c r="K55" s="44">
        <f t="shared" si="7"/>
        <v>41</v>
      </c>
      <c r="L55" s="202">
        <f>LARGE((Q55,U55,W55,AA55),1)+LARGE((Q55,U55,W55,AA55),2)</f>
        <v>0</v>
      </c>
      <c r="M55" s="393"/>
      <c r="N55" s="44">
        <v>19</v>
      </c>
      <c r="O55" s="41">
        <f>IF(N55,LOOKUP(N55,{1;2;3;4;5;6;7;8;9;10;11;12;13;14;15;16;17;18;19;20;21},{30;25;21;18;16;15;14;13;12;11;10;9;8;7;6;5;4;3;2;1;0}),0)</f>
        <v>2</v>
      </c>
      <c r="P55" s="44"/>
      <c r="Q55" s="43">
        <f>IF(P55,LOOKUP(P55,{1;2;3;4;5;6;7;8;9;10;11;12;13;14;15;16;17;18;19;20;21},{30;25;21;18;16;15;14;13;12;11;10;9;8;7;6;5;4;3;2;1;0}),0)</f>
        <v>0</v>
      </c>
      <c r="R55" s="44"/>
      <c r="S55" s="41">
        <f>IF(R55,LOOKUP(R55,{1;2;3;4;5;6;7;8;9;10;11;12;13;14;15;16;17;18;19;20;21},{30;25;21;18;16;15;14;13;12;11;10;9;8;7;6;5;4;3;2;1;0}),0)</f>
        <v>0</v>
      </c>
      <c r="T55" s="44"/>
      <c r="U55" s="274">
        <f>IF(T55,LOOKUP(T55,{1;2;3;4;5;6;7;8;9;10;11;12;13;14;15;16;17;18;19;20;21},{30;25;21;18;16;15;14;13;12;11;10;9;8;7;6;5;4;3;2;1;0}),0)</f>
        <v>0</v>
      </c>
      <c r="V55" s="480"/>
      <c r="W55" s="479">
        <f>IF(V55,LOOKUP(V55,{1;2;3;4;5;6;7;8;9;10;11;12;13;14;15;16;17;18;19;20;21},{45;35;26;18;16;15;14;13;12;11;10;9;8;7;6;5;4;3;2;1;0}),0)</f>
        <v>0</v>
      </c>
      <c r="X55" s="474"/>
      <c r="Y55" s="484">
        <f>IF(X55,LOOKUP(X55,{1;2;3;4;5;6;7;8;9;10;11;12;13;14;15;16;17;18;19;20;21},{45;35;26;18;16;15;14;13;12;11;10;9;8;7;6;5;4;3;2;1;0}),0)</f>
        <v>0</v>
      </c>
      <c r="Z55" s="480"/>
      <c r="AA55" s="479">
        <f>IF(Z55,LOOKUP(Z55,{1;2;3;4;5;6;7;8;9;10;11;12;13;14;15;16;17;18;19;20;21},{45;35;26;18;16;15;14;13;12;11;10;9;8;7;6;5;4;3;2;1;0}),0)</f>
        <v>0</v>
      </c>
      <c r="AB55" s="474"/>
      <c r="AC55" s="289">
        <f>IF(AB55,LOOKUP(AB55,{1;2;3;4;5;6;7;8;9;10;11;12;13;14;15;16;17;18;19;20;21},{45;35;26;18;16;15;14;13;12;11;10;9;8;7;6;5;4;3;2;1;0}),0)</f>
        <v>0</v>
      </c>
      <c r="AD55" s="225"/>
      <c r="AE55" s="393"/>
    </row>
    <row r="56" spans="1:31" s="54" customFormat="1" ht="16" customHeight="1" x14ac:dyDescent="0.2">
      <c r="A56" s="187">
        <v>3535784</v>
      </c>
      <c r="B56" s="181" t="s">
        <v>257</v>
      </c>
      <c r="C56" s="181" t="s">
        <v>218</v>
      </c>
      <c r="D56" s="178" t="str">
        <f t="shared" si="4"/>
        <v>ChelseaMOORE</v>
      </c>
      <c r="E56" s="349">
        <v>2017</v>
      </c>
      <c r="F56" s="384" t="s">
        <v>482</v>
      </c>
      <c r="G56" s="381">
        <v>2000</v>
      </c>
      <c r="H56" s="311" t="str">
        <f t="shared" si="5"/>
        <v>U23</v>
      </c>
      <c r="I56" s="311">
        <f t="shared" si="6"/>
        <v>34</v>
      </c>
      <c r="J56" s="340">
        <f>LARGE((O56,S56,Y56,AC56),1)+LARGE((O56,S56,Y56,AC56),2)</f>
        <v>2</v>
      </c>
      <c r="K56" s="44">
        <f t="shared" si="7"/>
        <v>41</v>
      </c>
      <c r="L56" s="202">
        <f>LARGE((Q56,U56,W56,AA56),1)+LARGE((Q56,U56,W56,AA56),2)</f>
        <v>0</v>
      </c>
      <c r="M56" s="161"/>
      <c r="N56" s="44"/>
      <c r="O56" s="41">
        <f>IF(N56,LOOKUP(N56,{1;2;3;4;5;6;7;8;9;10;11;12;13;14;15;16;17;18;19;20;21},{30;25;21;18;16;15;14;13;12;11;10;9;8;7;6;5;4;3;2;1;0}),0)</f>
        <v>0</v>
      </c>
      <c r="P56" s="44"/>
      <c r="Q56" s="43">
        <f>IF(P56,LOOKUP(P56,{1;2;3;4;5;6;7;8;9;10;11;12;13;14;15;16;17;18;19;20;21},{30;25;21;18;16;15;14;13;12;11;10;9;8;7;6;5;4;3;2;1;0}),0)</f>
        <v>0</v>
      </c>
      <c r="R56" s="44">
        <v>19</v>
      </c>
      <c r="S56" s="41">
        <f>IF(R56,LOOKUP(R56,{1;2;3;4;5;6;7;8;9;10;11;12;13;14;15;16;17;18;19;20;21},{30;25;21;18;16;15;14;13;12;11;10;9;8;7;6;5;4;3;2;1;0}),0)</f>
        <v>2</v>
      </c>
      <c r="T56" s="44"/>
      <c r="U56" s="274">
        <f>IF(T56,LOOKUP(T56,{1;2;3;4;5;6;7;8;9;10;11;12;13;14;15;16;17;18;19;20;21},{30;25;21;18;16;15;14;13;12;11;10;9;8;7;6;5;4;3;2;1;0}),0)</f>
        <v>0</v>
      </c>
      <c r="V56" s="480"/>
      <c r="W56" s="479">
        <f>IF(V56,LOOKUP(V56,{1;2;3;4;5;6;7;8;9;10;11;12;13;14;15;16;17;18;19;20;21},{45;35;26;18;16;15;14;13;12;11;10;9;8;7;6;5;4;3;2;1;0}),0)</f>
        <v>0</v>
      </c>
      <c r="X56" s="474"/>
      <c r="Y56" s="484">
        <f>IF(X56,LOOKUP(X56,{1;2;3;4;5;6;7;8;9;10;11;12;13;14;15;16;17;18;19;20;21},{45;35;26;18;16;15;14;13;12;11;10;9;8;7;6;5;4;3;2;1;0}),0)</f>
        <v>0</v>
      </c>
      <c r="Z56" s="480"/>
      <c r="AA56" s="479">
        <f>IF(Z56,LOOKUP(Z56,{1;2;3;4;5;6;7;8;9;10;11;12;13;14;15;16;17;18;19;20;21},{45;35;26;18;16;15;14;13;12;11;10;9;8;7;6;5;4;3;2;1;0}),0)</f>
        <v>0</v>
      </c>
      <c r="AB56" s="474"/>
      <c r="AC56" s="289">
        <f>IF(AB56,LOOKUP(AB56,{1;2;3;4;5;6;7;8;9;10;11;12;13;14;15;16;17;18;19;20;21},{45;35;26;18;16;15;14;13;12;11;10;9;8;7;6;5;4;3;2;1;0}),0)</f>
        <v>0</v>
      </c>
      <c r="AD56" s="225"/>
      <c r="AE56" s="161"/>
    </row>
    <row r="57" spans="1:31" s="54" customFormat="1" ht="16" customHeight="1" x14ac:dyDescent="0.2">
      <c r="A57" s="187">
        <v>3425863</v>
      </c>
      <c r="B57" s="182" t="s">
        <v>538</v>
      </c>
      <c r="C57" s="181" t="s">
        <v>288</v>
      </c>
      <c r="D57" s="178" t="str">
        <f t="shared" si="4"/>
        <v>Anikken GjerdeALNAES</v>
      </c>
      <c r="E57" s="349">
        <v>2017</v>
      </c>
      <c r="F57" s="384" t="s">
        <v>483</v>
      </c>
      <c r="G57" s="381">
        <v>1994</v>
      </c>
      <c r="H57" s="311" t="str">
        <f t="shared" si="5"/>
        <v>SR</v>
      </c>
      <c r="I57" s="311">
        <f t="shared" si="6"/>
        <v>37</v>
      </c>
      <c r="J57" s="340">
        <f>LARGE((O57,S57,Y57,AC57),1)+LARGE((O57,S57,Y57,AC57),2)</f>
        <v>0</v>
      </c>
      <c r="K57" s="44">
        <f t="shared" si="7"/>
        <v>41</v>
      </c>
      <c r="L57" s="202">
        <f>LARGE((Q57,U57,W57,AA57),1)+LARGE((Q57,U57,W57,AA57),2)</f>
        <v>0</v>
      </c>
      <c r="M57" s="161"/>
      <c r="N57" s="44"/>
      <c r="O57" s="41">
        <f>IF(N57,LOOKUP(N57,{1;2;3;4;5;6;7;8;9;10;11;12;13;14;15;16;17;18;19;20;21},{30;25;21;18;16;15;14;13;12;11;10;9;8;7;6;5;4;3;2;1;0}),0)</f>
        <v>0</v>
      </c>
      <c r="P57" s="44"/>
      <c r="Q57" s="43">
        <f>IF(P57,LOOKUP(P57,{1;2;3;4;5;6;7;8;9;10;11;12;13;14;15;16;17;18;19;20;21},{30;25;21;18;16;15;14;13;12;11;10;9;8;7;6;5;4;3;2;1;0}),0)</f>
        <v>0</v>
      </c>
      <c r="R57" s="44"/>
      <c r="S57" s="41">
        <f>IF(R57,LOOKUP(R57,{1;2;3;4;5;6;7;8;9;10;11;12;13;14;15;16;17;18;19;20;21},{30;25;21;18;16;15;14;13;12;11;10;9;8;7;6;5;4;3;2;1;0}),0)</f>
        <v>0</v>
      </c>
      <c r="T57" s="44"/>
      <c r="U57" s="274">
        <f>IF(T57,LOOKUP(T57,{1;2;3;4;5;6;7;8;9;10;11;12;13;14;15;16;17;18;19;20;21},{30;25;21;18;16;15;14;13;12;11;10;9;8;7;6;5;4;3;2;1;0}),0)</f>
        <v>0</v>
      </c>
      <c r="V57" s="480"/>
      <c r="W57" s="479">
        <f>IF(V57,LOOKUP(V57,{1;2;3;4;5;6;7;8;9;10;11;12;13;14;15;16;17;18;19;20;21},{45;35;26;18;16;15;14;13;12;11;10;9;8;7;6;5;4;3;2;1;0}),0)</f>
        <v>0</v>
      </c>
      <c r="X57" s="474"/>
      <c r="Y57" s="484">
        <f>IF(X57,LOOKUP(X57,{1;2;3;4;5;6;7;8;9;10;11;12;13;14;15;16;17;18;19;20;21},{45;35;26;18;16;15;14;13;12;11;10;9;8;7;6;5;4;3;2;1;0}),0)</f>
        <v>0</v>
      </c>
      <c r="Z57" s="480"/>
      <c r="AA57" s="479">
        <f>IF(Z57,LOOKUP(Z57,{1;2;3;4;5;6;7;8;9;10;11;12;13;14;15;16;17;18;19;20;21},{45;35;26;18;16;15;14;13;12;11;10;9;8;7;6;5;4;3;2;1;0}),0)</f>
        <v>0</v>
      </c>
      <c r="AB57" s="474"/>
      <c r="AC57" s="289">
        <f>IF(AB57,LOOKUP(AB57,{1;2;3;4;5;6;7;8;9;10;11;12;13;14;15;16;17;18;19;20;21},{45;35;26;18;16;15;14;13;12;11;10;9;8;7;6;5;4;3;2;1;0}),0)</f>
        <v>0</v>
      </c>
      <c r="AD57" s="225"/>
      <c r="AE57" s="161"/>
    </row>
    <row r="58" spans="1:31" s="54" customFormat="1" ht="16" customHeight="1" x14ac:dyDescent="0.2">
      <c r="A58" s="187">
        <v>3535664</v>
      </c>
      <c r="B58" s="181" t="s">
        <v>271</v>
      </c>
      <c r="C58" s="181" t="s">
        <v>380</v>
      </c>
      <c r="D58" s="178" t="str">
        <f t="shared" si="4"/>
        <v>OliviaAMBER</v>
      </c>
      <c r="E58" s="349">
        <v>2017</v>
      </c>
      <c r="F58" s="384" t="s">
        <v>482</v>
      </c>
      <c r="G58" s="381">
        <v>1995</v>
      </c>
      <c r="H58" s="311" t="str">
        <f t="shared" si="5"/>
        <v>SR</v>
      </c>
      <c r="I58" s="311">
        <f t="shared" si="6"/>
        <v>37</v>
      </c>
      <c r="J58" s="340">
        <f>LARGE((O58,S58,Y58,AC58),1)+LARGE((O58,S58,Y58,AC58),2)</f>
        <v>0</v>
      </c>
      <c r="K58" s="44">
        <f t="shared" si="7"/>
        <v>41</v>
      </c>
      <c r="L58" s="202">
        <f>LARGE((Q58,U58,W58,AA58),1)+LARGE((Q58,U58,W58,AA58),2)</f>
        <v>0</v>
      </c>
      <c r="M58" s="161"/>
      <c r="N58" s="44"/>
      <c r="O58" s="41">
        <f>IF(N58,LOOKUP(N58,{1;2;3;4;5;6;7;8;9;10;11;12;13;14;15;16;17;18;19;20;21},{30;25;21;18;16;15;14;13;12;11;10;9;8;7;6;5;4;3;2;1;0}),0)</f>
        <v>0</v>
      </c>
      <c r="P58" s="44"/>
      <c r="Q58" s="43">
        <f>IF(P58,LOOKUP(P58,{1;2;3;4;5;6;7;8;9;10;11;12;13;14;15;16;17;18;19;20;21},{30;25;21;18;16;15;14;13;12;11;10;9;8;7;6;5;4;3;2;1;0}),0)</f>
        <v>0</v>
      </c>
      <c r="R58" s="44"/>
      <c r="S58" s="41">
        <f>IF(R58,LOOKUP(R58,{1;2;3;4;5;6;7;8;9;10;11;12;13;14;15;16;17;18;19;20;21},{30;25;21;18;16;15;14;13;12;11;10;9;8;7;6;5;4;3;2;1;0}),0)</f>
        <v>0</v>
      </c>
      <c r="T58" s="44"/>
      <c r="U58" s="274">
        <f>IF(T58,LOOKUP(T58,{1;2;3;4;5;6;7;8;9;10;11;12;13;14;15;16;17;18;19;20;21},{30;25;21;18;16;15;14;13;12;11;10;9;8;7;6;5;4;3;2;1;0}),0)</f>
        <v>0</v>
      </c>
      <c r="V58" s="480"/>
      <c r="W58" s="479">
        <f>IF(V58,LOOKUP(V58,{1;2;3;4;5;6;7;8;9;10;11;12;13;14;15;16;17;18;19;20;21},{45;35;26;18;16;15;14;13;12;11;10;9;8;7;6;5;4;3;2;1;0}),0)</f>
        <v>0</v>
      </c>
      <c r="X58" s="474"/>
      <c r="Y58" s="484">
        <f>IF(X58,LOOKUP(X58,{1;2;3;4;5;6;7;8;9;10;11;12;13;14;15;16;17;18;19;20;21},{45;35;26;18;16;15;14;13;12;11;10;9;8;7;6;5;4;3;2;1;0}),0)</f>
        <v>0</v>
      </c>
      <c r="Z58" s="480"/>
      <c r="AA58" s="479">
        <f>IF(Z58,LOOKUP(Z58,{1;2;3;4;5;6;7;8;9;10;11;12;13;14;15;16;17;18;19;20;21},{45;35;26;18;16;15;14;13;12;11;10;9;8;7;6;5;4;3;2;1;0}),0)</f>
        <v>0</v>
      </c>
      <c r="AB58" s="474"/>
      <c r="AC58" s="289">
        <f>IF(AB58,LOOKUP(AB58,{1;2;3;4;5;6;7;8;9;10;11;12;13;14;15;16;17;18;19;20;21},{45;35;26;18;16;15;14;13;12;11;10;9;8;7;6;5;4;3;2;1;0}),0)</f>
        <v>0</v>
      </c>
      <c r="AD58" s="225"/>
      <c r="AE58" s="161"/>
    </row>
    <row r="59" spans="1:31" s="54" customFormat="1" ht="16" customHeight="1" x14ac:dyDescent="0.2">
      <c r="A59" s="187">
        <v>3505880</v>
      </c>
      <c r="B59" s="181" t="s">
        <v>260</v>
      </c>
      <c r="C59" s="181" t="s">
        <v>261</v>
      </c>
      <c r="D59" s="178" t="str">
        <f t="shared" si="4"/>
        <v>HeddaBAANGMAN</v>
      </c>
      <c r="E59" s="349">
        <v>2017</v>
      </c>
      <c r="F59" s="384" t="s">
        <v>483</v>
      </c>
      <c r="G59" s="381">
        <v>1995</v>
      </c>
      <c r="H59" s="311" t="str">
        <f t="shared" si="5"/>
        <v>SR</v>
      </c>
      <c r="I59" s="311">
        <f t="shared" si="6"/>
        <v>37</v>
      </c>
      <c r="J59" s="340">
        <f>LARGE((O59,S59,Y59,AC59),1)+LARGE((O59,S59,Y59,AC59),2)</f>
        <v>0</v>
      </c>
      <c r="K59" s="44">
        <f t="shared" si="7"/>
        <v>41</v>
      </c>
      <c r="L59" s="202">
        <f>LARGE((Q59,U59,W59,AA59),1)+LARGE((Q59,U59,W59,AA59),2)</f>
        <v>0</v>
      </c>
      <c r="M59" s="161"/>
      <c r="N59" s="46"/>
      <c r="O59" s="41">
        <f>IF(N59,LOOKUP(N59,{1;2;3;4;5;6;7;8;9;10;11;12;13;14;15;16;17;18;19;20;21},{30;25;21;18;16;15;14;13;12;11;10;9;8;7;6;5;4;3;2;1;0}),0)</f>
        <v>0</v>
      </c>
      <c r="P59" s="46"/>
      <c r="Q59" s="43">
        <f>IF(P59,LOOKUP(P59,{1;2;3;4;5;6;7;8;9;10;11;12;13;14;15;16;17;18;19;20;21},{30;25;21;18;16;15;14;13;12;11;10;9;8;7;6;5;4;3;2;1;0}),0)</f>
        <v>0</v>
      </c>
      <c r="R59" s="46"/>
      <c r="S59" s="41">
        <f>IF(R59,LOOKUP(R59,{1;2;3;4;5;6;7;8;9;10;11;12;13;14;15;16;17;18;19;20;21},{30;25;21;18;16;15;14;13;12;11;10;9;8;7;6;5;4;3;2;1;0}),0)</f>
        <v>0</v>
      </c>
      <c r="T59" s="46"/>
      <c r="U59" s="274">
        <f>IF(T59,LOOKUP(T59,{1;2;3;4;5;6;7;8;9;10;11;12;13;14;15;16;17;18;19;20;21},{30;25;21;18;16;15;14;13;12;11;10;9;8;7;6;5;4;3;2;1;0}),0)</f>
        <v>0</v>
      </c>
      <c r="V59" s="478"/>
      <c r="W59" s="479">
        <f>IF(V59,LOOKUP(V59,{1;2;3;4;5;6;7;8;9;10;11;12;13;14;15;16;17;18;19;20;21},{45;35;26;18;16;15;14;13;12;11;10;9;8;7;6;5;4;3;2;1;0}),0)</f>
        <v>0</v>
      </c>
      <c r="X59" s="344"/>
      <c r="Y59" s="484">
        <f>IF(X59,LOOKUP(X59,{1;2;3;4;5;6;7;8;9;10;11;12;13;14;15;16;17;18;19;20;21},{45;35;26;18;16;15;14;13;12;11;10;9;8;7;6;5;4;3;2;1;0}),0)</f>
        <v>0</v>
      </c>
      <c r="Z59" s="478"/>
      <c r="AA59" s="479">
        <f>IF(Z59,LOOKUP(Z59,{1;2;3;4;5;6;7;8;9;10;11;12;13;14;15;16;17;18;19;20;21},{45;35;26;18;16;15;14;13;12;11;10;9;8;7;6;5;4;3;2;1;0}),0)</f>
        <v>0</v>
      </c>
      <c r="AB59" s="344"/>
      <c r="AC59" s="289">
        <f>IF(AB59,LOOKUP(AB59,{1;2;3;4;5;6;7;8;9;10;11;12;13;14;15;16;17;18;19;20;21},{45;35;26;18;16;15;14;13;12;11;10;9;8;7;6;5;4;3;2;1;0}),0)</f>
        <v>0</v>
      </c>
      <c r="AD59" s="225"/>
      <c r="AE59" s="161"/>
    </row>
    <row r="60" spans="1:31" s="54" customFormat="1" ht="16" customHeight="1" x14ac:dyDescent="0.2">
      <c r="A60" s="187">
        <v>3535463</v>
      </c>
      <c r="B60" s="181" t="s">
        <v>292</v>
      </c>
      <c r="C60" s="181" t="s">
        <v>381</v>
      </c>
      <c r="D60" s="178" t="str">
        <f t="shared" si="4"/>
        <v>NicoleBATHE</v>
      </c>
      <c r="E60" s="349">
        <v>2017</v>
      </c>
      <c r="F60" s="384" t="s">
        <v>483</v>
      </c>
      <c r="G60" s="381">
        <v>1995</v>
      </c>
      <c r="H60" s="311" t="str">
        <f t="shared" si="5"/>
        <v>SR</v>
      </c>
      <c r="I60" s="311">
        <f t="shared" si="6"/>
        <v>37</v>
      </c>
      <c r="J60" s="340">
        <f>LARGE((O60,S60,Y60,AC60),1)+LARGE((O60,S60,Y60,AC60),2)</f>
        <v>0</v>
      </c>
      <c r="K60" s="44">
        <f t="shared" si="7"/>
        <v>41</v>
      </c>
      <c r="L60" s="202">
        <f>LARGE((Q60,U60,W60,AA60),1)+LARGE((Q60,U60,W60,AA60),2)</f>
        <v>0</v>
      </c>
      <c r="M60" s="161"/>
      <c r="N60" s="44"/>
      <c r="O60" s="41">
        <f>IF(N60,LOOKUP(N60,{1;2;3;4;5;6;7;8;9;10;11;12;13;14;15;16;17;18;19;20;21},{30;25;21;18;16;15;14;13;12;11;10;9;8;7;6;5;4;3;2;1;0}),0)</f>
        <v>0</v>
      </c>
      <c r="P60" s="44"/>
      <c r="Q60" s="43">
        <f>IF(P60,LOOKUP(P60,{1;2;3;4;5;6;7;8;9;10;11;12;13;14;15;16;17;18;19;20;21},{30;25;21;18;16;15;14;13;12;11;10;9;8;7;6;5;4;3;2;1;0}),0)</f>
        <v>0</v>
      </c>
      <c r="R60" s="44"/>
      <c r="S60" s="41">
        <f>IF(R60,LOOKUP(R60,{1;2;3;4;5;6;7;8;9;10;11;12;13;14;15;16;17;18;19;20;21},{30;25;21;18;16;15;14;13;12;11;10;9;8;7;6;5;4;3;2;1;0}),0)</f>
        <v>0</v>
      </c>
      <c r="T60" s="44"/>
      <c r="U60" s="274">
        <f>IF(T60,LOOKUP(T60,{1;2;3;4;5;6;7;8;9;10;11;12;13;14;15;16;17;18;19;20;21},{30;25;21;18;16;15;14;13;12;11;10;9;8;7;6;5;4;3;2;1;0}),0)</f>
        <v>0</v>
      </c>
      <c r="V60" s="480"/>
      <c r="W60" s="479">
        <f>IF(V60,LOOKUP(V60,{1;2;3;4;5;6;7;8;9;10;11;12;13;14;15;16;17;18;19;20;21},{45;35;26;18;16;15;14;13;12;11;10;9;8;7;6;5;4;3;2;1;0}),0)</f>
        <v>0</v>
      </c>
      <c r="X60" s="474"/>
      <c r="Y60" s="484">
        <f>IF(X60,LOOKUP(X60,{1;2;3;4;5;6;7;8;9;10;11;12;13;14;15;16;17;18;19;20;21},{45;35;26;18;16;15;14;13;12;11;10;9;8;7;6;5;4;3;2;1;0}),0)</f>
        <v>0</v>
      </c>
      <c r="Z60" s="480"/>
      <c r="AA60" s="479">
        <f>IF(Z60,LOOKUP(Z60,{1;2;3;4;5;6;7;8;9;10;11;12;13;14;15;16;17;18;19;20;21},{45;35;26;18;16;15;14;13;12;11;10;9;8;7;6;5;4;3;2;1;0}),0)</f>
        <v>0</v>
      </c>
      <c r="AB60" s="474"/>
      <c r="AC60" s="289">
        <f>IF(AB60,LOOKUP(AB60,{1;2;3;4;5;6;7;8;9;10;11;12;13;14;15;16;17;18;19;20;21},{45;35;26;18;16;15;14;13;12;11;10;9;8;7;6;5;4;3;2;1;0}),0)</f>
        <v>0</v>
      </c>
      <c r="AD60" s="225"/>
      <c r="AE60" s="161"/>
    </row>
    <row r="61" spans="1:31" s="54" customFormat="1" ht="16" customHeight="1" x14ac:dyDescent="0.2">
      <c r="A61" s="187">
        <v>3105146</v>
      </c>
      <c r="B61" s="181" t="s">
        <v>382</v>
      </c>
      <c r="C61" s="181" t="s">
        <v>383</v>
      </c>
      <c r="D61" s="178" t="str">
        <f t="shared" si="4"/>
        <v>DahriaBEATTY</v>
      </c>
      <c r="E61" s="349">
        <v>2017</v>
      </c>
      <c r="F61" s="384" t="s">
        <v>483</v>
      </c>
      <c r="G61" s="381">
        <v>1994</v>
      </c>
      <c r="H61" s="311" t="str">
        <f t="shared" si="5"/>
        <v>SR</v>
      </c>
      <c r="I61" s="311">
        <f t="shared" si="6"/>
        <v>37</v>
      </c>
      <c r="J61" s="340">
        <f>LARGE((O61,S61,Y61,AC61),1)+LARGE((O61,S61,Y61,AC61),2)</f>
        <v>0</v>
      </c>
      <c r="K61" s="44">
        <f t="shared" si="7"/>
        <v>41</v>
      </c>
      <c r="L61" s="202">
        <f>LARGE((Q61,U61,W61,AA61),1)+LARGE((Q61,U61,W61,AA61),2)</f>
        <v>0</v>
      </c>
      <c r="M61" s="161"/>
      <c r="N61" s="44"/>
      <c r="O61" s="41">
        <f>IF(N61,LOOKUP(N61,{1;2;3;4;5;6;7;8;9;10;11;12;13;14;15;16;17;18;19;20;21},{30;25;21;18;16;15;14;13;12;11;10;9;8;7;6;5;4;3;2;1;0}),0)</f>
        <v>0</v>
      </c>
      <c r="P61" s="44"/>
      <c r="Q61" s="43">
        <f>IF(P61,LOOKUP(P61,{1;2;3;4;5;6;7;8;9;10;11;12;13;14;15;16;17;18;19;20;21},{30;25;21;18;16;15;14;13;12;11;10;9;8;7;6;5;4;3;2;1;0}),0)</f>
        <v>0</v>
      </c>
      <c r="R61" s="44"/>
      <c r="S61" s="41">
        <f>IF(R61,LOOKUP(R61,{1;2;3;4;5;6;7;8;9;10;11;12;13;14;15;16;17;18;19;20;21},{30;25;21;18;16;15;14;13;12;11;10;9;8;7;6;5;4;3;2;1;0}),0)</f>
        <v>0</v>
      </c>
      <c r="T61" s="44"/>
      <c r="U61" s="274">
        <f>IF(T61,LOOKUP(T61,{1;2;3;4;5;6;7;8;9;10;11;12;13;14;15;16;17;18;19;20;21},{30;25;21;18;16;15;14;13;12;11;10;9;8;7;6;5;4;3;2;1;0}),0)</f>
        <v>0</v>
      </c>
      <c r="V61" s="480"/>
      <c r="W61" s="479">
        <f>IF(V61,LOOKUP(V61,{1;2;3;4;5;6;7;8;9;10;11;12;13;14;15;16;17;18;19;20;21},{45;35;26;18;16;15;14;13;12;11;10;9;8;7;6;5;4;3;2;1;0}),0)</f>
        <v>0</v>
      </c>
      <c r="X61" s="474"/>
      <c r="Y61" s="484">
        <f>IF(X61,LOOKUP(X61,{1;2;3;4;5;6;7;8;9;10;11;12;13;14;15;16;17;18;19;20;21},{45;35;26;18;16;15;14;13;12;11;10;9;8;7;6;5;4;3;2;1;0}),0)</f>
        <v>0</v>
      </c>
      <c r="Z61" s="480"/>
      <c r="AA61" s="479">
        <f>IF(Z61,LOOKUP(Z61,{1;2;3;4;5;6;7;8;9;10;11;12;13;14;15;16;17;18;19;20;21},{45;35;26;18;16;15;14;13;12;11;10;9;8;7;6;5;4;3;2;1;0}),0)</f>
        <v>0</v>
      </c>
      <c r="AB61" s="474"/>
      <c r="AC61" s="289">
        <f>IF(AB61,LOOKUP(AB61,{1;2;3;4;5;6;7;8;9;10;11;12;13;14;15;16;17;18;19;20;21},{45;35;26;18;16;15;14;13;12;11;10;9;8;7;6;5;4;3;2;1;0}),0)</f>
        <v>0</v>
      </c>
      <c r="AD61" s="225"/>
      <c r="AE61" s="161"/>
    </row>
    <row r="62" spans="1:31" s="54" customFormat="1" ht="16" customHeight="1" x14ac:dyDescent="0.2">
      <c r="A62" s="187">
        <v>3535381</v>
      </c>
      <c r="B62" s="181" t="s">
        <v>384</v>
      </c>
      <c r="C62" s="181" t="s">
        <v>385</v>
      </c>
      <c r="D62" s="178" t="str">
        <f t="shared" si="4"/>
        <v>JennieBENDER</v>
      </c>
      <c r="E62" s="349">
        <v>2017</v>
      </c>
      <c r="F62" s="384" t="s">
        <v>482</v>
      </c>
      <c r="G62" s="381">
        <v>1988</v>
      </c>
      <c r="H62" s="311" t="str">
        <f t="shared" si="5"/>
        <v>SR</v>
      </c>
      <c r="I62" s="311">
        <f t="shared" si="6"/>
        <v>37</v>
      </c>
      <c r="J62" s="340">
        <f>LARGE((O62,S62,Y62,AC62),1)+LARGE((O62,S62,Y62,AC62),2)</f>
        <v>0</v>
      </c>
      <c r="K62" s="44">
        <f t="shared" si="7"/>
        <v>41</v>
      </c>
      <c r="L62" s="202">
        <f>LARGE((Q62,U62,W62,AA62),1)+LARGE((Q62,U62,W62,AA62),2)</f>
        <v>0</v>
      </c>
      <c r="M62" s="161"/>
      <c r="N62" s="44"/>
      <c r="O62" s="41">
        <f>IF(N62,LOOKUP(N62,{1;2;3;4;5;6;7;8;9;10;11;12;13;14;15;16;17;18;19;20;21},{30;25;21;18;16;15;14;13;12;11;10;9;8;7;6;5;4;3;2;1;0}),0)</f>
        <v>0</v>
      </c>
      <c r="P62" s="44"/>
      <c r="Q62" s="43">
        <f>IF(P62,LOOKUP(P62,{1;2;3;4;5;6;7;8;9;10;11;12;13;14;15;16;17;18;19;20;21},{30;25;21;18;16;15;14;13;12;11;10;9;8;7;6;5;4;3;2;1;0}),0)</f>
        <v>0</v>
      </c>
      <c r="R62" s="44"/>
      <c r="S62" s="41">
        <f>IF(R62,LOOKUP(R62,{1;2;3;4;5;6;7;8;9;10;11;12;13;14;15;16;17;18;19;20;21},{30;25;21;18;16;15;14;13;12;11;10;9;8;7;6;5;4;3;2;1;0}),0)</f>
        <v>0</v>
      </c>
      <c r="T62" s="44"/>
      <c r="U62" s="274">
        <f>IF(T62,LOOKUP(T62,{1;2;3;4;5;6;7;8;9;10;11;12;13;14;15;16;17;18;19;20;21},{30;25;21;18;16;15;14;13;12;11;10;9;8;7;6;5;4;3;2;1;0}),0)</f>
        <v>0</v>
      </c>
      <c r="V62" s="480"/>
      <c r="W62" s="479">
        <f>IF(V62,LOOKUP(V62,{1;2;3;4;5;6;7;8;9;10;11;12;13;14;15;16;17;18;19;20;21},{45;35;26;18;16;15;14;13;12;11;10;9;8;7;6;5;4;3;2;1;0}),0)</f>
        <v>0</v>
      </c>
      <c r="X62" s="474"/>
      <c r="Y62" s="484">
        <f>IF(X62,LOOKUP(X62,{1;2;3;4;5;6;7;8;9;10;11;12;13;14;15;16;17;18;19;20;21},{45;35;26;18;16;15;14;13;12;11;10;9;8;7;6;5;4;3;2;1;0}),0)</f>
        <v>0</v>
      </c>
      <c r="Z62" s="480"/>
      <c r="AA62" s="479">
        <f>IF(Z62,LOOKUP(Z62,{1;2;3;4;5;6;7;8;9;10;11;12;13;14;15;16;17;18;19;20;21},{45;35;26;18;16;15;14;13;12;11;10;9;8;7;6;5;4;3;2;1;0}),0)</f>
        <v>0</v>
      </c>
      <c r="AB62" s="474"/>
      <c r="AC62" s="289">
        <f>IF(AB62,LOOKUP(AB62,{1;2;3;4;5;6;7;8;9;10;11;12;13;14;15;16;17;18;19;20;21},{45;35;26;18;16;15;14;13;12;11;10;9;8;7;6;5;4;3;2;1;0}),0)</f>
        <v>0</v>
      </c>
      <c r="AD62" s="225"/>
      <c r="AE62" s="161"/>
    </row>
    <row r="63" spans="1:31" s="54" customFormat="1" ht="16" customHeight="1" x14ac:dyDescent="0.2">
      <c r="A63" s="187">
        <v>3535822</v>
      </c>
      <c r="B63" s="181" t="s">
        <v>268</v>
      </c>
      <c r="C63" s="182" t="s">
        <v>539</v>
      </c>
      <c r="D63" s="178" t="str">
        <f t="shared" si="4"/>
        <v>HannahBETTENDORF</v>
      </c>
      <c r="E63" s="350"/>
      <c r="F63" s="385" t="s">
        <v>482</v>
      </c>
      <c r="G63" s="381">
        <v>1999</v>
      </c>
      <c r="H63" s="311" t="str">
        <f t="shared" si="5"/>
        <v>U23</v>
      </c>
      <c r="I63" s="311">
        <f t="shared" si="6"/>
        <v>37</v>
      </c>
      <c r="J63" s="340">
        <f>LARGE((O63,S63,Y63,AC63),1)+LARGE((O63,S63,Y63,AC63),2)</f>
        <v>0</v>
      </c>
      <c r="K63" s="44">
        <f t="shared" si="7"/>
        <v>41</v>
      </c>
      <c r="L63" s="202">
        <f>LARGE((Q63,U63,W63,AA63),1)+LARGE((Q63,U63,W63,AA63),2)</f>
        <v>0</v>
      </c>
      <c r="M63" s="161"/>
      <c r="N63" s="44"/>
      <c r="O63" s="41">
        <f>IF(N63,LOOKUP(N63,{1;2;3;4;5;6;7;8;9;10;11;12;13;14;15;16;17;18;19;20;21},{30;25;21;18;16;15;14;13;12;11;10;9;8;7;6;5;4;3;2;1;0}),0)</f>
        <v>0</v>
      </c>
      <c r="P63" s="44"/>
      <c r="Q63" s="43">
        <f>IF(P63,LOOKUP(P63,{1;2;3;4;5;6;7;8;9;10;11;12;13;14;15;16;17;18;19;20;21},{30;25;21;18;16;15;14;13;12;11;10;9;8;7;6;5;4;3;2;1;0}),0)</f>
        <v>0</v>
      </c>
      <c r="R63" s="44"/>
      <c r="S63" s="41">
        <f>IF(R63,LOOKUP(R63,{1;2;3;4;5;6;7;8;9;10;11;12;13;14;15;16;17;18;19;20;21},{30;25;21;18;16;15;14;13;12;11;10;9;8;7;6;5;4;3;2;1;0}),0)</f>
        <v>0</v>
      </c>
      <c r="T63" s="44"/>
      <c r="U63" s="274">
        <f>IF(T63,LOOKUP(T63,{1;2;3;4;5;6;7;8;9;10;11;12;13;14;15;16;17;18;19;20;21},{30;25;21;18;16;15;14;13;12;11;10;9;8;7;6;5;4;3;2;1;0}),0)</f>
        <v>0</v>
      </c>
      <c r="V63" s="480"/>
      <c r="W63" s="479">
        <f>IF(V63,LOOKUP(V63,{1;2;3;4;5;6;7;8;9;10;11;12;13;14;15;16;17;18;19;20;21},{45;35;26;18;16;15;14;13;12;11;10;9;8;7;6;5;4;3;2;1;0}),0)</f>
        <v>0</v>
      </c>
      <c r="X63" s="474"/>
      <c r="Y63" s="484">
        <f>IF(X63,LOOKUP(X63,{1;2;3;4;5;6;7;8;9;10;11;12;13;14;15;16;17;18;19;20;21},{45;35;26;18;16;15;14;13;12;11;10;9;8;7;6;5;4;3;2;1;0}),0)</f>
        <v>0</v>
      </c>
      <c r="Z63" s="480"/>
      <c r="AA63" s="479">
        <f>IF(Z63,LOOKUP(Z63,{1;2;3;4;5;6;7;8;9;10;11;12;13;14;15;16;17;18;19;20;21},{45;35;26;18;16;15;14;13;12;11;10;9;8;7;6;5;4;3;2;1;0}),0)</f>
        <v>0</v>
      </c>
      <c r="AB63" s="474"/>
      <c r="AC63" s="289">
        <f>IF(AB63,LOOKUP(AB63,{1;2;3;4;5;6;7;8;9;10;11;12;13;14;15;16;17;18;19;20;21},{45;35;26;18;16;15;14;13;12;11;10;9;8;7;6;5;4;3;2;1;0}),0)</f>
        <v>0</v>
      </c>
      <c r="AD63" s="225"/>
      <c r="AE63" s="161"/>
    </row>
    <row r="64" spans="1:31" s="54" customFormat="1" ht="16" customHeight="1" x14ac:dyDescent="0.2">
      <c r="A64" s="187">
        <v>3535320</v>
      </c>
      <c r="B64" s="181" t="s">
        <v>353</v>
      </c>
      <c r="C64" s="181" t="s">
        <v>156</v>
      </c>
      <c r="D64" s="178" t="str">
        <f t="shared" si="4"/>
        <v>SadieBJORNSEN</v>
      </c>
      <c r="E64" s="349">
        <v>2017</v>
      </c>
      <c r="F64" s="384" t="s">
        <v>482</v>
      </c>
      <c r="G64" s="381">
        <v>1989</v>
      </c>
      <c r="H64" s="311" t="str">
        <f t="shared" si="5"/>
        <v>SR</v>
      </c>
      <c r="I64" s="311">
        <f t="shared" si="6"/>
        <v>37</v>
      </c>
      <c r="J64" s="340">
        <f>LARGE((O64,S64,Y64,AC64),1)+LARGE((O64,S64,Y64,AC64),2)</f>
        <v>0</v>
      </c>
      <c r="K64" s="44">
        <f t="shared" si="7"/>
        <v>41</v>
      </c>
      <c r="L64" s="202">
        <f>LARGE((Q64,U64,W64,AA64),1)+LARGE((Q64,U64,W64,AA64),2)</f>
        <v>0</v>
      </c>
      <c r="M64" s="161"/>
      <c r="N64" s="44"/>
      <c r="O64" s="41">
        <f>IF(N64,LOOKUP(N64,{1;2;3;4;5;6;7;8;9;10;11;12;13;14;15;16;17;18;19;20;21},{30;25;21;18;16;15;14;13;12;11;10;9;8;7;6;5;4;3;2;1;0}),0)</f>
        <v>0</v>
      </c>
      <c r="P64" s="44"/>
      <c r="Q64" s="43">
        <f>IF(P64,LOOKUP(P64,{1;2;3;4;5;6;7;8;9;10;11;12;13;14;15;16;17;18;19;20;21},{30;25;21;18;16;15;14;13;12;11;10;9;8;7;6;5;4;3;2;1;0}),0)</f>
        <v>0</v>
      </c>
      <c r="R64" s="44"/>
      <c r="S64" s="41">
        <f>IF(R64,LOOKUP(R64,{1;2;3;4;5;6;7;8;9;10;11;12;13;14;15;16;17;18;19;20;21},{30;25;21;18;16;15;14;13;12;11;10;9;8;7;6;5;4;3;2;1;0}),0)</f>
        <v>0</v>
      </c>
      <c r="T64" s="44"/>
      <c r="U64" s="274">
        <f>IF(T64,LOOKUP(T64,{1;2;3;4;5;6;7;8;9;10;11;12;13;14;15;16;17;18;19;20;21},{30;25;21;18;16;15;14;13;12;11;10;9;8;7;6;5;4;3;2;1;0}),0)</f>
        <v>0</v>
      </c>
      <c r="V64" s="480"/>
      <c r="W64" s="479">
        <f>IF(V64,LOOKUP(V64,{1;2;3;4;5;6;7;8;9;10;11;12;13;14;15;16;17;18;19;20;21},{45;35;26;18;16;15;14;13;12;11;10;9;8;7;6;5;4;3;2;1;0}),0)</f>
        <v>0</v>
      </c>
      <c r="X64" s="474"/>
      <c r="Y64" s="484">
        <f>IF(X64,LOOKUP(X64,{1;2;3;4;5;6;7;8;9;10;11;12;13;14;15;16;17;18;19;20;21},{45;35;26;18;16;15;14;13;12;11;10;9;8;7;6;5;4;3;2;1;0}),0)</f>
        <v>0</v>
      </c>
      <c r="Z64" s="480"/>
      <c r="AA64" s="479">
        <f>IF(Z64,LOOKUP(Z64,{1;2;3;4;5;6;7;8;9;10;11;12;13;14;15;16;17;18;19;20;21},{45;35;26;18;16;15;14;13;12;11;10;9;8;7;6;5;4;3;2;1;0}),0)</f>
        <v>0</v>
      </c>
      <c r="AB64" s="474"/>
      <c r="AC64" s="289">
        <f>IF(AB64,LOOKUP(AB64,{1;2;3;4;5;6;7;8;9;10;11;12;13;14;15;16;17;18;19;20;21},{45;35;26;18;16;15;14;13;12;11;10;9;8;7;6;5;4;3;2;1;0}),0)</f>
        <v>0</v>
      </c>
      <c r="AD64" s="225"/>
      <c r="AE64" s="161"/>
    </row>
    <row r="65" spans="1:31" s="54" customFormat="1" ht="16" customHeight="1" x14ac:dyDescent="0.2">
      <c r="A65" s="187">
        <v>3535648</v>
      </c>
      <c r="B65" s="181" t="s">
        <v>386</v>
      </c>
      <c r="C65" s="181" t="s">
        <v>387</v>
      </c>
      <c r="D65" s="178" t="str">
        <f t="shared" si="4"/>
        <v>EmilyBLACKMER</v>
      </c>
      <c r="E65" s="349">
        <v>2017</v>
      </c>
      <c r="F65" s="384" t="s">
        <v>482</v>
      </c>
      <c r="G65" s="381">
        <v>1989</v>
      </c>
      <c r="H65" s="311" t="str">
        <f t="shared" si="5"/>
        <v>SR</v>
      </c>
      <c r="I65" s="311">
        <f t="shared" si="6"/>
        <v>37</v>
      </c>
      <c r="J65" s="340">
        <f>LARGE((O65,S65,Y65,AC65),1)+LARGE((O65,S65,Y65,AC65),2)</f>
        <v>0</v>
      </c>
      <c r="K65" s="44">
        <f t="shared" si="7"/>
        <v>41</v>
      </c>
      <c r="L65" s="202">
        <f>LARGE((Q65,U65,W65,AA65),1)+LARGE((Q65,U65,W65,AA65),2)</f>
        <v>0</v>
      </c>
      <c r="M65" s="161"/>
      <c r="N65" s="44"/>
      <c r="O65" s="41">
        <f>IF(N65,LOOKUP(N65,{1;2;3;4;5;6;7;8;9;10;11;12;13;14;15;16;17;18;19;20;21},{30;25;21;18;16;15;14;13;12;11;10;9;8;7;6;5;4;3;2;1;0}),0)</f>
        <v>0</v>
      </c>
      <c r="P65" s="44"/>
      <c r="Q65" s="43">
        <f>IF(P65,LOOKUP(P65,{1;2;3;4;5;6;7;8;9;10;11;12;13;14;15;16;17;18;19;20;21},{30;25;21;18;16;15;14;13;12;11;10;9;8;7;6;5;4;3;2;1;0}),0)</f>
        <v>0</v>
      </c>
      <c r="R65" s="44"/>
      <c r="S65" s="41">
        <f>IF(R65,LOOKUP(R65,{1;2;3;4;5;6;7;8;9;10;11;12;13;14;15;16;17;18;19;20;21},{30;25;21;18;16;15;14;13;12;11;10;9;8;7;6;5;4;3;2;1;0}),0)</f>
        <v>0</v>
      </c>
      <c r="T65" s="44"/>
      <c r="U65" s="274">
        <f>IF(T65,LOOKUP(T65,{1;2;3;4;5;6;7;8;9;10;11;12;13;14;15;16;17;18;19;20;21},{30;25;21;18;16;15;14;13;12;11;10;9;8;7;6;5;4;3;2;1;0}),0)</f>
        <v>0</v>
      </c>
      <c r="V65" s="480"/>
      <c r="W65" s="479">
        <f>IF(V65,LOOKUP(V65,{1;2;3;4;5;6;7;8;9;10;11;12;13;14;15;16;17;18;19;20;21},{45;35;26;18;16;15;14;13;12;11;10;9;8;7;6;5;4;3;2;1;0}),0)</f>
        <v>0</v>
      </c>
      <c r="X65" s="474"/>
      <c r="Y65" s="484">
        <f>IF(X65,LOOKUP(X65,{1;2;3;4;5;6;7;8;9;10;11;12;13;14;15;16;17;18;19;20;21},{45;35;26;18;16;15;14;13;12;11;10;9;8;7;6;5;4;3;2;1;0}),0)</f>
        <v>0</v>
      </c>
      <c r="Z65" s="480"/>
      <c r="AA65" s="479">
        <f>IF(Z65,LOOKUP(Z65,{1;2;3;4;5;6;7;8;9;10;11;12;13;14;15;16;17;18;19;20;21},{45;35;26;18;16;15;14;13;12;11;10;9;8;7;6;5;4;3;2;1;0}),0)</f>
        <v>0</v>
      </c>
      <c r="AB65" s="474"/>
      <c r="AC65" s="289">
        <f>IF(AB65,LOOKUP(AB65,{1;2;3;4;5;6;7;8;9;10;11;12;13;14;15;16;17;18;19;20;21},{45;35;26;18;16;15;14;13;12;11;10;9;8;7;6;5;4;3;2;1;0}),0)</f>
        <v>0</v>
      </c>
      <c r="AD65" s="225"/>
      <c r="AE65" s="161"/>
    </row>
    <row r="66" spans="1:31" s="54" customFormat="1" ht="16" customHeight="1" x14ac:dyDescent="0.2">
      <c r="A66" s="187">
        <v>3105179</v>
      </c>
      <c r="B66" s="181" t="s">
        <v>271</v>
      </c>
      <c r="C66" s="181" t="s">
        <v>272</v>
      </c>
      <c r="D66" s="178" t="str">
        <f t="shared" si="4"/>
        <v>OliviaBOUFFARD-NESBITT</v>
      </c>
      <c r="E66" s="349">
        <v>2017</v>
      </c>
      <c r="F66" s="384" t="s">
        <v>483</v>
      </c>
      <c r="G66" s="381">
        <v>1992</v>
      </c>
      <c r="H66" s="311" t="str">
        <f t="shared" si="5"/>
        <v>SR</v>
      </c>
      <c r="I66" s="311">
        <f t="shared" si="6"/>
        <v>37</v>
      </c>
      <c r="J66" s="340">
        <f>LARGE((O66,S66,Y66,AC66),1)+LARGE((O66,S66,Y66,AC66),2)</f>
        <v>0</v>
      </c>
      <c r="K66" s="44">
        <f t="shared" si="7"/>
        <v>41</v>
      </c>
      <c r="L66" s="202">
        <f>LARGE((Q66,U66,W66,AA66),1)+LARGE((Q66,U66,W66,AA66),2)</f>
        <v>0</v>
      </c>
      <c r="M66" s="161"/>
      <c r="N66" s="44"/>
      <c r="O66" s="41">
        <f>IF(N66,LOOKUP(N66,{1;2;3;4;5;6;7;8;9;10;11;12;13;14;15;16;17;18;19;20;21},{30;25;21;18;16;15;14;13;12;11;10;9;8;7;6;5;4;3;2;1;0}),0)</f>
        <v>0</v>
      </c>
      <c r="P66" s="44"/>
      <c r="Q66" s="43">
        <f>IF(P66,LOOKUP(P66,{1;2;3;4;5;6;7;8;9;10;11;12;13;14;15;16;17;18;19;20;21},{30;25;21;18;16;15;14;13;12;11;10;9;8;7;6;5;4;3;2;1;0}),0)</f>
        <v>0</v>
      </c>
      <c r="R66" s="44"/>
      <c r="S66" s="41">
        <f>IF(R66,LOOKUP(R66,{1;2;3;4;5;6;7;8;9;10;11;12;13;14;15;16;17;18;19;20;21},{30;25;21;18;16;15;14;13;12;11;10;9;8;7;6;5;4;3;2;1;0}),0)</f>
        <v>0</v>
      </c>
      <c r="T66" s="44"/>
      <c r="U66" s="274">
        <f>IF(T66,LOOKUP(T66,{1;2;3;4;5;6;7;8;9;10;11;12;13;14;15;16;17;18;19;20;21},{30;25;21;18;16;15;14;13;12;11;10;9;8;7;6;5;4;3;2;1;0}),0)</f>
        <v>0</v>
      </c>
      <c r="V66" s="480"/>
      <c r="W66" s="479">
        <f>IF(V66,LOOKUP(V66,{1;2;3;4;5;6;7;8;9;10;11;12;13;14;15;16;17;18;19;20;21},{45;35;26;18;16;15;14;13;12;11;10;9;8;7;6;5;4;3;2;1;0}),0)</f>
        <v>0</v>
      </c>
      <c r="X66" s="474"/>
      <c r="Y66" s="484">
        <f>IF(X66,LOOKUP(X66,{1;2;3;4;5;6;7;8;9;10;11;12;13;14;15;16;17;18;19;20;21},{45;35;26;18;16;15;14;13;12;11;10;9;8;7;6;5;4;3;2;1;0}),0)</f>
        <v>0</v>
      </c>
      <c r="Z66" s="480"/>
      <c r="AA66" s="479">
        <f>IF(Z66,LOOKUP(Z66,{1;2;3;4;5;6;7;8;9;10;11;12;13;14;15;16;17;18;19;20;21},{45;35;26;18;16;15;14;13;12;11;10;9;8;7;6;5;4;3;2;1;0}),0)</f>
        <v>0</v>
      </c>
      <c r="AB66" s="474"/>
      <c r="AC66" s="289">
        <f>IF(AB66,LOOKUP(AB66,{1;2;3;4;5;6;7;8;9;10;11;12;13;14;15;16;17;18;19;20;21},{45;35;26;18;16;15;14;13;12;11;10;9;8;7;6;5;4;3;2;1;0}),0)</f>
        <v>0</v>
      </c>
      <c r="AD66" s="225"/>
      <c r="AE66" s="161"/>
    </row>
    <row r="67" spans="1:31" s="54" customFormat="1" ht="16" customHeight="1" x14ac:dyDescent="0.2">
      <c r="A67" s="187">
        <v>3535578</v>
      </c>
      <c r="B67" s="181" t="s">
        <v>307</v>
      </c>
      <c r="C67" s="181" t="s">
        <v>308</v>
      </c>
      <c r="D67" s="178" t="str">
        <f t="shared" si="4"/>
        <v>KristenBOURNE</v>
      </c>
      <c r="E67" s="349">
        <v>2017</v>
      </c>
      <c r="F67" s="384" t="s">
        <v>482</v>
      </c>
      <c r="G67" s="381">
        <v>1995</v>
      </c>
      <c r="H67" s="311" t="str">
        <f t="shared" si="5"/>
        <v>SR</v>
      </c>
      <c r="I67" s="311">
        <f t="shared" si="6"/>
        <v>37</v>
      </c>
      <c r="J67" s="340">
        <f>LARGE((O67,S67,Y67,AC67),1)+LARGE((O67,S67,Y67,AC67),2)</f>
        <v>0</v>
      </c>
      <c r="K67" s="44">
        <f t="shared" si="7"/>
        <v>41</v>
      </c>
      <c r="L67" s="202">
        <f>LARGE((Q67,U67,W67,AA67),1)+LARGE((Q67,U67,W67,AA67),2)</f>
        <v>0</v>
      </c>
      <c r="M67" s="161"/>
      <c r="N67" s="44"/>
      <c r="O67" s="41">
        <f>IF(N67,LOOKUP(N67,{1;2;3;4;5;6;7;8;9;10;11;12;13;14;15;16;17;18;19;20;21},{30;25;21;18;16;15;14;13;12;11;10;9;8;7;6;5;4;3;2;1;0}),0)</f>
        <v>0</v>
      </c>
      <c r="P67" s="44"/>
      <c r="Q67" s="43">
        <f>IF(P67,LOOKUP(P67,{1;2;3;4;5;6;7;8;9;10;11;12;13;14;15;16;17;18;19;20;21},{30;25;21;18;16;15;14;13;12;11;10;9;8;7;6;5;4;3;2;1;0}),0)</f>
        <v>0</v>
      </c>
      <c r="R67" s="44"/>
      <c r="S67" s="41">
        <f>IF(R67,LOOKUP(R67,{1;2;3;4;5;6;7;8;9;10;11;12;13;14;15;16;17;18;19;20;21},{30;25;21;18;16;15;14;13;12;11;10;9;8;7;6;5;4;3;2;1;0}),0)</f>
        <v>0</v>
      </c>
      <c r="T67" s="44"/>
      <c r="U67" s="274">
        <f>IF(T67,LOOKUP(T67,{1;2;3;4;5;6;7;8;9;10;11;12;13;14;15;16;17;18;19;20;21},{30;25;21;18;16;15;14;13;12;11;10;9;8;7;6;5;4;3;2;1;0}),0)</f>
        <v>0</v>
      </c>
      <c r="V67" s="480"/>
      <c r="W67" s="479">
        <f>IF(V67,LOOKUP(V67,{1;2;3;4;5;6;7;8;9;10;11;12;13;14;15;16;17;18;19;20;21},{45;35;26;18;16;15;14;13;12;11;10;9;8;7;6;5;4;3;2;1;0}),0)</f>
        <v>0</v>
      </c>
      <c r="X67" s="474"/>
      <c r="Y67" s="484">
        <f>IF(X67,LOOKUP(X67,{1;2;3;4;5;6;7;8;9;10;11;12;13;14;15;16;17;18;19;20;21},{45;35;26;18;16;15;14;13;12;11;10;9;8;7;6;5;4;3;2;1;0}),0)</f>
        <v>0</v>
      </c>
      <c r="Z67" s="480"/>
      <c r="AA67" s="479">
        <f>IF(Z67,LOOKUP(Z67,{1;2;3;4;5;6;7;8;9;10;11;12;13;14;15;16;17;18;19;20;21},{45;35;26;18;16;15;14;13;12;11;10;9;8;7;6;5;4;3;2;1;0}),0)</f>
        <v>0</v>
      </c>
      <c r="AB67" s="474"/>
      <c r="AC67" s="289">
        <f>IF(AB67,LOOKUP(AB67,{1;2;3;4;5;6;7;8;9;10;11;12;13;14;15;16;17;18;19;20;21},{45;35;26;18;16;15;14;13;12;11;10;9;8;7;6;5;4;3;2;1;0}),0)</f>
        <v>0</v>
      </c>
      <c r="AD67" s="225"/>
      <c r="AE67" s="161"/>
    </row>
    <row r="68" spans="1:31" s="54" customFormat="1" ht="16" customHeight="1" x14ac:dyDescent="0.2">
      <c r="A68" s="187">
        <v>3535316</v>
      </c>
      <c r="B68" s="181" t="s">
        <v>251</v>
      </c>
      <c r="C68" s="181" t="s">
        <v>390</v>
      </c>
      <c r="D68" s="178" t="str">
        <f t="shared" si="4"/>
        <v>RosieBRENNAN</v>
      </c>
      <c r="E68" s="349">
        <v>2017</v>
      </c>
      <c r="F68" s="384" t="s">
        <v>482</v>
      </c>
      <c r="G68" s="381">
        <v>1988</v>
      </c>
      <c r="H68" s="311" t="str">
        <f t="shared" si="5"/>
        <v>SR</v>
      </c>
      <c r="I68" s="311">
        <f t="shared" si="6"/>
        <v>37</v>
      </c>
      <c r="J68" s="340">
        <f>LARGE((O68,S68,Y68,AC68),1)+LARGE((O68,S68,Y68,AC68),2)</f>
        <v>0</v>
      </c>
      <c r="K68" s="44">
        <f t="shared" si="7"/>
        <v>41</v>
      </c>
      <c r="L68" s="202">
        <f>LARGE((Q68,U68,W68,AA68),1)+LARGE((Q68,U68,W68,AA68),2)</f>
        <v>0</v>
      </c>
      <c r="M68" s="161"/>
      <c r="N68" s="44"/>
      <c r="O68" s="41">
        <f>IF(N68,LOOKUP(N68,{1;2;3;4;5;6;7;8;9;10;11;12;13;14;15;16;17;18;19;20;21},{30;25;21;18;16;15;14;13;12;11;10;9;8;7;6;5;4;3;2;1;0}),0)</f>
        <v>0</v>
      </c>
      <c r="P68" s="44"/>
      <c r="Q68" s="43">
        <f>IF(P68,LOOKUP(P68,{1;2;3;4;5;6;7;8;9;10;11;12;13;14;15;16;17;18;19;20;21},{30;25;21;18;16;15;14;13;12;11;10;9;8;7;6;5;4;3;2;1;0}),0)</f>
        <v>0</v>
      </c>
      <c r="R68" s="44"/>
      <c r="S68" s="41">
        <f>IF(R68,LOOKUP(R68,{1;2;3;4;5;6;7;8;9;10;11;12;13;14;15;16;17;18;19;20;21},{30;25;21;18;16;15;14;13;12;11;10;9;8;7;6;5;4;3;2;1;0}),0)</f>
        <v>0</v>
      </c>
      <c r="T68" s="44"/>
      <c r="U68" s="274">
        <f>IF(T68,LOOKUP(T68,{1;2;3;4;5;6;7;8;9;10;11;12;13;14;15;16;17;18;19;20;21},{30;25;21;18;16;15;14;13;12;11;10;9;8;7;6;5;4;3;2;1;0}),0)</f>
        <v>0</v>
      </c>
      <c r="V68" s="480"/>
      <c r="W68" s="479">
        <f>IF(V68,LOOKUP(V68,{1;2;3;4;5;6;7;8;9;10;11;12;13;14;15;16;17;18;19;20;21},{45;35;26;18;16;15;14;13;12;11;10;9;8;7;6;5;4;3;2;1;0}),0)</f>
        <v>0</v>
      </c>
      <c r="X68" s="474"/>
      <c r="Y68" s="484">
        <f>IF(X68,LOOKUP(X68,{1;2;3;4;5;6;7;8;9;10;11;12;13;14;15;16;17;18;19;20;21},{45;35;26;18;16;15;14;13;12;11;10;9;8;7;6;5;4;3;2;1;0}),0)</f>
        <v>0</v>
      </c>
      <c r="Z68" s="480"/>
      <c r="AA68" s="479">
        <f>IF(Z68,LOOKUP(Z68,{1;2;3;4;5;6;7;8;9;10;11;12;13;14;15;16;17;18;19;20;21},{45;35;26;18;16;15;14;13;12;11;10;9;8;7;6;5;4;3;2;1;0}),0)</f>
        <v>0</v>
      </c>
      <c r="AB68" s="474"/>
      <c r="AC68" s="289">
        <f>IF(AB68,LOOKUP(AB68,{1;2;3;4;5;6;7;8;9;10;11;12;13;14;15;16;17;18;19;20;21},{45;35;26;18;16;15;14;13;12;11;10;9;8;7;6;5;4;3;2;1;0}),0)</f>
        <v>0</v>
      </c>
      <c r="AD68" s="225"/>
      <c r="AE68" s="161"/>
    </row>
    <row r="69" spans="1:31" s="54" customFormat="1" ht="16" customHeight="1" x14ac:dyDescent="0.2">
      <c r="A69" s="187">
        <v>3535637</v>
      </c>
      <c r="B69" s="181" t="s">
        <v>391</v>
      </c>
      <c r="C69" s="181" t="s">
        <v>392</v>
      </c>
      <c r="D69" s="178" t="str">
        <f t="shared" si="4"/>
        <v>CarolineBRISBOIS</v>
      </c>
      <c r="E69" s="349">
        <v>2017</v>
      </c>
      <c r="F69" s="384" t="s">
        <v>482</v>
      </c>
      <c r="G69" s="381">
        <v>1996</v>
      </c>
      <c r="H69" s="311" t="str">
        <f t="shared" si="5"/>
        <v>U23</v>
      </c>
      <c r="I69" s="311">
        <f t="shared" si="6"/>
        <v>37</v>
      </c>
      <c r="J69" s="340">
        <f>LARGE((O69,S69,Y69,AC69),1)+LARGE((O69,S69,Y69,AC69),2)</f>
        <v>0</v>
      </c>
      <c r="K69" s="44">
        <f t="shared" si="7"/>
        <v>41</v>
      </c>
      <c r="L69" s="202">
        <f>LARGE((Q69,U69,W69,AA69),1)+LARGE((Q69,U69,W69,AA69),2)</f>
        <v>0</v>
      </c>
      <c r="M69" s="161"/>
      <c r="N69" s="44"/>
      <c r="O69" s="41">
        <f>IF(N69,LOOKUP(N69,{1;2;3;4;5;6;7;8;9;10;11;12;13;14;15;16;17;18;19;20;21},{30;25;21;18;16;15;14;13;12;11;10;9;8;7;6;5;4;3;2;1;0}),0)</f>
        <v>0</v>
      </c>
      <c r="P69" s="44"/>
      <c r="Q69" s="43">
        <f>IF(P69,LOOKUP(P69,{1;2;3;4;5;6;7;8;9;10;11;12;13;14;15;16;17;18;19;20;21},{30;25;21;18;16;15;14;13;12;11;10;9;8;7;6;5;4;3;2;1;0}),0)</f>
        <v>0</v>
      </c>
      <c r="R69" s="44"/>
      <c r="S69" s="41">
        <f>IF(R69,LOOKUP(R69,{1;2;3;4;5;6;7;8;9;10;11;12;13;14;15;16;17;18;19;20;21},{30;25;21;18;16;15;14;13;12;11;10;9;8;7;6;5;4;3;2;1;0}),0)</f>
        <v>0</v>
      </c>
      <c r="T69" s="44"/>
      <c r="U69" s="274">
        <f>IF(T69,LOOKUP(T69,{1;2;3;4;5;6;7;8;9;10;11;12;13;14;15;16;17;18;19;20;21},{30;25;21;18;16;15;14;13;12;11;10;9;8;7;6;5;4;3;2;1;0}),0)</f>
        <v>0</v>
      </c>
      <c r="V69" s="480"/>
      <c r="W69" s="479">
        <f>IF(V69,LOOKUP(V69,{1;2;3;4;5;6;7;8;9;10;11;12;13;14;15;16;17;18;19;20;21},{45;35;26;18;16;15;14;13;12;11;10;9;8;7;6;5;4;3;2;1;0}),0)</f>
        <v>0</v>
      </c>
      <c r="X69" s="474"/>
      <c r="Y69" s="484">
        <f>IF(X69,LOOKUP(X69,{1;2;3;4;5;6;7;8;9;10;11;12;13;14;15;16;17;18;19;20;21},{45;35;26;18;16;15;14;13;12;11;10;9;8;7;6;5;4;3;2;1;0}),0)</f>
        <v>0</v>
      </c>
      <c r="Z69" s="480"/>
      <c r="AA69" s="479">
        <f>IF(Z69,LOOKUP(Z69,{1;2;3;4;5;6;7;8;9;10;11;12;13;14;15;16;17;18;19;20;21},{45;35;26;18;16;15;14;13;12;11;10;9;8;7;6;5;4;3;2;1;0}),0)</f>
        <v>0</v>
      </c>
      <c r="AB69" s="474"/>
      <c r="AC69" s="289">
        <f>IF(AB69,LOOKUP(AB69,{1;2;3;4;5;6;7;8;9;10;11;12;13;14;15;16;17;18;19;20;21},{45;35;26;18;16;15;14;13;12;11;10;9;8;7;6;5;4;3;2;1;0}),0)</f>
        <v>0</v>
      </c>
      <c r="AD69" s="225"/>
      <c r="AE69" s="161"/>
    </row>
    <row r="70" spans="1:31" s="54" customFormat="1" ht="16" customHeight="1" x14ac:dyDescent="0.2">
      <c r="A70" s="187">
        <v>3105190</v>
      </c>
      <c r="B70" s="181" t="s">
        <v>393</v>
      </c>
      <c r="C70" s="181" t="s">
        <v>394</v>
      </c>
      <c r="D70" s="178" t="str">
        <f t="shared" si="4"/>
        <v>CendrineBROWNE</v>
      </c>
      <c r="E70" s="349">
        <v>2017</v>
      </c>
      <c r="F70" s="384" t="s">
        <v>483</v>
      </c>
      <c r="G70" s="381">
        <v>1993</v>
      </c>
      <c r="H70" s="311" t="str">
        <f t="shared" si="5"/>
        <v>SR</v>
      </c>
      <c r="I70" s="311">
        <f t="shared" si="6"/>
        <v>37</v>
      </c>
      <c r="J70" s="340">
        <f>LARGE((O70,S70,Y70,AC70),1)+LARGE((O70,S70,Y70,AC70),2)</f>
        <v>0</v>
      </c>
      <c r="K70" s="44">
        <f t="shared" si="7"/>
        <v>41</v>
      </c>
      <c r="L70" s="202">
        <f>LARGE((Q70,U70,W70,AA70),1)+LARGE((Q70,U70,W70,AA70),2)</f>
        <v>0</v>
      </c>
      <c r="M70" s="161"/>
      <c r="N70" s="44"/>
      <c r="O70" s="41">
        <f>IF(N70,LOOKUP(N70,{1;2;3;4;5;6;7;8;9;10;11;12;13;14;15;16;17;18;19;20;21},{30;25;21;18;16;15;14;13;12;11;10;9;8;7;6;5;4;3;2;1;0}),0)</f>
        <v>0</v>
      </c>
      <c r="P70" s="44"/>
      <c r="Q70" s="43">
        <f>IF(P70,LOOKUP(P70,{1;2;3;4;5;6;7;8;9;10;11;12;13;14;15;16;17;18;19;20;21},{30;25;21;18;16;15;14;13;12;11;10;9;8;7;6;5;4;3;2;1;0}),0)</f>
        <v>0</v>
      </c>
      <c r="R70" s="44"/>
      <c r="S70" s="41">
        <f>IF(R70,LOOKUP(R70,{1;2;3;4;5;6;7;8;9;10;11;12;13;14;15;16;17;18;19;20;21},{30;25;21;18;16;15;14;13;12;11;10;9;8;7;6;5;4;3;2;1;0}),0)</f>
        <v>0</v>
      </c>
      <c r="T70" s="44"/>
      <c r="U70" s="274">
        <f>IF(T70,LOOKUP(T70,{1;2;3;4;5;6;7;8;9;10;11;12;13;14;15;16;17;18;19;20;21},{30;25;21;18;16;15;14;13;12;11;10;9;8;7;6;5;4;3;2;1;0}),0)</f>
        <v>0</v>
      </c>
      <c r="V70" s="480"/>
      <c r="W70" s="479">
        <f>IF(V70,LOOKUP(V70,{1;2;3;4;5;6;7;8;9;10;11;12;13;14;15;16;17;18;19;20;21},{45;35;26;18;16;15;14;13;12;11;10;9;8;7;6;5;4;3;2;1;0}),0)</f>
        <v>0</v>
      </c>
      <c r="X70" s="474"/>
      <c r="Y70" s="484">
        <f>IF(X70,LOOKUP(X70,{1;2;3;4;5;6;7;8;9;10;11;12;13;14;15;16;17;18;19;20;21},{45;35;26;18;16;15;14;13;12;11;10;9;8;7;6;5;4;3;2;1;0}),0)</f>
        <v>0</v>
      </c>
      <c r="Z70" s="480"/>
      <c r="AA70" s="479">
        <f>IF(Z70,LOOKUP(Z70,{1;2;3;4;5;6;7;8;9;10;11;12;13;14;15;16;17;18;19;20;21},{45;35;26;18;16;15;14;13;12;11;10;9;8;7;6;5;4;3;2;1;0}),0)</f>
        <v>0</v>
      </c>
      <c r="AB70" s="474"/>
      <c r="AC70" s="289">
        <f>IF(AB70,LOOKUP(AB70,{1;2;3;4;5;6;7;8;9;10;11;12;13;14;15;16;17;18;19;20;21},{45;35;26;18;16;15;14;13;12;11;10;9;8;7;6;5;4;3;2;1;0}),0)</f>
        <v>0</v>
      </c>
      <c r="AD70" s="225"/>
      <c r="AE70" s="161"/>
    </row>
    <row r="71" spans="1:31" s="54" customFormat="1" ht="16" customHeight="1" x14ac:dyDescent="0.2">
      <c r="A71" s="187">
        <v>3535304</v>
      </c>
      <c r="B71" s="181" t="s">
        <v>332</v>
      </c>
      <c r="C71" s="181" t="s">
        <v>166</v>
      </c>
      <c r="D71" s="178" t="str">
        <f t="shared" ref="D71:D102" si="8">B71&amp;C71</f>
        <v>SophieCALDWELL</v>
      </c>
      <c r="E71" s="349">
        <v>2017</v>
      </c>
      <c r="F71" s="384" t="s">
        <v>482</v>
      </c>
      <c r="G71" s="381">
        <v>1990</v>
      </c>
      <c r="H71" s="311" t="str">
        <f t="shared" ref="H71:H102" si="9">IF(ISBLANK(G71),"",IF(G71&gt;1995.9,"U23","SR"))</f>
        <v>SR</v>
      </c>
      <c r="I71" s="311">
        <f t="shared" ref="I71:I102" si="10">RANK(J71,$J$7:$J$231)</f>
        <v>37</v>
      </c>
      <c r="J71" s="340">
        <f>LARGE((O71,S71,Y71,AC71),1)+LARGE((O71,S71,Y71,AC71),2)</f>
        <v>0</v>
      </c>
      <c r="K71" s="44">
        <f t="shared" ref="K71:K102" si="11">RANK(L71,$L$7:$L$211)</f>
        <v>41</v>
      </c>
      <c r="L71" s="202">
        <f>LARGE((Q71,U71,W71,AA71),1)+LARGE((Q71,U71,W71,AA71),2)</f>
        <v>0</v>
      </c>
      <c r="M71" s="161"/>
      <c r="N71" s="44"/>
      <c r="O71" s="41">
        <f>IF(N71,LOOKUP(N71,{1;2;3;4;5;6;7;8;9;10;11;12;13;14;15;16;17;18;19;20;21},{30;25;21;18;16;15;14;13;12;11;10;9;8;7;6;5;4;3;2;1;0}),0)</f>
        <v>0</v>
      </c>
      <c r="P71" s="44"/>
      <c r="Q71" s="43">
        <f>IF(P71,LOOKUP(P71,{1;2;3;4;5;6;7;8;9;10;11;12;13;14;15;16;17;18;19;20;21},{30;25;21;18;16;15;14;13;12;11;10;9;8;7;6;5;4;3;2;1;0}),0)</f>
        <v>0</v>
      </c>
      <c r="R71" s="44"/>
      <c r="S71" s="41">
        <f>IF(R71,LOOKUP(R71,{1;2;3;4;5;6;7;8;9;10;11;12;13;14;15;16;17;18;19;20;21},{30;25;21;18;16;15;14;13;12;11;10;9;8;7;6;5;4;3;2;1;0}),0)</f>
        <v>0</v>
      </c>
      <c r="T71" s="44"/>
      <c r="U71" s="274">
        <f>IF(T71,LOOKUP(T71,{1;2;3;4;5;6;7;8;9;10;11;12;13;14;15;16;17;18;19;20;21},{30;25;21;18;16;15;14;13;12;11;10;9;8;7;6;5;4;3;2;1;0}),0)</f>
        <v>0</v>
      </c>
      <c r="V71" s="480"/>
      <c r="W71" s="479">
        <f>IF(V71,LOOKUP(V71,{1;2;3;4;5;6;7;8;9;10;11;12;13;14;15;16;17;18;19;20;21},{45;35;26;18;16;15;14;13;12;11;10;9;8;7;6;5;4;3;2;1;0}),0)</f>
        <v>0</v>
      </c>
      <c r="X71" s="474"/>
      <c r="Y71" s="484">
        <f>IF(X71,LOOKUP(X71,{1;2;3;4;5;6;7;8;9;10;11;12;13;14;15;16;17;18;19;20;21},{45;35;26;18;16;15;14;13;12;11;10;9;8;7;6;5;4;3;2;1;0}),0)</f>
        <v>0</v>
      </c>
      <c r="Z71" s="480"/>
      <c r="AA71" s="479">
        <f>IF(Z71,LOOKUP(Z71,{1;2;3;4;5;6;7;8;9;10;11;12;13;14;15;16;17;18;19;20;21},{45;35;26;18;16;15;14;13;12;11;10;9;8;7;6;5;4;3;2;1;0}),0)</f>
        <v>0</v>
      </c>
      <c r="AB71" s="474"/>
      <c r="AC71" s="289">
        <f>IF(AB71,LOOKUP(AB71,{1;2;3;4;5;6;7;8;9;10;11;12;13;14;15;16;17;18;19;20;21},{45;35;26;18;16;15;14;13;12;11;10;9;8;7;6;5;4;3;2;1;0}),0)</f>
        <v>0</v>
      </c>
      <c r="AD71" s="225"/>
      <c r="AE71" s="161"/>
    </row>
    <row r="72" spans="1:31" s="54" customFormat="1" ht="16" customHeight="1" x14ac:dyDescent="0.2">
      <c r="A72" s="187">
        <v>3105194</v>
      </c>
      <c r="B72" s="182" t="s">
        <v>332</v>
      </c>
      <c r="C72" s="181" t="s">
        <v>289</v>
      </c>
      <c r="D72" s="178" t="str">
        <f t="shared" si="8"/>
        <v>SophieCARRIER-LAFORTE</v>
      </c>
      <c r="E72" s="349">
        <v>2017</v>
      </c>
      <c r="F72" s="384" t="s">
        <v>483</v>
      </c>
      <c r="G72" s="381">
        <v>1995</v>
      </c>
      <c r="H72" s="311" t="str">
        <f t="shared" si="9"/>
        <v>SR</v>
      </c>
      <c r="I72" s="311">
        <f t="shared" si="10"/>
        <v>37</v>
      </c>
      <c r="J72" s="340">
        <f>LARGE((O72,S72,Y72,AC72),1)+LARGE((O72,S72,Y72,AC72),2)</f>
        <v>0</v>
      </c>
      <c r="K72" s="44">
        <f t="shared" si="11"/>
        <v>41</v>
      </c>
      <c r="L72" s="202">
        <f>LARGE((Q72,U72,W72,AA72),1)+LARGE((Q72,U72,W72,AA72),2)</f>
        <v>0</v>
      </c>
      <c r="M72" s="161"/>
      <c r="N72" s="44"/>
      <c r="O72" s="41">
        <f>IF(N72,LOOKUP(N72,{1;2;3;4;5;6;7;8;9;10;11;12;13;14;15;16;17;18;19;20;21},{30;25;21;18;16;15;14;13;12;11;10;9;8;7;6;5;4;3;2;1;0}),0)</f>
        <v>0</v>
      </c>
      <c r="P72" s="44"/>
      <c r="Q72" s="43">
        <f>IF(P72,LOOKUP(P72,{1;2;3;4;5;6;7;8;9;10;11;12;13;14;15;16;17;18;19;20;21},{30;25;21;18;16;15;14;13;12;11;10;9;8;7;6;5;4;3;2;1;0}),0)</f>
        <v>0</v>
      </c>
      <c r="R72" s="44"/>
      <c r="S72" s="41">
        <f>IF(R72,LOOKUP(R72,{1;2;3;4;5;6;7;8;9;10;11;12;13;14;15;16;17;18;19;20;21},{30;25;21;18;16;15;14;13;12;11;10;9;8;7;6;5;4;3;2;1;0}),0)</f>
        <v>0</v>
      </c>
      <c r="T72" s="44"/>
      <c r="U72" s="274">
        <f>IF(T72,LOOKUP(T72,{1;2;3;4;5;6;7;8;9;10;11;12;13;14;15;16;17;18;19;20;21},{30;25;21;18;16;15;14;13;12;11;10;9;8;7;6;5;4;3;2;1;0}),0)</f>
        <v>0</v>
      </c>
      <c r="V72" s="480"/>
      <c r="W72" s="479">
        <f>IF(V72,LOOKUP(V72,{1;2;3;4;5;6;7;8;9;10;11;12;13;14;15;16;17;18;19;20;21},{45;35;26;18;16;15;14;13;12;11;10;9;8;7;6;5;4;3;2;1;0}),0)</f>
        <v>0</v>
      </c>
      <c r="X72" s="474"/>
      <c r="Y72" s="484">
        <f>IF(X72,LOOKUP(X72,{1;2;3;4;5;6;7;8;9;10;11;12;13;14;15;16;17;18;19;20;21},{45;35;26;18;16;15;14;13;12;11;10;9;8;7;6;5;4;3;2;1;0}),0)</f>
        <v>0</v>
      </c>
      <c r="Z72" s="480"/>
      <c r="AA72" s="479">
        <f>IF(Z72,LOOKUP(Z72,{1;2;3;4;5;6;7;8;9;10;11;12;13;14;15;16;17;18;19;20;21},{45;35;26;18;16;15;14;13;12;11;10;9;8;7;6;5;4;3;2;1;0}),0)</f>
        <v>0</v>
      </c>
      <c r="AB72" s="474"/>
      <c r="AC72" s="289">
        <f>IF(AB72,LOOKUP(AB72,{1;2;3;4;5;6;7;8;9;10;11;12;13;14;15;16;17;18;19;20;21},{45;35;26;18;16;15;14;13;12;11;10;9;8;7;6;5;4;3;2;1;0}),0)</f>
        <v>0</v>
      </c>
      <c r="AD72" s="225"/>
      <c r="AE72" s="161"/>
    </row>
    <row r="73" spans="1:31" s="54" customFormat="1" ht="16" customHeight="1" x14ac:dyDescent="0.2">
      <c r="A73" s="187">
        <v>3505631</v>
      </c>
      <c r="B73" s="181" t="s">
        <v>395</v>
      </c>
      <c r="C73" s="181" t="s">
        <v>396</v>
      </c>
      <c r="D73" s="178" t="str">
        <f t="shared" si="8"/>
        <v>EmilieCEDERVAERN</v>
      </c>
      <c r="E73" s="349">
        <v>2017</v>
      </c>
      <c r="F73" s="384" t="s">
        <v>483</v>
      </c>
      <c r="G73" s="381">
        <v>1991</v>
      </c>
      <c r="H73" s="311" t="str">
        <f t="shared" si="9"/>
        <v>SR</v>
      </c>
      <c r="I73" s="311">
        <f t="shared" si="10"/>
        <v>37</v>
      </c>
      <c r="J73" s="340">
        <f>LARGE((O73,S73,Y73,AC73),1)+LARGE((O73,S73,Y73,AC73),2)</f>
        <v>0</v>
      </c>
      <c r="K73" s="44">
        <f t="shared" si="11"/>
        <v>41</v>
      </c>
      <c r="L73" s="202">
        <f>LARGE((Q73,U73,W73,AA73),1)+LARGE((Q73,U73,W73,AA73),2)</f>
        <v>0</v>
      </c>
      <c r="M73" s="161"/>
      <c r="N73" s="44"/>
      <c r="O73" s="41">
        <f>IF(N73,LOOKUP(N73,{1;2;3;4;5;6;7;8;9;10;11;12;13;14;15;16;17;18;19;20;21},{30;25;21;18;16;15;14;13;12;11;10;9;8;7;6;5;4;3;2;1;0}),0)</f>
        <v>0</v>
      </c>
      <c r="P73" s="44"/>
      <c r="Q73" s="43">
        <f>IF(P73,LOOKUP(P73,{1;2;3;4;5;6;7;8;9;10;11;12;13;14;15;16;17;18;19;20;21},{30;25;21;18;16;15;14;13;12;11;10;9;8;7;6;5;4;3;2;1;0}),0)</f>
        <v>0</v>
      </c>
      <c r="R73" s="44"/>
      <c r="S73" s="41">
        <f>IF(R73,LOOKUP(R73,{1;2;3;4;5;6;7;8;9;10;11;12;13;14;15;16;17;18;19;20;21},{30;25;21;18;16;15;14;13;12;11;10;9;8;7;6;5;4;3;2;1;0}),0)</f>
        <v>0</v>
      </c>
      <c r="T73" s="44"/>
      <c r="U73" s="274">
        <f>IF(T73,LOOKUP(T73,{1;2;3;4;5;6;7;8;9;10;11;12;13;14;15;16;17;18;19;20;21},{30;25;21;18;16;15;14;13;12;11;10;9;8;7;6;5;4;3;2;1;0}),0)</f>
        <v>0</v>
      </c>
      <c r="V73" s="480"/>
      <c r="W73" s="479">
        <f>IF(V73,LOOKUP(V73,{1;2;3;4;5;6;7;8;9;10;11;12;13;14;15;16;17;18;19;20;21},{45;35;26;18;16;15;14;13;12;11;10;9;8;7;6;5;4;3;2;1;0}),0)</f>
        <v>0</v>
      </c>
      <c r="X73" s="474"/>
      <c r="Y73" s="484">
        <f>IF(X73,LOOKUP(X73,{1;2;3;4;5;6;7;8;9;10;11;12;13;14;15;16;17;18;19;20;21},{45;35;26;18;16;15;14;13;12;11;10;9;8;7;6;5;4;3;2;1;0}),0)</f>
        <v>0</v>
      </c>
      <c r="Z73" s="480"/>
      <c r="AA73" s="479">
        <f>IF(Z73,LOOKUP(Z73,{1;2;3;4;5;6;7;8;9;10;11;12;13;14;15;16;17;18;19;20;21},{45;35;26;18;16;15;14;13;12;11;10;9;8;7;6;5;4;3;2;1;0}),0)</f>
        <v>0</v>
      </c>
      <c r="AB73" s="474"/>
      <c r="AC73" s="289">
        <f>IF(AB73,LOOKUP(AB73,{1;2;3;4;5;6;7;8;9;10;11;12;13;14;15;16;17;18;19;20;21},{45;35;26;18;16;15;14;13;12;11;10;9;8;7;6;5;4;3;2;1;0}),0)</f>
        <v>0</v>
      </c>
      <c r="AD73" s="225"/>
      <c r="AE73" s="161"/>
    </row>
    <row r="74" spans="1:31" s="54" customFormat="1" ht="16" customHeight="1" x14ac:dyDescent="0.2">
      <c r="A74" s="187">
        <v>3535747</v>
      </c>
      <c r="B74" s="181" t="s">
        <v>367</v>
      </c>
      <c r="C74" s="182" t="s">
        <v>540</v>
      </c>
      <c r="D74" s="178" t="str">
        <f t="shared" si="8"/>
        <v>MaeCHALMERS</v>
      </c>
      <c r="E74" s="350"/>
      <c r="F74" s="385" t="s">
        <v>482</v>
      </c>
      <c r="G74" s="381">
        <v>2000</v>
      </c>
      <c r="H74" s="311" t="str">
        <f t="shared" si="9"/>
        <v>U23</v>
      </c>
      <c r="I74" s="311">
        <f t="shared" si="10"/>
        <v>37</v>
      </c>
      <c r="J74" s="340">
        <f>LARGE((O74,S74,Y74,AC74),1)+LARGE((O74,S74,Y74,AC74),2)</f>
        <v>0</v>
      </c>
      <c r="K74" s="44">
        <f t="shared" si="11"/>
        <v>41</v>
      </c>
      <c r="L74" s="202">
        <f>LARGE((Q74,U74,W74,AA74),1)+LARGE((Q74,U74,W74,AA74),2)</f>
        <v>0</v>
      </c>
      <c r="M74" s="161"/>
      <c r="N74" s="44"/>
      <c r="O74" s="41">
        <f>IF(N74,LOOKUP(N74,{1;2;3;4;5;6;7;8;9;10;11;12;13;14;15;16;17;18;19;20;21},{30;25;21;18;16;15;14;13;12;11;10;9;8;7;6;5;4;3;2;1;0}),0)</f>
        <v>0</v>
      </c>
      <c r="P74" s="44"/>
      <c r="Q74" s="43">
        <f>IF(P74,LOOKUP(P74,{1;2;3;4;5;6;7;8;9;10;11;12;13;14;15;16;17;18;19;20;21},{30;25;21;18;16;15;14;13;12;11;10;9;8;7;6;5;4;3;2;1;0}),0)</f>
        <v>0</v>
      </c>
      <c r="R74" s="44"/>
      <c r="S74" s="41">
        <f>IF(R74,LOOKUP(R74,{1;2;3;4;5;6;7;8;9;10;11;12;13;14;15;16;17;18;19;20;21},{30;25;21;18;16;15;14;13;12;11;10;9;8;7;6;5;4;3;2;1;0}),0)</f>
        <v>0</v>
      </c>
      <c r="T74" s="44"/>
      <c r="U74" s="274">
        <f>IF(T74,LOOKUP(T74,{1;2;3;4;5;6;7;8;9;10;11;12;13;14;15;16;17;18;19;20;21},{30;25;21;18;16;15;14;13;12;11;10;9;8;7;6;5;4;3;2;1;0}),0)</f>
        <v>0</v>
      </c>
      <c r="V74" s="480"/>
      <c r="W74" s="479">
        <f>IF(V74,LOOKUP(V74,{1;2;3;4;5;6;7;8;9;10;11;12;13;14;15;16;17;18;19;20;21},{45;35;26;18;16;15;14;13;12;11;10;9;8;7;6;5;4;3;2;1;0}),0)</f>
        <v>0</v>
      </c>
      <c r="X74" s="474"/>
      <c r="Y74" s="484">
        <f>IF(X74,LOOKUP(X74,{1;2;3;4;5;6;7;8;9;10;11;12;13;14;15;16;17;18;19;20;21},{45;35;26;18;16;15;14;13;12;11;10;9;8;7;6;5;4;3;2;1;0}),0)</f>
        <v>0</v>
      </c>
      <c r="Z74" s="480"/>
      <c r="AA74" s="479">
        <f>IF(Z74,LOOKUP(Z74,{1;2;3;4;5;6;7;8;9;10;11;12;13;14;15;16;17;18;19;20;21},{45;35;26;18;16;15;14;13;12;11;10;9;8;7;6;5;4;3;2;1;0}),0)</f>
        <v>0</v>
      </c>
      <c r="AB74" s="474"/>
      <c r="AC74" s="289">
        <f>IF(AB74,LOOKUP(AB74,{1;2;3;4;5;6;7;8;9;10;11;12;13;14;15;16;17;18;19;20;21},{45;35;26;18;16;15;14;13;12;11;10;9;8;7;6;5;4;3;2;1;0}),0)</f>
        <v>0</v>
      </c>
      <c r="AD74" s="225"/>
      <c r="AE74" s="161"/>
    </row>
    <row r="75" spans="1:31" s="54" customFormat="1" ht="16" customHeight="1" x14ac:dyDescent="0.2">
      <c r="A75" s="187">
        <v>3105184</v>
      </c>
      <c r="B75" s="181" t="s">
        <v>369</v>
      </c>
      <c r="C75" s="181" t="s">
        <v>370</v>
      </c>
      <c r="D75" s="178" t="str">
        <f t="shared" si="8"/>
        <v>Anne-MarieCOMEAU</v>
      </c>
      <c r="E75" s="349">
        <v>2017</v>
      </c>
      <c r="F75" s="384" t="s">
        <v>483</v>
      </c>
      <c r="G75" s="381">
        <v>1996</v>
      </c>
      <c r="H75" s="311" t="str">
        <f t="shared" si="9"/>
        <v>U23</v>
      </c>
      <c r="I75" s="311">
        <f t="shared" si="10"/>
        <v>37</v>
      </c>
      <c r="J75" s="340">
        <f>LARGE((O75,S75,Y75,AC75),1)+LARGE((O75,S75,Y75,AC75),2)</f>
        <v>0</v>
      </c>
      <c r="K75" s="44">
        <f t="shared" si="11"/>
        <v>41</v>
      </c>
      <c r="L75" s="202">
        <f>LARGE((Q75,U75,W75,AA75),1)+LARGE((Q75,U75,W75,AA75),2)</f>
        <v>0</v>
      </c>
      <c r="M75" s="161"/>
      <c r="N75" s="44"/>
      <c r="O75" s="41">
        <f>IF(N75,LOOKUP(N75,{1;2;3;4;5;6;7;8;9;10;11;12;13;14;15;16;17;18;19;20;21},{30;25;21;18;16;15;14;13;12;11;10;9;8;7;6;5;4;3;2;1;0}),0)</f>
        <v>0</v>
      </c>
      <c r="P75" s="44"/>
      <c r="Q75" s="43">
        <f>IF(P75,LOOKUP(P75,{1;2;3;4;5;6;7;8;9;10;11;12;13;14;15;16;17;18;19;20;21},{30;25;21;18;16;15;14;13;12;11;10;9;8;7;6;5;4;3;2;1;0}),0)</f>
        <v>0</v>
      </c>
      <c r="R75" s="44"/>
      <c r="S75" s="41">
        <f>IF(R75,LOOKUP(R75,{1;2;3;4;5;6;7;8;9;10;11;12;13;14;15;16;17;18;19;20;21},{30;25;21;18;16;15;14;13;12;11;10;9;8;7;6;5;4;3;2;1;0}),0)</f>
        <v>0</v>
      </c>
      <c r="T75" s="44"/>
      <c r="U75" s="274">
        <f>IF(T75,LOOKUP(T75,{1;2;3;4;5;6;7;8;9;10;11;12;13;14;15;16;17;18;19;20;21},{30;25;21;18;16;15;14;13;12;11;10;9;8;7;6;5;4;3;2;1;0}),0)</f>
        <v>0</v>
      </c>
      <c r="V75" s="480"/>
      <c r="W75" s="479">
        <f>IF(V75,LOOKUP(V75,{1;2;3;4;5;6;7;8;9;10;11;12;13;14;15;16;17;18;19;20;21},{45;35;26;18;16;15;14;13;12;11;10;9;8;7;6;5;4;3;2;1;0}),0)</f>
        <v>0</v>
      </c>
      <c r="X75" s="474"/>
      <c r="Y75" s="484">
        <f>IF(X75,LOOKUP(X75,{1;2;3;4;5;6;7;8;9;10;11;12;13;14;15;16;17;18;19;20;21},{45;35;26;18;16;15;14;13;12;11;10;9;8;7;6;5;4;3;2;1;0}),0)</f>
        <v>0</v>
      </c>
      <c r="Z75" s="480"/>
      <c r="AA75" s="479">
        <f>IF(Z75,LOOKUP(Z75,{1;2;3;4;5;6;7;8;9;10;11;12;13;14;15;16;17;18;19;20;21},{45;35;26;18;16;15;14;13;12;11;10;9;8;7;6;5;4;3;2;1;0}),0)</f>
        <v>0</v>
      </c>
      <c r="AB75" s="474"/>
      <c r="AC75" s="289">
        <f>IF(AB75,LOOKUP(AB75,{1;2;3;4;5;6;7;8;9;10;11;12;13;14;15;16;17;18;19;20;21},{45;35;26;18;16;15;14;13;12;11;10;9;8;7;6;5;4;3;2;1;0}),0)</f>
        <v>0</v>
      </c>
      <c r="AD75" s="225"/>
      <c r="AE75" s="161"/>
    </row>
    <row r="76" spans="1:31" s="54" customFormat="1" ht="16" customHeight="1" x14ac:dyDescent="0.2">
      <c r="A76" s="187">
        <v>3105259</v>
      </c>
      <c r="B76" s="181" t="s">
        <v>397</v>
      </c>
      <c r="C76" s="181" t="s">
        <v>398</v>
      </c>
      <c r="D76" s="178" t="str">
        <f t="shared" si="8"/>
        <v>LisleCOMPTON</v>
      </c>
      <c r="E76" s="349">
        <v>2017</v>
      </c>
      <c r="F76" s="384" t="s">
        <v>483</v>
      </c>
      <c r="G76" s="381">
        <v>1998</v>
      </c>
      <c r="H76" s="311" t="str">
        <f t="shared" si="9"/>
        <v>U23</v>
      </c>
      <c r="I76" s="311">
        <f t="shared" si="10"/>
        <v>37</v>
      </c>
      <c r="J76" s="340">
        <f>LARGE((O76,S76,Y76,AC76),1)+LARGE((O76,S76,Y76,AC76),2)</f>
        <v>0</v>
      </c>
      <c r="K76" s="44">
        <f t="shared" si="11"/>
        <v>41</v>
      </c>
      <c r="L76" s="202">
        <f>LARGE((Q76,U76,W76,AA76),1)+LARGE((Q76,U76,W76,AA76),2)</f>
        <v>0</v>
      </c>
      <c r="M76" s="161"/>
      <c r="N76" s="44"/>
      <c r="O76" s="41">
        <f>IF(N76,LOOKUP(N76,{1;2;3;4;5;6;7;8;9;10;11;12;13;14;15;16;17;18;19;20;21},{30;25;21;18;16;15;14;13;12;11;10;9;8;7;6;5;4;3;2;1;0}),0)</f>
        <v>0</v>
      </c>
      <c r="P76" s="44"/>
      <c r="Q76" s="43">
        <f>IF(P76,LOOKUP(P76,{1;2;3;4;5;6;7;8;9;10;11;12;13;14;15;16;17;18;19;20;21},{30;25;21;18;16;15;14;13;12;11;10;9;8;7;6;5;4;3;2;1;0}),0)</f>
        <v>0</v>
      </c>
      <c r="R76" s="44"/>
      <c r="S76" s="41">
        <f>IF(R76,LOOKUP(R76,{1;2;3;4;5;6;7;8;9;10;11;12;13;14;15;16;17;18;19;20;21},{30;25;21;18;16;15;14;13;12;11;10;9;8;7;6;5;4;3;2;1;0}),0)</f>
        <v>0</v>
      </c>
      <c r="T76" s="44"/>
      <c r="U76" s="274">
        <f>IF(T76,LOOKUP(T76,{1;2;3;4;5;6;7;8;9;10;11;12;13;14;15;16;17;18;19;20;21},{30;25;21;18;16;15;14;13;12;11;10;9;8;7;6;5;4;3;2;1;0}),0)</f>
        <v>0</v>
      </c>
      <c r="V76" s="480"/>
      <c r="W76" s="479">
        <f>IF(V76,LOOKUP(V76,{1;2;3;4;5;6;7;8;9;10;11;12;13;14;15;16;17;18;19;20;21},{45;35;26;18;16;15;14;13;12;11;10;9;8;7;6;5;4;3;2;1;0}),0)</f>
        <v>0</v>
      </c>
      <c r="X76" s="474"/>
      <c r="Y76" s="484">
        <f>IF(X76,LOOKUP(X76,{1;2;3;4;5;6;7;8;9;10;11;12;13;14;15;16;17;18;19;20;21},{45;35;26;18;16;15;14;13;12;11;10;9;8;7;6;5;4;3;2;1;0}),0)</f>
        <v>0</v>
      </c>
      <c r="Z76" s="480"/>
      <c r="AA76" s="479">
        <f>IF(Z76,LOOKUP(Z76,{1;2;3;4;5;6;7;8;9;10;11;12;13;14;15;16;17;18;19;20;21},{45;35;26;18;16;15;14;13;12;11;10;9;8;7;6;5;4;3;2;1;0}),0)</f>
        <v>0</v>
      </c>
      <c r="AB76" s="474"/>
      <c r="AC76" s="289">
        <f>IF(AB76,LOOKUP(AB76,{1;2;3;4;5;6;7;8;9;10;11;12;13;14;15;16;17;18;19;20;21},{45;35;26;18;16;15;14;13;12;11;10;9;8;7;6;5;4;3;2;1;0}),0)</f>
        <v>0</v>
      </c>
      <c r="AD76" s="225"/>
      <c r="AE76" s="161"/>
    </row>
    <row r="77" spans="1:31" s="54" customFormat="1" ht="16" customHeight="1" x14ac:dyDescent="0.2">
      <c r="A77" s="187">
        <v>3105240</v>
      </c>
      <c r="B77" s="181" t="s">
        <v>371</v>
      </c>
      <c r="C77" s="182" t="s">
        <v>563</v>
      </c>
      <c r="D77" s="178" t="str">
        <f t="shared" si="8"/>
        <v>KatherineDENIS</v>
      </c>
      <c r="E77" s="350"/>
      <c r="F77" s="385" t="s">
        <v>483</v>
      </c>
      <c r="G77" s="381">
        <v>1996</v>
      </c>
      <c r="H77" s="311" t="str">
        <f t="shared" si="9"/>
        <v>U23</v>
      </c>
      <c r="I77" s="311">
        <f t="shared" si="10"/>
        <v>37</v>
      </c>
      <c r="J77" s="340">
        <f>LARGE((O77,S77,Y77,AC77),1)+LARGE((O77,S77,Y77,AC77),2)</f>
        <v>0</v>
      </c>
      <c r="K77" s="44">
        <f t="shared" si="11"/>
        <v>41</v>
      </c>
      <c r="L77" s="202">
        <f>LARGE((Q77,U77,W77,AA77),1)+LARGE((Q77,U77,W77,AA77),2)</f>
        <v>0</v>
      </c>
      <c r="M77" s="161"/>
      <c r="N77" s="44"/>
      <c r="O77" s="41">
        <f>IF(N77,LOOKUP(N77,{1;2;3;4;5;6;7;8;9;10;11;12;13;14;15;16;17;18;19;20;21},{30;25;21;18;16;15;14;13;12;11;10;9;8;7;6;5;4;3;2;1;0}),0)</f>
        <v>0</v>
      </c>
      <c r="P77" s="44"/>
      <c r="Q77" s="43">
        <f>IF(P77,LOOKUP(P77,{1;2;3;4;5;6;7;8;9;10;11;12;13;14;15;16;17;18;19;20;21},{30;25;21;18;16;15;14;13;12;11;10;9;8;7;6;5;4;3;2;1;0}),0)</f>
        <v>0</v>
      </c>
      <c r="R77" s="44"/>
      <c r="S77" s="41">
        <f>IF(R77,LOOKUP(R77,{1;2;3;4;5;6;7;8;9;10;11;12;13;14;15;16;17;18;19;20;21},{30;25;21;18;16;15;14;13;12;11;10;9;8;7;6;5;4;3;2;1;0}),0)</f>
        <v>0</v>
      </c>
      <c r="T77" s="44"/>
      <c r="U77" s="274">
        <f>IF(T77,LOOKUP(T77,{1;2;3;4;5;6;7;8;9;10;11;12;13;14;15;16;17;18;19;20;21},{30;25;21;18;16;15;14;13;12;11;10;9;8;7;6;5;4;3;2;1;0}),0)</f>
        <v>0</v>
      </c>
      <c r="V77" s="480"/>
      <c r="W77" s="479">
        <f>IF(V77,LOOKUP(V77,{1;2;3;4;5;6;7;8;9;10;11;12;13;14;15;16;17;18;19;20;21},{45;35;26;18;16;15;14;13;12;11;10;9;8;7;6;5;4;3;2;1;0}),0)</f>
        <v>0</v>
      </c>
      <c r="X77" s="474"/>
      <c r="Y77" s="484">
        <f>IF(X77,LOOKUP(X77,{1;2;3;4;5;6;7;8;9;10;11;12;13;14;15;16;17;18;19;20;21},{45;35;26;18;16;15;14;13;12;11;10;9;8;7;6;5;4;3;2;1;0}),0)</f>
        <v>0</v>
      </c>
      <c r="Z77" s="480"/>
      <c r="AA77" s="479">
        <f>IF(Z77,LOOKUP(Z77,{1;2;3;4;5;6;7;8;9;10;11;12;13;14;15;16;17;18;19;20;21},{45;35;26;18;16;15;14;13;12;11;10;9;8;7;6;5;4;3;2;1;0}),0)</f>
        <v>0</v>
      </c>
      <c r="AB77" s="474"/>
      <c r="AC77" s="289">
        <f>IF(AB77,LOOKUP(AB77,{1;2;3;4;5;6;7;8;9;10;11;12;13;14;15;16;17;18;19;20;21},{45;35;26;18;16;15;14;13;12;11;10;9;8;7;6;5;4;3;2;1;0}),0)</f>
        <v>0</v>
      </c>
      <c r="AD77" s="225"/>
      <c r="AE77" s="161"/>
    </row>
    <row r="78" spans="1:31" s="54" customFormat="1" ht="16" customHeight="1" x14ac:dyDescent="0.2">
      <c r="A78" s="187">
        <v>3535686</v>
      </c>
      <c r="B78" s="181" t="s">
        <v>262</v>
      </c>
      <c r="C78" s="181" t="s">
        <v>372</v>
      </c>
      <c r="D78" s="178" t="str">
        <f t="shared" si="8"/>
        <v>KelseyDICKINSON</v>
      </c>
      <c r="E78" s="349">
        <v>2017</v>
      </c>
      <c r="F78" s="384" t="s">
        <v>482</v>
      </c>
      <c r="G78" s="381">
        <v>1993</v>
      </c>
      <c r="H78" s="311" t="str">
        <f t="shared" si="9"/>
        <v>SR</v>
      </c>
      <c r="I78" s="311">
        <f t="shared" si="10"/>
        <v>37</v>
      </c>
      <c r="J78" s="340">
        <f>LARGE((O78,S78,Y78,AC78),1)+LARGE((O78,S78,Y78,AC78),2)</f>
        <v>0</v>
      </c>
      <c r="K78" s="44">
        <f t="shared" si="11"/>
        <v>41</v>
      </c>
      <c r="L78" s="202">
        <f>LARGE((Q78,U78,W78,AA78),1)+LARGE((Q78,U78,W78,AA78),2)</f>
        <v>0</v>
      </c>
      <c r="M78" s="161"/>
      <c r="N78" s="44"/>
      <c r="O78" s="41">
        <f>IF(N78,LOOKUP(N78,{1;2;3;4;5;6;7;8;9;10;11;12;13;14;15;16;17;18;19;20;21},{30;25;21;18;16;15;14;13;12;11;10;9;8;7;6;5;4;3;2;1;0}),0)</f>
        <v>0</v>
      </c>
      <c r="P78" s="44"/>
      <c r="Q78" s="43">
        <f>IF(P78,LOOKUP(P78,{1;2;3;4;5;6;7;8;9;10;11;12;13;14;15;16;17;18;19;20;21},{30;25;21;18;16;15;14;13;12;11;10;9;8;7;6;5;4;3;2;1;0}),0)</f>
        <v>0</v>
      </c>
      <c r="R78" s="44"/>
      <c r="S78" s="41">
        <f>IF(R78,LOOKUP(R78,{1;2;3;4;5;6;7;8;9;10;11;12;13;14;15;16;17;18;19;20;21},{30;25;21;18;16;15;14;13;12;11;10;9;8;7;6;5;4;3;2;1;0}),0)</f>
        <v>0</v>
      </c>
      <c r="T78" s="44"/>
      <c r="U78" s="274">
        <f>IF(T78,LOOKUP(T78,{1;2;3;4;5;6;7;8;9;10;11;12;13;14;15;16;17;18;19;20;21},{30;25;21;18;16;15;14;13;12;11;10;9;8;7;6;5;4;3;2;1;0}),0)</f>
        <v>0</v>
      </c>
      <c r="V78" s="480"/>
      <c r="W78" s="479">
        <f>IF(V78,LOOKUP(V78,{1;2;3;4;5;6;7;8;9;10;11;12;13;14;15;16;17;18;19;20;21},{45;35;26;18;16;15;14;13;12;11;10;9;8;7;6;5;4;3;2;1;0}),0)</f>
        <v>0</v>
      </c>
      <c r="X78" s="474"/>
      <c r="Y78" s="484">
        <f>IF(X78,LOOKUP(X78,{1;2;3;4;5;6;7;8;9;10;11;12;13;14;15;16;17;18;19;20;21},{45;35;26;18;16;15;14;13;12;11;10;9;8;7;6;5;4;3;2;1;0}),0)</f>
        <v>0</v>
      </c>
      <c r="Z78" s="480"/>
      <c r="AA78" s="479">
        <f>IF(Z78,LOOKUP(Z78,{1;2;3;4;5;6;7;8;9;10;11;12;13;14;15;16;17;18;19;20;21},{45;35;26;18;16;15;14;13;12;11;10;9;8;7;6;5;4;3;2;1;0}),0)</f>
        <v>0</v>
      </c>
      <c r="AB78" s="474"/>
      <c r="AC78" s="289">
        <f>IF(AB78,LOOKUP(AB78,{1;2;3;4;5;6;7;8;9;10;11;12;13;14;15;16;17;18;19;20;21},{45;35;26;18;16;15;14;13;12;11;10;9;8;7;6;5;4;3;2;1;0}),0)</f>
        <v>0</v>
      </c>
      <c r="AD78" s="225"/>
      <c r="AE78" s="161"/>
    </row>
    <row r="79" spans="1:31" s="54" customFormat="1" ht="16" customHeight="1" x14ac:dyDescent="0.2">
      <c r="A79" s="187">
        <v>3535410</v>
      </c>
      <c r="B79" s="181" t="s">
        <v>400</v>
      </c>
      <c r="C79" s="181" t="s">
        <v>401</v>
      </c>
      <c r="D79" s="178" t="str">
        <f t="shared" si="8"/>
        <v>Jessie DIGGINS</v>
      </c>
      <c r="E79" s="349">
        <v>2017</v>
      </c>
      <c r="F79" s="384" t="s">
        <v>482</v>
      </c>
      <c r="G79" s="381">
        <v>1991</v>
      </c>
      <c r="H79" s="311" t="str">
        <f t="shared" si="9"/>
        <v>SR</v>
      </c>
      <c r="I79" s="311">
        <f t="shared" si="10"/>
        <v>37</v>
      </c>
      <c r="J79" s="340">
        <f>LARGE((O79,S79,Y79,AC79),1)+LARGE((O79,S79,Y79,AC79),2)</f>
        <v>0</v>
      </c>
      <c r="K79" s="44">
        <f t="shared" si="11"/>
        <v>41</v>
      </c>
      <c r="L79" s="202">
        <f>LARGE((Q79,U79,W79,AA79),1)+LARGE((Q79,U79,W79,AA79),2)</f>
        <v>0</v>
      </c>
      <c r="M79" s="161"/>
      <c r="N79" s="44"/>
      <c r="O79" s="41">
        <f>IF(N79,LOOKUP(N79,{1;2;3;4;5;6;7;8;9;10;11;12;13;14;15;16;17;18;19;20;21},{30;25;21;18;16;15;14;13;12;11;10;9;8;7;6;5;4;3;2;1;0}),0)</f>
        <v>0</v>
      </c>
      <c r="P79" s="44"/>
      <c r="Q79" s="43">
        <f>IF(P79,LOOKUP(P79,{1;2;3;4;5;6;7;8;9;10;11;12;13;14;15;16;17;18;19;20;21},{30;25;21;18;16;15;14;13;12;11;10;9;8;7;6;5;4;3;2;1;0}),0)</f>
        <v>0</v>
      </c>
      <c r="R79" s="44"/>
      <c r="S79" s="41">
        <f>IF(R79,LOOKUP(R79,{1;2;3;4;5;6;7;8;9;10;11;12;13;14;15;16;17;18;19;20;21},{30;25;21;18;16;15;14;13;12;11;10;9;8;7;6;5;4;3;2;1;0}),0)</f>
        <v>0</v>
      </c>
      <c r="T79" s="44"/>
      <c r="U79" s="274">
        <f>IF(T79,LOOKUP(T79,{1;2;3;4;5;6;7;8;9;10;11;12;13;14;15;16;17;18;19;20;21},{30;25;21;18;16;15;14;13;12;11;10;9;8;7;6;5;4;3;2;1;0}),0)</f>
        <v>0</v>
      </c>
      <c r="V79" s="480"/>
      <c r="W79" s="479">
        <f>IF(V79,LOOKUP(V79,{1;2;3;4;5;6;7;8;9;10;11;12;13;14;15;16;17;18;19;20;21},{45;35;26;18;16;15;14;13;12;11;10;9;8;7;6;5;4;3;2;1;0}),0)</f>
        <v>0</v>
      </c>
      <c r="X79" s="474"/>
      <c r="Y79" s="484">
        <f>IF(X79,LOOKUP(X79,{1;2;3;4;5;6;7;8;9;10;11;12;13;14;15;16;17;18;19;20;21},{45;35;26;18;16;15;14;13;12;11;10;9;8;7;6;5;4;3;2;1;0}),0)</f>
        <v>0</v>
      </c>
      <c r="Z79" s="480"/>
      <c r="AA79" s="479">
        <f>IF(Z79,LOOKUP(Z79,{1;2;3;4;5;6;7;8;9;10;11;12;13;14;15;16;17;18;19;20;21},{45;35;26;18;16;15;14;13;12;11;10;9;8;7;6;5;4;3;2;1;0}),0)</f>
        <v>0</v>
      </c>
      <c r="AB79" s="474"/>
      <c r="AC79" s="289">
        <f>IF(AB79,LOOKUP(AB79,{1;2;3;4;5;6;7;8;9;10;11;12;13;14;15;16;17;18;19;20;21},{45;35;26;18;16;15;14;13;12;11;10;9;8;7;6;5;4;3;2;1;0}),0)</f>
        <v>0</v>
      </c>
      <c r="AD79" s="225"/>
      <c r="AE79" s="161"/>
    </row>
    <row r="80" spans="1:31" s="54" customFormat="1" ht="16" customHeight="1" x14ac:dyDescent="0.2">
      <c r="A80" s="187">
        <v>3535667</v>
      </c>
      <c r="B80" s="181" t="s">
        <v>360</v>
      </c>
      <c r="C80" s="182" t="s">
        <v>484</v>
      </c>
      <c r="D80" s="178" t="str">
        <f t="shared" si="8"/>
        <v>MaddieDONOVAN</v>
      </c>
      <c r="E80" s="350"/>
      <c r="F80" s="385" t="s">
        <v>482</v>
      </c>
      <c r="G80" s="381">
        <v>1999</v>
      </c>
      <c r="H80" s="311" t="str">
        <f t="shared" si="9"/>
        <v>U23</v>
      </c>
      <c r="I80" s="311">
        <f t="shared" si="10"/>
        <v>37</v>
      </c>
      <c r="J80" s="340">
        <f>LARGE((O80,S80,Y80,AC80),1)+LARGE((O80,S80,Y80,AC80),2)</f>
        <v>0</v>
      </c>
      <c r="K80" s="44">
        <f t="shared" si="11"/>
        <v>41</v>
      </c>
      <c r="L80" s="202">
        <f>LARGE((Q80,U80,W80,AA80),1)+LARGE((Q80,U80,W80,AA80),2)</f>
        <v>0</v>
      </c>
      <c r="M80" s="161"/>
      <c r="N80" s="44"/>
      <c r="O80" s="41">
        <f>IF(N80,LOOKUP(N80,{1;2;3;4;5;6;7;8;9;10;11;12;13;14;15;16;17;18;19;20;21},{30;25;21;18;16;15;14;13;12;11;10;9;8;7;6;5;4;3;2;1;0}),0)</f>
        <v>0</v>
      </c>
      <c r="P80" s="44"/>
      <c r="Q80" s="43">
        <f>IF(P80,LOOKUP(P80,{1;2;3;4;5;6;7;8;9;10;11;12;13;14;15;16;17;18;19;20;21},{30;25;21;18;16;15;14;13;12;11;10;9;8;7;6;5;4;3;2;1;0}),0)</f>
        <v>0</v>
      </c>
      <c r="R80" s="44"/>
      <c r="S80" s="41">
        <f>IF(R80,LOOKUP(R80,{1;2;3;4;5;6;7;8;9;10;11;12;13;14;15;16;17;18;19;20;21},{30;25;21;18;16;15;14;13;12;11;10;9;8;7;6;5;4;3;2;1;0}),0)</f>
        <v>0</v>
      </c>
      <c r="T80" s="44"/>
      <c r="U80" s="274">
        <f>IF(T80,LOOKUP(T80,{1;2;3;4;5;6;7;8;9;10;11;12;13;14;15;16;17;18;19;20;21},{30;25;21;18;16;15;14;13;12;11;10;9;8;7;6;5;4;3;2;1;0}),0)</f>
        <v>0</v>
      </c>
      <c r="V80" s="480"/>
      <c r="W80" s="479">
        <f>IF(V80,LOOKUP(V80,{1;2;3;4;5;6;7;8;9;10;11;12;13;14;15;16;17;18;19;20;21},{45;35;26;18;16;15;14;13;12;11;10;9;8;7;6;5;4;3;2;1;0}),0)</f>
        <v>0</v>
      </c>
      <c r="X80" s="474"/>
      <c r="Y80" s="484">
        <f>IF(X80,LOOKUP(X80,{1;2;3;4;5;6;7;8;9;10;11;12;13;14;15;16;17;18;19;20;21},{45;35;26;18;16;15;14;13;12;11;10;9;8;7;6;5;4;3;2;1;0}),0)</f>
        <v>0</v>
      </c>
      <c r="Z80" s="480"/>
      <c r="AA80" s="479">
        <f>IF(Z80,LOOKUP(Z80,{1;2;3;4;5;6;7;8;9;10;11;12;13;14;15;16;17;18;19;20;21},{45;35;26;18;16;15;14;13;12;11;10;9;8;7;6;5;4;3;2;1;0}),0)</f>
        <v>0</v>
      </c>
      <c r="AB80" s="474"/>
      <c r="AC80" s="289">
        <f>IF(AB80,LOOKUP(AB80,{1;2;3;4;5;6;7;8;9;10;11;12;13;14;15;16;17;18;19;20;21},{45;35;26;18;16;15;14;13;12;11;10;9;8;7;6;5;4;3;2;1;0}),0)</f>
        <v>0</v>
      </c>
      <c r="AD80" s="225"/>
      <c r="AE80" s="161"/>
    </row>
    <row r="81" spans="1:31" s="54" customFormat="1" ht="16" customHeight="1" x14ac:dyDescent="0.2">
      <c r="A81" s="187">
        <v>3535654</v>
      </c>
      <c r="B81" s="184" t="s">
        <v>331</v>
      </c>
      <c r="C81" s="181" t="s">
        <v>350</v>
      </c>
      <c r="D81" s="178" t="str">
        <f t="shared" si="8"/>
        <v>AbigailDRACH</v>
      </c>
      <c r="E81" s="349">
        <v>2017</v>
      </c>
      <c r="F81" s="384" t="s">
        <v>482</v>
      </c>
      <c r="G81" s="381">
        <v>1997</v>
      </c>
      <c r="H81" s="311" t="str">
        <f t="shared" si="9"/>
        <v>U23</v>
      </c>
      <c r="I81" s="311">
        <f t="shared" si="10"/>
        <v>37</v>
      </c>
      <c r="J81" s="340">
        <f>LARGE((O81,S81,Y81,AC81),1)+LARGE((O81,S81,Y81,AC81),2)</f>
        <v>0</v>
      </c>
      <c r="K81" s="44">
        <f t="shared" si="11"/>
        <v>41</v>
      </c>
      <c r="L81" s="202">
        <f>LARGE((Q81,U81,W81,AA81),1)+LARGE((Q81,U81,W81,AA81),2)</f>
        <v>0</v>
      </c>
      <c r="M81" s="161"/>
      <c r="N81" s="44"/>
      <c r="O81" s="41">
        <f>IF(N81,LOOKUP(N81,{1;2;3;4;5;6;7;8;9;10;11;12;13;14;15;16;17;18;19;20;21},{30;25;21;18;16;15;14;13;12;11;10;9;8;7;6;5;4;3;2;1;0}),0)</f>
        <v>0</v>
      </c>
      <c r="P81" s="44"/>
      <c r="Q81" s="43">
        <f>IF(P81,LOOKUP(P81,{1;2;3;4;5;6;7;8;9;10;11;12;13;14;15;16;17;18;19;20;21},{30;25;21;18;16;15;14;13;12;11;10;9;8;7;6;5;4;3;2;1;0}),0)</f>
        <v>0</v>
      </c>
      <c r="R81" s="44"/>
      <c r="S81" s="41">
        <f>IF(R81,LOOKUP(R81,{1;2;3;4;5;6;7;8;9;10;11;12;13;14;15;16;17;18;19;20;21},{30;25;21;18;16;15;14;13;12;11;10;9;8;7;6;5;4;3;2;1;0}),0)</f>
        <v>0</v>
      </c>
      <c r="T81" s="44"/>
      <c r="U81" s="274">
        <f>IF(T81,LOOKUP(T81,{1;2;3;4;5;6;7;8;9;10;11;12;13;14;15;16;17;18;19;20;21},{30;25;21;18;16;15;14;13;12;11;10;9;8;7;6;5;4;3;2;1;0}),0)</f>
        <v>0</v>
      </c>
      <c r="V81" s="480"/>
      <c r="W81" s="479">
        <f>IF(V81,LOOKUP(V81,{1;2;3;4;5;6;7;8;9;10;11;12;13;14;15;16;17;18;19;20;21},{45;35;26;18;16;15;14;13;12;11;10;9;8;7;6;5;4;3;2;1;0}),0)</f>
        <v>0</v>
      </c>
      <c r="X81" s="474"/>
      <c r="Y81" s="484">
        <f>IF(X81,LOOKUP(X81,{1;2;3;4;5;6;7;8;9;10;11;12;13;14;15;16;17;18;19;20;21},{45;35;26;18;16;15;14;13;12;11;10;9;8;7;6;5;4;3;2;1;0}),0)</f>
        <v>0</v>
      </c>
      <c r="Z81" s="480"/>
      <c r="AA81" s="479">
        <f>IF(Z81,LOOKUP(Z81,{1;2;3;4;5;6;7;8;9;10;11;12;13;14;15;16;17;18;19;20;21},{45;35;26;18;16;15;14;13;12;11;10;9;8;7;6;5;4;3;2;1;0}),0)</f>
        <v>0</v>
      </c>
      <c r="AB81" s="474"/>
      <c r="AC81" s="289">
        <f>IF(AB81,LOOKUP(AB81,{1;2;3;4;5;6;7;8;9;10;11;12;13;14;15;16;17;18;19;20;21},{45;35;26;18;16;15;14;13;12;11;10;9;8;7;6;5;4;3;2;1;0}),0)</f>
        <v>0</v>
      </c>
      <c r="AD81" s="225"/>
      <c r="AE81" s="161"/>
    </row>
    <row r="82" spans="1:31" s="54" customFormat="1" ht="16" customHeight="1" x14ac:dyDescent="0.2">
      <c r="A82" s="187">
        <v>3105213</v>
      </c>
      <c r="B82" s="181" t="s">
        <v>311</v>
      </c>
      <c r="C82" s="182" t="s">
        <v>562</v>
      </c>
      <c r="D82" s="178" t="str">
        <f t="shared" si="8"/>
        <v>LaurenceDUMAIS</v>
      </c>
      <c r="E82" s="350"/>
      <c r="F82" s="385" t="s">
        <v>483</v>
      </c>
      <c r="G82" s="381">
        <v>1997</v>
      </c>
      <c r="H82" s="311" t="str">
        <f t="shared" si="9"/>
        <v>U23</v>
      </c>
      <c r="I82" s="311">
        <f t="shared" si="10"/>
        <v>37</v>
      </c>
      <c r="J82" s="340">
        <f>LARGE((O82,S82,Y82,AC82),1)+LARGE((O82,S82,Y82,AC82),2)</f>
        <v>0</v>
      </c>
      <c r="K82" s="44">
        <f t="shared" si="11"/>
        <v>41</v>
      </c>
      <c r="L82" s="202">
        <f>LARGE((Q82,U82,W82,AA82),1)+LARGE((Q82,U82,W82,AA82),2)</f>
        <v>0</v>
      </c>
      <c r="M82" s="161"/>
      <c r="N82" s="44"/>
      <c r="O82" s="41">
        <f>IF(N82,LOOKUP(N82,{1;2;3;4;5;6;7;8;9;10;11;12;13;14;15;16;17;18;19;20;21},{30;25;21;18;16;15;14;13;12;11;10;9;8;7;6;5;4;3;2;1;0}),0)</f>
        <v>0</v>
      </c>
      <c r="P82" s="44"/>
      <c r="Q82" s="43">
        <f>IF(P82,LOOKUP(P82,{1;2;3;4;5;6;7;8;9;10;11;12;13;14;15;16;17;18;19;20;21},{30;25;21;18;16;15;14;13;12;11;10;9;8;7;6;5;4;3;2;1;0}),0)</f>
        <v>0</v>
      </c>
      <c r="R82" s="44"/>
      <c r="S82" s="41">
        <f>IF(R82,LOOKUP(R82,{1;2;3;4;5;6;7;8;9;10;11;12;13;14;15;16;17;18;19;20;21},{30;25;21;18;16;15;14;13;12;11;10;9;8;7;6;5;4;3;2;1;0}),0)</f>
        <v>0</v>
      </c>
      <c r="T82" s="44"/>
      <c r="U82" s="274">
        <f>IF(T82,LOOKUP(T82,{1;2;3;4;5;6;7;8;9;10;11;12;13;14;15;16;17;18;19;20;21},{30;25;21;18;16;15;14;13;12;11;10;9;8;7;6;5;4;3;2;1;0}),0)</f>
        <v>0</v>
      </c>
      <c r="V82" s="480"/>
      <c r="W82" s="479">
        <f>IF(V82,LOOKUP(V82,{1;2;3;4;5;6;7;8;9;10;11;12;13;14;15;16;17;18;19;20;21},{45;35;26;18;16;15;14;13;12;11;10;9;8;7;6;5;4;3;2;1;0}),0)</f>
        <v>0</v>
      </c>
      <c r="X82" s="474"/>
      <c r="Y82" s="484">
        <f>IF(X82,LOOKUP(X82,{1;2;3;4;5;6;7;8;9;10;11;12;13;14;15;16;17;18;19;20;21},{45;35;26;18;16;15;14;13;12;11;10;9;8;7;6;5;4;3;2;1;0}),0)</f>
        <v>0</v>
      </c>
      <c r="Z82" s="480"/>
      <c r="AA82" s="479">
        <f>IF(Z82,LOOKUP(Z82,{1;2;3;4;5;6;7;8;9;10;11;12;13;14;15;16;17;18;19;20;21},{45;35;26;18;16;15;14;13;12;11;10;9;8;7;6;5;4;3;2;1;0}),0)</f>
        <v>0</v>
      </c>
      <c r="AB82" s="474"/>
      <c r="AC82" s="289">
        <f>IF(AB82,LOOKUP(AB82,{1;2;3;4;5;6;7;8;9;10;11;12;13;14;15;16;17;18;19;20;21},{45;35;26;18;16;15;14;13;12;11;10;9;8;7;6;5;4;3;2;1;0}),0)</f>
        <v>0</v>
      </c>
      <c r="AD82" s="225"/>
      <c r="AE82" s="161"/>
    </row>
    <row r="83" spans="1:31" s="54" customFormat="1" ht="16" customHeight="1" x14ac:dyDescent="0.2">
      <c r="A83" s="187">
        <v>3535129</v>
      </c>
      <c r="B83" s="181" t="s">
        <v>497</v>
      </c>
      <c r="C83" s="181" t="s">
        <v>498</v>
      </c>
      <c r="D83" s="178" t="str">
        <f t="shared" si="8"/>
        <v>SusanDUNKLEE</v>
      </c>
      <c r="E83" s="349">
        <v>2017</v>
      </c>
      <c r="F83" s="384" t="s">
        <v>482</v>
      </c>
      <c r="G83" s="381">
        <v>1986</v>
      </c>
      <c r="H83" s="311" t="str">
        <f t="shared" si="9"/>
        <v>SR</v>
      </c>
      <c r="I83" s="311">
        <f t="shared" si="10"/>
        <v>37</v>
      </c>
      <c r="J83" s="340">
        <f>LARGE((O83,S83,Y83,AC83),1)+LARGE((O83,S83,Y83,AC83),2)</f>
        <v>0</v>
      </c>
      <c r="K83" s="44">
        <f t="shared" si="11"/>
        <v>41</v>
      </c>
      <c r="L83" s="202">
        <f>LARGE((Q83,U83,W83,AA83),1)+LARGE((Q83,U83,W83,AA83),2)</f>
        <v>0</v>
      </c>
      <c r="M83" s="161"/>
      <c r="N83" s="44"/>
      <c r="O83" s="41">
        <f>IF(N83,LOOKUP(N83,{1;2;3;4;5;6;7;8;9;10;11;12;13;14;15;16;17;18;19;20;21},{30;25;21;18;16;15;14;13;12;11;10;9;8;7;6;5;4;3;2;1;0}),0)</f>
        <v>0</v>
      </c>
      <c r="P83" s="44"/>
      <c r="Q83" s="43">
        <f>IF(P83,LOOKUP(P83,{1;2;3;4;5;6;7;8;9;10;11;12;13;14;15;16;17;18;19;20;21},{30;25;21;18;16;15;14;13;12;11;10;9;8;7;6;5;4;3;2;1;0}),0)</f>
        <v>0</v>
      </c>
      <c r="R83" s="44"/>
      <c r="S83" s="41">
        <f>IF(R83,LOOKUP(R83,{1;2;3;4;5;6;7;8;9;10;11;12;13;14;15;16;17;18;19;20;21},{30;25;21;18;16;15;14;13;12;11;10;9;8;7;6;5;4;3;2;1;0}),0)</f>
        <v>0</v>
      </c>
      <c r="T83" s="44"/>
      <c r="U83" s="274">
        <f>IF(T83,LOOKUP(T83,{1;2;3;4;5;6;7;8;9;10;11;12;13;14;15;16;17;18;19;20;21},{30;25;21;18;16;15;14;13;12;11;10;9;8;7;6;5;4;3;2;1;0}),0)</f>
        <v>0</v>
      </c>
      <c r="V83" s="480"/>
      <c r="W83" s="479">
        <f>IF(V83,LOOKUP(V83,{1;2;3;4;5;6;7;8;9;10;11;12;13;14;15;16;17;18;19;20;21},{45;35;26;18;16;15;14;13;12;11;10;9;8;7;6;5;4;3;2;1;0}),0)</f>
        <v>0</v>
      </c>
      <c r="X83" s="474"/>
      <c r="Y83" s="484">
        <f>IF(X83,LOOKUP(X83,{1;2;3;4;5;6;7;8;9;10;11;12;13;14;15;16;17;18;19;20;21},{45;35;26;18;16;15;14;13;12;11;10;9;8;7;6;5;4;3;2;1;0}),0)</f>
        <v>0</v>
      </c>
      <c r="Z83" s="480"/>
      <c r="AA83" s="479">
        <f>IF(Z83,LOOKUP(Z83,{1;2;3;4;5;6;7;8;9;10;11;12;13;14;15;16;17;18;19;20;21},{45;35;26;18;16;15;14;13;12;11;10;9;8;7;6;5;4;3;2;1;0}),0)</f>
        <v>0</v>
      </c>
      <c r="AB83" s="474"/>
      <c r="AC83" s="289">
        <f>IF(AB83,LOOKUP(AB83,{1;2;3;4;5;6;7;8;9;10;11;12;13;14;15;16;17;18;19;20;21},{45;35;26;18;16;15;14;13;12;11;10;9;8;7;6;5;4;3;2;1;0}),0)</f>
        <v>0</v>
      </c>
      <c r="AD83" s="225"/>
      <c r="AE83" s="161"/>
    </row>
    <row r="84" spans="1:31" s="54" customFormat="1" ht="16" customHeight="1" x14ac:dyDescent="0.2">
      <c r="A84" s="187">
        <v>3105105</v>
      </c>
      <c r="B84" s="181" t="s">
        <v>334</v>
      </c>
      <c r="C84" s="181" t="s">
        <v>335</v>
      </c>
      <c r="D84" s="178" t="str">
        <f t="shared" si="8"/>
        <v>AndreaDUPONT</v>
      </c>
      <c r="E84" s="349">
        <v>2017</v>
      </c>
      <c r="F84" s="384" t="s">
        <v>483</v>
      </c>
      <c r="G84" s="381">
        <v>1980</v>
      </c>
      <c r="H84" s="311" t="str">
        <f t="shared" si="9"/>
        <v>SR</v>
      </c>
      <c r="I84" s="311">
        <f t="shared" si="10"/>
        <v>37</v>
      </c>
      <c r="J84" s="340">
        <f>LARGE((O84,S84,Y84,AC84),1)+LARGE((O84,S84,Y84,AC84),2)</f>
        <v>0</v>
      </c>
      <c r="K84" s="44">
        <f t="shared" si="11"/>
        <v>41</v>
      </c>
      <c r="L84" s="202">
        <f>LARGE((Q84,U84,W84,AA84),1)+LARGE((Q84,U84,W84,AA84),2)</f>
        <v>0</v>
      </c>
      <c r="M84" s="161"/>
      <c r="N84" s="44"/>
      <c r="O84" s="41">
        <f>IF(N84,LOOKUP(N84,{1;2;3;4;5;6;7;8;9;10;11;12;13;14;15;16;17;18;19;20;21},{30;25;21;18;16;15;14;13;12;11;10;9;8;7;6;5;4;3;2;1;0}),0)</f>
        <v>0</v>
      </c>
      <c r="P84" s="44"/>
      <c r="Q84" s="43">
        <f>IF(P84,LOOKUP(P84,{1;2;3;4;5;6;7;8;9;10;11;12;13;14;15;16;17;18;19;20;21},{30;25;21;18;16;15;14;13;12;11;10;9;8;7;6;5;4;3;2;1;0}),0)</f>
        <v>0</v>
      </c>
      <c r="R84" s="44"/>
      <c r="S84" s="41">
        <f>IF(R84,LOOKUP(R84,{1;2;3;4;5;6;7;8;9;10;11;12;13;14;15;16;17;18;19;20;21},{30;25;21;18;16;15;14;13;12;11;10;9;8;7;6;5;4;3;2;1;0}),0)</f>
        <v>0</v>
      </c>
      <c r="T84" s="44"/>
      <c r="U84" s="274">
        <f>IF(T84,LOOKUP(T84,{1;2;3;4;5;6;7;8;9;10;11;12;13;14;15;16;17;18;19;20;21},{30;25;21;18;16;15;14;13;12;11;10;9;8;7;6;5;4;3;2;1;0}),0)</f>
        <v>0</v>
      </c>
      <c r="V84" s="480"/>
      <c r="W84" s="479">
        <f>IF(V84,LOOKUP(V84,{1;2;3;4;5;6;7;8;9;10;11;12;13;14;15;16;17;18;19;20;21},{45;35;26;18;16;15;14;13;12;11;10;9;8;7;6;5;4;3;2;1;0}),0)</f>
        <v>0</v>
      </c>
      <c r="X84" s="474"/>
      <c r="Y84" s="484">
        <f>IF(X84,LOOKUP(X84,{1;2;3;4;5;6;7;8;9;10;11;12;13;14;15;16;17;18;19;20;21},{45;35;26;18;16;15;14;13;12;11;10;9;8;7;6;5;4;3;2;1;0}),0)</f>
        <v>0</v>
      </c>
      <c r="Z84" s="480"/>
      <c r="AA84" s="479">
        <f>IF(Z84,LOOKUP(Z84,{1;2;3;4;5;6;7;8;9;10;11;12;13;14;15;16;17;18;19;20;21},{45;35;26;18;16;15;14;13;12;11;10;9;8;7;6;5;4;3;2;1;0}),0)</f>
        <v>0</v>
      </c>
      <c r="AB84" s="474"/>
      <c r="AC84" s="289">
        <f>IF(AB84,LOOKUP(AB84,{1;2;3;4;5;6;7;8;9;10;11;12;13;14;15;16;17;18;19;20;21},{45;35;26;18;16;15;14;13;12;11;10;9;8;7;6;5;4;3;2;1;0}),0)</f>
        <v>0</v>
      </c>
      <c r="AD84" s="225"/>
      <c r="AE84" s="161"/>
    </row>
    <row r="85" spans="1:31" s="54" customFormat="1" ht="16" customHeight="1" x14ac:dyDescent="0.2">
      <c r="A85" s="187">
        <v>3426160</v>
      </c>
      <c r="B85" s="181" t="s">
        <v>310</v>
      </c>
      <c r="C85" s="182" t="s">
        <v>561</v>
      </c>
      <c r="D85" s="178" t="str">
        <f t="shared" si="8"/>
        <v>JulieENSRUD</v>
      </c>
      <c r="E85" s="350"/>
      <c r="F85" s="385" t="s">
        <v>483</v>
      </c>
      <c r="G85" s="381">
        <v>1996</v>
      </c>
      <c r="H85" s="311" t="str">
        <f t="shared" si="9"/>
        <v>U23</v>
      </c>
      <c r="I85" s="311">
        <f t="shared" si="10"/>
        <v>37</v>
      </c>
      <c r="J85" s="340">
        <f>LARGE((O85,S85,Y85,AC85),1)+LARGE((O85,S85,Y85,AC85),2)</f>
        <v>0</v>
      </c>
      <c r="K85" s="44">
        <f t="shared" si="11"/>
        <v>41</v>
      </c>
      <c r="L85" s="202">
        <f>LARGE((Q85,U85,W85,AA85),1)+LARGE((Q85,U85,W85,AA85),2)</f>
        <v>0</v>
      </c>
      <c r="M85" s="161"/>
      <c r="N85" s="44"/>
      <c r="O85" s="41">
        <f>IF(N85,LOOKUP(N85,{1;2;3;4;5;6;7;8;9;10;11;12;13;14;15;16;17;18;19;20;21},{30;25;21;18;16;15;14;13;12;11;10;9;8;7;6;5;4;3;2;1;0}),0)</f>
        <v>0</v>
      </c>
      <c r="P85" s="44"/>
      <c r="Q85" s="43">
        <f>IF(P85,LOOKUP(P85,{1;2;3;4;5;6;7;8;9;10;11;12;13;14;15;16;17;18;19;20;21},{30;25;21;18;16;15;14;13;12;11;10;9;8;7;6;5;4;3;2;1;0}),0)</f>
        <v>0</v>
      </c>
      <c r="R85" s="44"/>
      <c r="S85" s="41">
        <f>IF(R85,LOOKUP(R85,{1;2;3;4;5;6;7;8;9;10;11;12;13;14;15;16;17;18;19;20;21},{30;25;21;18;16;15;14;13;12;11;10;9;8;7;6;5;4;3;2;1;0}),0)</f>
        <v>0</v>
      </c>
      <c r="T85" s="44"/>
      <c r="U85" s="274">
        <f>IF(T85,LOOKUP(T85,{1;2;3;4;5;6;7;8;9;10;11;12;13;14;15;16;17;18;19;20;21},{30;25;21;18;16;15;14;13;12;11;10;9;8;7;6;5;4;3;2;1;0}),0)</f>
        <v>0</v>
      </c>
      <c r="V85" s="480"/>
      <c r="W85" s="479">
        <f>IF(V85,LOOKUP(V85,{1;2;3;4;5;6;7;8;9;10;11;12;13;14;15;16;17;18;19;20;21},{45;35;26;18;16;15;14;13;12;11;10;9;8;7;6;5;4;3;2;1;0}),0)</f>
        <v>0</v>
      </c>
      <c r="X85" s="474"/>
      <c r="Y85" s="484">
        <f>IF(X85,LOOKUP(X85,{1;2;3;4;5;6;7;8;9;10;11;12;13;14;15;16;17;18;19;20;21},{45;35;26;18;16;15;14;13;12;11;10;9;8;7;6;5;4;3;2;1;0}),0)</f>
        <v>0</v>
      </c>
      <c r="Z85" s="480"/>
      <c r="AA85" s="479">
        <f>IF(Z85,LOOKUP(Z85,{1;2;3;4;5;6;7;8;9;10;11;12;13;14;15;16;17;18;19;20;21},{45;35;26;18;16;15;14;13;12;11;10;9;8;7;6;5;4;3;2;1;0}),0)</f>
        <v>0</v>
      </c>
      <c r="AB85" s="474"/>
      <c r="AC85" s="289">
        <f>IF(AB85,LOOKUP(AB85,{1;2;3;4;5;6;7;8;9;10;11;12;13;14;15;16;17;18;19;20;21},{45;35;26;18;16;15;14;13;12;11;10;9;8;7;6;5;4;3;2;1;0}),0)</f>
        <v>0</v>
      </c>
      <c r="AD85" s="225"/>
      <c r="AE85" s="161"/>
    </row>
    <row r="86" spans="1:31" s="54" customFormat="1" ht="16" customHeight="1" x14ac:dyDescent="0.2">
      <c r="A86" s="187">
        <v>3425959</v>
      </c>
      <c r="B86" s="181" t="s">
        <v>362</v>
      </c>
      <c r="C86" s="181" t="s">
        <v>363</v>
      </c>
      <c r="D86" s="178" t="str">
        <f t="shared" si="8"/>
        <v>LinnERIKSEN</v>
      </c>
      <c r="E86" s="349">
        <v>2017</v>
      </c>
      <c r="F86" s="384" t="s">
        <v>483</v>
      </c>
      <c r="G86" s="381">
        <v>1994</v>
      </c>
      <c r="H86" s="311" t="str">
        <f t="shared" si="9"/>
        <v>SR</v>
      </c>
      <c r="I86" s="311">
        <f t="shared" si="10"/>
        <v>37</v>
      </c>
      <c r="J86" s="340">
        <f>LARGE((O86,S86,Y86,AC86),1)+LARGE((O86,S86,Y86,AC86),2)</f>
        <v>0</v>
      </c>
      <c r="K86" s="44">
        <f t="shared" si="11"/>
        <v>41</v>
      </c>
      <c r="L86" s="202">
        <f>LARGE((Q86,U86,W86,AA86),1)+LARGE((Q86,U86,W86,AA86),2)</f>
        <v>0</v>
      </c>
      <c r="M86" s="161"/>
      <c r="N86" s="44"/>
      <c r="O86" s="41">
        <f>IF(N86,LOOKUP(N86,{1;2;3;4;5;6;7;8;9;10;11;12;13;14;15;16;17;18;19;20;21},{30;25;21;18;16;15;14;13;12;11;10;9;8;7;6;5;4;3;2;1;0}),0)</f>
        <v>0</v>
      </c>
      <c r="P86" s="44"/>
      <c r="Q86" s="43">
        <f>IF(P86,LOOKUP(P86,{1;2;3;4;5;6;7;8;9;10;11;12;13;14;15;16;17;18;19;20;21},{30;25;21;18;16;15;14;13;12;11;10;9;8;7;6;5;4;3;2;1;0}),0)</f>
        <v>0</v>
      </c>
      <c r="R86" s="44"/>
      <c r="S86" s="41">
        <f>IF(R86,LOOKUP(R86,{1;2;3;4;5;6;7;8;9;10;11;12;13;14;15;16;17;18;19;20;21},{30;25;21;18;16;15;14;13;12;11;10;9;8;7;6;5;4;3;2;1;0}),0)</f>
        <v>0</v>
      </c>
      <c r="T86" s="44"/>
      <c r="U86" s="274">
        <f>IF(T86,LOOKUP(T86,{1;2;3;4;5;6;7;8;9;10;11;12;13;14;15;16;17;18;19;20;21},{30;25;21;18;16;15;14;13;12;11;10;9;8;7;6;5;4;3;2;1;0}),0)</f>
        <v>0</v>
      </c>
      <c r="V86" s="480"/>
      <c r="W86" s="479">
        <f>IF(V86,LOOKUP(V86,{1;2;3;4;5;6;7;8;9;10;11;12;13;14;15;16;17;18;19;20;21},{45;35;26;18;16;15;14;13;12;11;10;9;8;7;6;5;4;3;2;1;0}),0)</f>
        <v>0</v>
      </c>
      <c r="X86" s="474"/>
      <c r="Y86" s="484">
        <f>IF(X86,LOOKUP(X86,{1;2;3;4;5;6;7;8;9;10;11;12;13;14;15;16;17;18;19;20;21},{45;35;26;18;16;15;14;13;12;11;10;9;8;7;6;5;4;3;2;1;0}),0)</f>
        <v>0</v>
      </c>
      <c r="Z86" s="480"/>
      <c r="AA86" s="479">
        <f>IF(Z86,LOOKUP(Z86,{1;2;3;4;5;6;7;8;9;10;11;12;13;14;15;16;17;18;19;20;21},{45;35;26;18;16;15;14;13;12;11;10;9;8;7;6;5;4;3;2;1;0}),0)</f>
        <v>0</v>
      </c>
      <c r="AB86" s="474"/>
      <c r="AC86" s="289">
        <f>IF(AB86,LOOKUP(AB86,{1;2;3;4;5;6;7;8;9;10;11;12;13;14;15;16;17;18;19;20;21},{45;35;26;18;16;15;14;13;12;11;10;9;8;7;6;5;4;3;2;1;0}),0)</f>
        <v>0</v>
      </c>
      <c r="AD86" s="225"/>
      <c r="AE86" s="161"/>
    </row>
    <row r="87" spans="1:31" s="54" customFormat="1" ht="16" customHeight="1" x14ac:dyDescent="0.2">
      <c r="A87" s="187">
        <v>3535530</v>
      </c>
      <c r="B87" s="181" t="s">
        <v>404</v>
      </c>
      <c r="C87" s="181" t="s">
        <v>405</v>
      </c>
      <c r="D87" s="178" t="str">
        <f t="shared" si="8"/>
        <v>KaitlinFINK</v>
      </c>
      <c r="E87" s="349">
        <v>2017</v>
      </c>
      <c r="F87" s="384" t="s">
        <v>482</v>
      </c>
      <c r="G87" s="381">
        <v>1992</v>
      </c>
      <c r="H87" s="311" t="str">
        <f t="shared" si="9"/>
        <v>SR</v>
      </c>
      <c r="I87" s="311">
        <f t="shared" si="10"/>
        <v>37</v>
      </c>
      <c r="J87" s="340">
        <f>LARGE((O87,S87,Y87,AC87),1)+LARGE((O87,S87,Y87,AC87),2)</f>
        <v>0</v>
      </c>
      <c r="K87" s="44">
        <f t="shared" si="11"/>
        <v>41</v>
      </c>
      <c r="L87" s="202">
        <f>LARGE((Q87,U87,W87,AA87),1)+LARGE((Q87,U87,W87,AA87),2)</f>
        <v>0</v>
      </c>
      <c r="M87" s="161"/>
      <c r="N87" s="44"/>
      <c r="O87" s="41">
        <f>IF(N87,LOOKUP(N87,{1;2;3;4;5;6;7;8;9;10;11;12;13;14;15;16;17;18;19;20;21},{30;25;21;18;16;15;14;13;12;11;10;9;8;7;6;5;4;3;2;1;0}),0)</f>
        <v>0</v>
      </c>
      <c r="P87" s="44"/>
      <c r="Q87" s="43">
        <f>IF(P87,LOOKUP(P87,{1;2;3;4;5;6;7;8;9;10;11;12;13;14;15;16;17;18;19;20;21},{30;25;21;18;16;15;14;13;12;11;10;9;8;7;6;5;4;3;2;1;0}),0)</f>
        <v>0</v>
      </c>
      <c r="R87" s="44"/>
      <c r="S87" s="41">
        <f>IF(R87,LOOKUP(R87,{1;2;3;4;5;6;7;8;9;10;11;12;13;14;15;16;17;18;19;20;21},{30;25;21;18;16;15;14;13;12;11;10;9;8;7;6;5;4;3;2;1;0}),0)</f>
        <v>0</v>
      </c>
      <c r="T87" s="44"/>
      <c r="U87" s="274">
        <f>IF(T87,LOOKUP(T87,{1;2;3;4;5;6;7;8;9;10;11;12;13;14;15;16;17;18;19;20;21},{30;25;21;18;16;15;14;13;12;11;10;9;8;7;6;5;4;3;2;1;0}),0)</f>
        <v>0</v>
      </c>
      <c r="V87" s="480"/>
      <c r="W87" s="479">
        <f>IF(V87,LOOKUP(V87,{1;2;3;4;5;6;7;8;9;10;11;12;13;14;15;16;17;18;19;20;21},{45;35;26;18;16;15;14;13;12;11;10;9;8;7;6;5;4;3;2;1;0}),0)</f>
        <v>0</v>
      </c>
      <c r="X87" s="474"/>
      <c r="Y87" s="484">
        <f>IF(X87,LOOKUP(X87,{1;2;3;4;5;6;7;8;9;10;11;12;13;14;15;16;17;18;19;20;21},{45;35;26;18;16;15;14;13;12;11;10;9;8;7;6;5;4;3;2;1;0}),0)</f>
        <v>0</v>
      </c>
      <c r="Z87" s="480"/>
      <c r="AA87" s="479">
        <f>IF(Z87,LOOKUP(Z87,{1;2;3;4;5;6;7;8;9;10;11;12;13;14;15;16;17;18;19;20;21},{45;35;26;18;16;15;14;13;12;11;10;9;8;7;6;5;4;3;2;1;0}),0)</f>
        <v>0</v>
      </c>
      <c r="AB87" s="474"/>
      <c r="AC87" s="289">
        <f>IF(AB87,LOOKUP(AB87,{1;2;3;4;5;6;7;8;9;10;11;12;13;14;15;16;17;18;19;20;21},{45;35;26;18;16;15;14;13;12;11;10;9;8;7;6;5;4;3;2;1;0}),0)</f>
        <v>0</v>
      </c>
      <c r="AD87" s="225"/>
      <c r="AE87" s="161"/>
    </row>
    <row r="88" spans="1:31" s="54" customFormat="1" ht="16" customHeight="1" x14ac:dyDescent="0.2">
      <c r="A88" s="187">
        <v>3535532</v>
      </c>
      <c r="B88" s="181" t="s">
        <v>406</v>
      </c>
      <c r="C88" s="181" t="s">
        <v>407</v>
      </c>
      <c r="D88" s="178" t="str">
        <f t="shared" si="8"/>
        <v>AliceFLANDERS</v>
      </c>
      <c r="E88" s="349">
        <v>2017</v>
      </c>
      <c r="F88" s="384" t="s">
        <v>482</v>
      </c>
      <c r="G88" s="381">
        <v>1992</v>
      </c>
      <c r="H88" s="311" t="str">
        <f t="shared" si="9"/>
        <v>SR</v>
      </c>
      <c r="I88" s="311">
        <f t="shared" si="10"/>
        <v>37</v>
      </c>
      <c r="J88" s="340">
        <f>LARGE((O88,S88,Y88,AC88),1)+LARGE((O88,S88,Y88,AC88),2)</f>
        <v>0</v>
      </c>
      <c r="K88" s="44">
        <f t="shared" si="11"/>
        <v>41</v>
      </c>
      <c r="L88" s="202">
        <f>LARGE((Q88,U88,W88,AA88),1)+LARGE((Q88,U88,W88,AA88),2)</f>
        <v>0</v>
      </c>
      <c r="M88" s="161"/>
      <c r="N88" s="44"/>
      <c r="O88" s="41">
        <f>IF(N88,LOOKUP(N88,{1;2;3;4;5;6;7;8;9;10;11;12;13;14;15;16;17;18;19;20;21},{30;25;21;18;16;15;14;13;12;11;10;9;8;7;6;5;4;3;2;1;0}),0)</f>
        <v>0</v>
      </c>
      <c r="P88" s="44"/>
      <c r="Q88" s="43">
        <f>IF(P88,LOOKUP(P88,{1;2;3;4;5;6;7;8;9;10;11;12;13;14;15;16;17;18;19;20;21},{30;25;21;18;16;15;14;13;12;11;10;9;8;7;6;5;4;3;2;1;0}),0)</f>
        <v>0</v>
      </c>
      <c r="R88" s="44"/>
      <c r="S88" s="41">
        <f>IF(R88,LOOKUP(R88,{1;2;3;4;5;6;7;8;9;10;11;12;13;14;15;16;17;18;19;20;21},{30;25;21;18;16;15;14;13;12;11;10;9;8;7;6;5;4;3;2;1;0}),0)</f>
        <v>0</v>
      </c>
      <c r="T88" s="44"/>
      <c r="U88" s="274">
        <f>IF(T88,LOOKUP(T88,{1;2;3;4;5;6;7;8;9;10;11;12;13;14;15;16;17;18;19;20;21},{30;25;21;18;16;15;14;13;12;11;10;9;8;7;6;5;4;3;2;1;0}),0)</f>
        <v>0</v>
      </c>
      <c r="V88" s="480"/>
      <c r="W88" s="479">
        <f>IF(V88,LOOKUP(V88,{1;2;3;4;5;6;7;8;9;10;11;12;13;14;15;16;17;18;19;20;21},{45;35;26;18;16;15;14;13;12;11;10;9;8;7;6;5;4;3;2;1;0}),0)</f>
        <v>0</v>
      </c>
      <c r="X88" s="474"/>
      <c r="Y88" s="484">
        <f>IF(X88,LOOKUP(X88,{1;2;3;4;5;6;7;8;9;10;11;12;13;14;15;16;17;18;19;20;21},{45;35;26;18;16;15;14;13;12;11;10;9;8;7;6;5;4;3;2;1;0}),0)</f>
        <v>0</v>
      </c>
      <c r="Z88" s="480"/>
      <c r="AA88" s="479">
        <f>IF(Z88,LOOKUP(Z88,{1;2;3;4;5;6;7;8;9;10;11;12;13;14;15;16;17;18;19;20;21},{45;35;26;18;16;15;14;13;12;11;10;9;8;7;6;5;4;3;2;1;0}),0)</f>
        <v>0</v>
      </c>
      <c r="AB88" s="474"/>
      <c r="AC88" s="289">
        <f>IF(AB88,LOOKUP(AB88,{1;2;3;4;5;6;7;8;9;10;11;12;13;14;15;16;17;18;19;20;21},{45;35;26;18;16;15;14;13;12;11;10;9;8;7;6;5;4;3;2;1;0}),0)</f>
        <v>0</v>
      </c>
      <c r="AD88" s="225"/>
      <c r="AE88" s="161"/>
    </row>
    <row r="89" spans="1:31" s="54" customFormat="1" ht="16" customHeight="1" x14ac:dyDescent="0.2">
      <c r="A89" s="187">
        <v>3535695</v>
      </c>
      <c r="B89" s="181" t="s">
        <v>351</v>
      </c>
      <c r="C89" s="181" t="s">
        <v>352</v>
      </c>
      <c r="D89" s="178" t="str">
        <f t="shared" si="8"/>
        <v>JordanFLOYD</v>
      </c>
      <c r="E89" s="349">
        <v>2017</v>
      </c>
      <c r="F89" s="384" t="s">
        <v>482</v>
      </c>
      <c r="G89" s="381">
        <v>1998</v>
      </c>
      <c r="H89" s="311" t="str">
        <f t="shared" si="9"/>
        <v>U23</v>
      </c>
      <c r="I89" s="311">
        <f t="shared" si="10"/>
        <v>37</v>
      </c>
      <c r="J89" s="340">
        <f>LARGE((O89,S89,Y89,AC89),1)+LARGE((O89,S89,Y89,AC89),2)</f>
        <v>0</v>
      </c>
      <c r="K89" s="44">
        <f t="shared" si="11"/>
        <v>41</v>
      </c>
      <c r="L89" s="202">
        <f>LARGE((Q89,U89,W89,AA89),1)+LARGE((Q89,U89,W89,AA89),2)</f>
        <v>0</v>
      </c>
      <c r="M89" s="161"/>
      <c r="N89" s="46"/>
      <c r="O89" s="41">
        <f>IF(N89,LOOKUP(N89,{1;2;3;4;5;6;7;8;9;10;11;12;13;14;15;16;17;18;19;20;21},{30;25;21;18;16;15;14;13;12;11;10;9;8;7;6;5;4;3;2;1;0}),0)</f>
        <v>0</v>
      </c>
      <c r="P89" s="46"/>
      <c r="Q89" s="43">
        <f>IF(P89,LOOKUP(P89,{1;2;3;4;5;6;7;8;9;10;11;12;13;14;15;16;17;18;19;20;21},{30;25;21;18;16;15;14;13;12;11;10;9;8;7;6;5;4;3;2;1;0}),0)</f>
        <v>0</v>
      </c>
      <c r="R89" s="46"/>
      <c r="S89" s="41">
        <f>IF(R89,LOOKUP(R89,{1;2;3;4;5;6;7;8;9;10;11;12;13;14;15;16;17;18;19;20;21},{30;25;21;18;16;15;14;13;12;11;10;9;8;7;6;5;4;3;2;1;0}),0)</f>
        <v>0</v>
      </c>
      <c r="T89" s="46"/>
      <c r="U89" s="274">
        <f>IF(T89,LOOKUP(T89,{1;2;3;4;5;6;7;8;9;10;11;12;13;14;15;16;17;18;19;20;21},{30;25;21;18;16;15;14;13;12;11;10;9;8;7;6;5;4;3;2;1;0}),0)</f>
        <v>0</v>
      </c>
      <c r="V89" s="480"/>
      <c r="W89" s="479">
        <f>IF(V89,LOOKUP(V89,{1;2;3;4;5;6;7;8;9;10;11;12;13;14;15;16;17;18;19;20;21},{45;35;26;18;16;15;14;13;12;11;10;9;8;7;6;5;4;3;2;1;0}),0)</f>
        <v>0</v>
      </c>
      <c r="X89" s="474"/>
      <c r="Y89" s="484">
        <f>IF(X89,LOOKUP(X89,{1;2;3;4;5;6;7;8;9;10;11;12;13;14;15;16;17;18;19;20;21},{45;35;26;18;16;15;14;13;12;11;10;9;8;7;6;5;4;3;2;1;0}),0)</f>
        <v>0</v>
      </c>
      <c r="Z89" s="480"/>
      <c r="AA89" s="479">
        <f>IF(Z89,LOOKUP(Z89,{1;2;3;4;5;6;7;8;9;10;11;12;13;14;15;16;17;18;19;20;21},{45;35;26;18;16;15;14;13;12;11;10;9;8;7;6;5;4;3;2;1;0}),0)</f>
        <v>0</v>
      </c>
      <c r="AB89" s="474"/>
      <c r="AC89" s="289">
        <f>IF(AB89,LOOKUP(AB89,{1;2;3;4;5;6;7;8;9;10;11;12;13;14;15;16;17;18;19;20;21},{45;35;26;18;16;15;14;13;12;11;10;9;8;7;6;5;4;3;2;1;0}),0)</f>
        <v>0</v>
      </c>
      <c r="AD89" s="225"/>
      <c r="AE89" s="161"/>
    </row>
    <row r="90" spans="1:31" s="54" customFormat="1" ht="16" customHeight="1" x14ac:dyDescent="0.2">
      <c r="A90" s="187">
        <v>3105231</v>
      </c>
      <c r="B90" s="181" t="s">
        <v>408</v>
      </c>
      <c r="C90" s="181" t="s">
        <v>409</v>
      </c>
      <c r="D90" s="178" t="str">
        <f t="shared" si="8"/>
        <v>MadisonFRASER</v>
      </c>
      <c r="E90" s="349">
        <v>2017</v>
      </c>
      <c r="F90" s="384" t="s">
        <v>483</v>
      </c>
      <c r="G90" s="381">
        <v>1996</v>
      </c>
      <c r="H90" s="311" t="str">
        <f t="shared" si="9"/>
        <v>U23</v>
      </c>
      <c r="I90" s="311">
        <f t="shared" si="10"/>
        <v>37</v>
      </c>
      <c r="J90" s="340">
        <f>LARGE((O90,S90,Y90,AC90),1)+LARGE((O90,S90,Y90,AC90),2)</f>
        <v>0</v>
      </c>
      <c r="K90" s="44">
        <f t="shared" si="11"/>
        <v>41</v>
      </c>
      <c r="L90" s="202">
        <f>LARGE((Q90,U90,W90,AA90),1)+LARGE((Q90,U90,W90,AA90),2)</f>
        <v>0</v>
      </c>
      <c r="M90" s="161"/>
      <c r="N90" s="44"/>
      <c r="O90" s="41">
        <f>IF(N90,LOOKUP(N90,{1;2;3;4;5;6;7;8;9;10;11;12;13;14;15;16;17;18;19;20;21},{30;25;21;18;16;15;14;13;12;11;10;9;8;7;6;5;4;3;2;1;0}),0)</f>
        <v>0</v>
      </c>
      <c r="P90" s="44"/>
      <c r="Q90" s="43">
        <f>IF(P90,LOOKUP(P90,{1;2;3;4;5;6;7;8;9;10;11;12;13;14;15;16;17;18;19;20;21},{30;25;21;18;16;15;14;13;12;11;10;9;8;7;6;5;4;3;2;1;0}),0)</f>
        <v>0</v>
      </c>
      <c r="R90" s="44"/>
      <c r="S90" s="41">
        <f>IF(R90,LOOKUP(R90,{1;2;3;4;5;6;7;8;9;10;11;12;13;14;15;16;17;18;19;20;21},{30;25;21;18;16;15;14;13;12;11;10;9;8;7;6;5;4;3;2;1;0}),0)</f>
        <v>0</v>
      </c>
      <c r="T90" s="44"/>
      <c r="U90" s="274">
        <f>IF(T90,LOOKUP(T90,{1;2;3;4;5;6;7;8;9;10;11;12;13;14;15;16;17;18;19;20;21},{30;25;21;18;16;15;14;13;12;11;10;9;8;7;6;5;4;3;2;1;0}),0)</f>
        <v>0</v>
      </c>
      <c r="V90" s="480"/>
      <c r="W90" s="479">
        <f>IF(V90,LOOKUP(V90,{1;2;3;4;5;6;7;8;9;10;11;12;13;14;15;16;17;18;19;20;21},{45;35;26;18;16;15;14;13;12;11;10;9;8;7;6;5;4;3;2;1;0}),0)</f>
        <v>0</v>
      </c>
      <c r="X90" s="474"/>
      <c r="Y90" s="484">
        <f>IF(X90,LOOKUP(X90,{1;2;3;4;5;6;7;8;9;10;11;12;13;14;15;16;17;18;19;20;21},{45;35;26;18;16;15;14;13;12;11;10;9;8;7;6;5;4;3;2;1;0}),0)</f>
        <v>0</v>
      </c>
      <c r="Z90" s="480"/>
      <c r="AA90" s="479">
        <f>IF(Z90,LOOKUP(Z90,{1;2;3;4;5;6;7;8;9;10;11;12;13;14;15;16;17;18;19;20;21},{45;35;26;18;16;15;14;13;12;11;10;9;8;7;6;5;4;3;2;1;0}),0)</f>
        <v>0</v>
      </c>
      <c r="AB90" s="474"/>
      <c r="AC90" s="289">
        <f>IF(AB90,LOOKUP(AB90,{1;2;3;4;5;6;7;8;9;10;11;12;13;14;15;16;17;18;19;20;21},{45;35;26;18;16;15;14;13;12;11;10;9;8;7;6;5;4;3;2;1;0}),0)</f>
        <v>0</v>
      </c>
      <c r="AD90" s="225"/>
      <c r="AE90" s="161"/>
    </row>
    <row r="91" spans="1:31" s="54" customFormat="1" ht="16" customHeight="1" x14ac:dyDescent="0.2">
      <c r="A91" s="187">
        <v>3535204</v>
      </c>
      <c r="B91" s="181" t="s">
        <v>273</v>
      </c>
      <c r="C91" s="181" t="s">
        <v>364</v>
      </c>
      <c r="D91" s="178" t="str">
        <f t="shared" si="8"/>
        <v>LaurenFRITZ</v>
      </c>
      <c r="E91" s="349">
        <v>2017</v>
      </c>
      <c r="F91" s="384" t="s">
        <v>482</v>
      </c>
      <c r="G91" s="381">
        <v>1988</v>
      </c>
      <c r="H91" s="311" t="str">
        <f t="shared" si="9"/>
        <v>SR</v>
      </c>
      <c r="I91" s="311">
        <f t="shared" si="10"/>
        <v>37</v>
      </c>
      <c r="J91" s="340">
        <f>LARGE((O91,S91,Y91,AC91),1)+LARGE((O91,S91,Y91,AC91),2)</f>
        <v>0</v>
      </c>
      <c r="K91" s="44">
        <f t="shared" si="11"/>
        <v>41</v>
      </c>
      <c r="L91" s="202">
        <f>LARGE((Q91,U91,W91,AA91),1)+LARGE((Q91,U91,W91,AA91),2)</f>
        <v>0</v>
      </c>
      <c r="M91" s="161"/>
      <c r="N91" s="44"/>
      <c r="O91" s="41">
        <f>IF(N91,LOOKUP(N91,{1;2;3;4;5;6;7;8;9;10;11;12;13;14;15;16;17;18;19;20;21},{30;25;21;18;16;15;14;13;12;11;10;9;8;7;6;5;4;3;2;1;0}),0)</f>
        <v>0</v>
      </c>
      <c r="P91" s="44"/>
      <c r="Q91" s="43">
        <f>IF(P91,LOOKUP(P91,{1;2;3;4;5;6;7;8;9;10;11;12;13;14;15;16;17;18;19;20;21},{30;25;21;18;16;15;14;13;12;11;10;9;8;7;6;5;4;3;2;1;0}),0)</f>
        <v>0</v>
      </c>
      <c r="R91" s="44"/>
      <c r="S91" s="41">
        <f>IF(R91,LOOKUP(R91,{1;2;3;4;5;6;7;8;9;10;11;12;13;14;15;16;17;18;19;20;21},{30;25;21;18;16;15;14;13;12;11;10;9;8;7;6;5;4;3;2;1;0}),0)</f>
        <v>0</v>
      </c>
      <c r="T91" s="44"/>
      <c r="U91" s="274">
        <f>IF(T91,LOOKUP(T91,{1;2;3;4;5;6;7;8;9;10;11;12;13;14;15;16;17;18;19;20;21},{30;25;21;18;16;15;14;13;12;11;10;9;8;7;6;5;4;3;2;1;0}),0)</f>
        <v>0</v>
      </c>
      <c r="V91" s="480"/>
      <c r="W91" s="479">
        <f>IF(V91,LOOKUP(V91,{1;2;3;4;5;6;7;8;9;10;11;12;13;14;15;16;17;18;19;20;21},{45;35;26;18;16;15;14;13;12;11;10;9;8;7;6;5;4;3;2;1;0}),0)</f>
        <v>0</v>
      </c>
      <c r="X91" s="474"/>
      <c r="Y91" s="484">
        <f>IF(X91,LOOKUP(X91,{1;2;3;4;5;6;7;8;9;10;11;12;13;14;15;16;17;18;19;20;21},{45;35;26;18;16;15;14;13;12;11;10;9;8;7;6;5;4;3;2;1;0}),0)</f>
        <v>0</v>
      </c>
      <c r="Z91" s="480"/>
      <c r="AA91" s="479">
        <f>IF(Z91,LOOKUP(Z91,{1;2;3;4;5;6;7;8;9;10;11;12;13;14;15;16;17;18;19;20;21},{45;35;26;18;16;15;14;13;12;11;10;9;8;7;6;5;4;3;2;1;0}),0)</f>
        <v>0</v>
      </c>
      <c r="AB91" s="474"/>
      <c r="AC91" s="289">
        <f>IF(AB91,LOOKUP(AB91,{1;2;3;4;5;6;7;8;9;10;11;12;13;14;15;16;17;18;19;20;21},{45;35;26;18;16;15;14;13;12;11;10;9;8;7;6;5;4;3;2;1;0}),0)</f>
        <v>0</v>
      </c>
      <c r="AD91" s="225"/>
      <c r="AE91" s="161"/>
    </row>
    <row r="92" spans="1:31" s="264" customFormat="1" ht="16" customHeight="1" x14ac:dyDescent="0.2">
      <c r="A92" s="187">
        <v>3505096</v>
      </c>
      <c r="B92" s="181" t="s">
        <v>312</v>
      </c>
      <c r="C92" s="182" t="s">
        <v>560</v>
      </c>
      <c r="D92" s="178" t="str">
        <f t="shared" si="8"/>
        <v>MariaGRAEFNING</v>
      </c>
      <c r="E92" s="350"/>
      <c r="F92" s="385" t="s">
        <v>483</v>
      </c>
      <c r="G92" s="381">
        <v>1985</v>
      </c>
      <c r="H92" s="311" t="str">
        <f t="shared" si="9"/>
        <v>SR</v>
      </c>
      <c r="I92" s="311">
        <f t="shared" si="10"/>
        <v>37</v>
      </c>
      <c r="J92" s="340">
        <f>LARGE((O92,S92,Y92,AC92),1)+LARGE((O92,S92,Y92,AC92),2)</f>
        <v>0</v>
      </c>
      <c r="K92" s="44">
        <f t="shared" si="11"/>
        <v>41</v>
      </c>
      <c r="L92" s="202">
        <f>LARGE((Q92,U92,W92,AA92),1)+LARGE((Q92,U92,W92,AA92),2)</f>
        <v>0</v>
      </c>
      <c r="M92" s="393"/>
      <c r="N92" s="44"/>
      <c r="O92" s="41">
        <f>IF(N92,LOOKUP(N92,{1;2;3;4;5;6;7;8;9;10;11;12;13;14;15;16;17;18;19;20;21},{30;25;21;18;16;15;14;13;12;11;10;9;8;7;6;5;4;3;2;1;0}),0)</f>
        <v>0</v>
      </c>
      <c r="P92" s="44"/>
      <c r="Q92" s="43">
        <f>IF(P92,LOOKUP(P92,{1;2;3;4;5;6;7;8;9;10;11;12;13;14;15;16;17;18;19;20;21},{30;25;21;18;16;15;14;13;12;11;10;9;8;7;6;5;4;3;2;1;0}),0)</f>
        <v>0</v>
      </c>
      <c r="R92" s="44"/>
      <c r="S92" s="41">
        <f>IF(R92,LOOKUP(R92,{1;2;3;4;5;6;7;8;9;10;11;12;13;14;15;16;17;18;19;20;21},{30;25;21;18;16;15;14;13;12;11;10;9;8;7;6;5;4;3;2;1;0}),0)</f>
        <v>0</v>
      </c>
      <c r="T92" s="44"/>
      <c r="U92" s="274">
        <f>IF(T92,LOOKUP(T92,{1;2;3;4;5;6;7;8;9;10;11;12;13;14;15;16;17;18;19;20;21},{30;25;21;18;16;15;14;13;12;11;10;9;8;7;6;5;4;3;2;1;0}),0)</f>
        <v>0</v>
      </c>
      <c r="V92" s="480"/>
      <c r="W92" s="479">
        <f>IF(V92,LOOKUP(V92,{1;2;3;4;5;6;7;8;9;10;11;12;13;14;15;16;17;18;19;20;21},{45;35;26;18;16;15;14;13;12;11;10;9;8;7;6;5;4;3;2;1;0}),0)</f>
        <v>0</v>
      </c>
      <c r="X92" s="474"/>
      <c r="Y92" s="484">
        <f>IF(X92,LOOKUP(X92,{1;2;3;4;5;6;7;8;9;10;11;12;13;14;15;16;17;18;19;20;21},{45;35;26;18;16;15;14;13;12;11;10;9;8;7;6;5;4;3;2;1;0}),0)</f>
        <v>0</v>
      </c>
      <c r="Z92" s="480"/>
      <c r="AA92" s="479">
        <f>IF(Z92,LOOKUP(Z92,{1;2;3;4;5;6;7;8;9;10;11;12;13;14;15;16;17;18;19;20;21},{45;35;26;18;16;15;14;13;12;11;10;9;8;7;6;5;4;3;2;1;0}),0)</f>
        <v>0</v>
      </c>
      <c r="AB92" s="474"/>
      <c r="AC92" s="289">
        <f>IF(AB92,LOOKUP(AB92,{1;2;3;4;5;6;7;8;9;10;11;12;13;14;15;16;17;18;19;20;21},{45;35;26;18;16;15;14;13;12;11;10;9;8;7;6;5;4;3;2;1;0}),0)</f>
        <v>0</v>
      </c>
      <c r="AD92" s="225"/>
      <c r="AE92" s="393"/>
    </row>
    <row r="93" spans="1:31" s="264" customFormat="1" ht="16" customHeight="1" x14ac:dyDescent="0.2">
      <c r="A93" s="187">
        <v>3535021</v>
      </c>
      <c r="B93" s="181" t="s">
        <v>248</v>
      </c>
      <c r="C93" s="181" t="s">
        <v>33</v>
      </c>
      <c r="D93" s="178" t="str">
        <f t="shared" si="8"/>
        <v>CaitlinGREGG</v>
      </c>
      <c r="E93" s="349">
        <v>2017</v>
      </c>
      <c r="F93" s="384" t="s">
        <v>482</v>
      </c>
      <c r="G93" s="381">
        <v>1980</v>
      </c>
      <c r="H93" s="311" t="str">
        <f t="shared" si="9"/>
        <v>SR</v>
      </c>
      <c r="I93" s="311">
        <f t="shared" si="10"/>
        <v>37</v>
      </c>
      <c r="J93" s="340">
        <f>LARGE((O93,S93,Y93,AC93),1)+LARGE((O93,S93,Y93,AC93),2)</f>
        <v>0</v>
      </c>
      <c r="K93" s="44">
        <f t="shared" si="11"/>
        <v>41</v>
      </c>
      <c r="L93" s="202">
        <f>LARGE((Q93,U93,W93,AA93),1)+LARGE((Q93,U93,W93,AA93),2)</f>
        <v>0</v>
      </c>
      <c r="M93" s="393"/>
      <c r="N93" s="46"/>
      <c r="O93" s="41">
        <f>IF(N93,LOOKUP(N93,{1;2;3;4;5;6;7;8;9;10;11;12;13;14;15;16;17;18;19;20;21},{30;25;21;18;16;15;14;13;12;11;10;9;8;7;6;5;4;3;2;1;0}),0)</f>
        <v>0</v>
      </c>
      <c r="P93" s="46"/>
      <c r="Q93" s="43">
        <f>IF(P93,LOOKUP(P93,{1;2;3;4;5;6;7;8;9;10;11;12;13;14;15;16;17;18;19;20;21},{30;25;21;18;16;15;14;13;12;11;10;9;8;7;6;5;4;3;2;1;0}),0)</f>
        <v>0</v>
      </c>
      <c r="R93" s="46"/>
      <c r="S93" s="41">
        <f>IF(R93,LOOKUP(R93,{1;2;3;4;5;6;7;8;9;10;11;12;13;14;15;16;17;18;19;20;21},{30;25;21;18;16;15;14;13;12;11;10;9;8;7;6;5;4;3;2;1;0}),0)</f>
        <v>0</v>
      </c>
      <c r="T93" s="46"/>
      <c r="U93" s="274">
        <f>IF(T93,LOOKUP(T93,{1;2;3;4;5;6;7;8;9;10;11;12;13;14;15;16;17;18;19;20;21},{30;25;21;18;16;15;14;13;12;11;10;9;8;7;6;5;4;3;2;1;0}),0)</f>
        <v>0</v>
      </c>
      <c r="V93" s="480"/>
      <c r="W93" s="479">
        <f>IF(V93,LOOKUP(V93,{1;2;3;4;5;6;7;8;9;10;11;12;13;14;15;16;17;18;19;20;21},{45;35;26;18;16;15;14;13;12;11;10;9;8;7;6;5;4;3;2;1;0}),0)</f>
        <v>0</v>
      </c>
      <c r="X93" s="474"/>
      <c r="Y93" s="484">
        <f>IF(X93,LOOKUP(X93,{1;2;3;4;5;6;7;8;9;10;11;12;13;14;15;16;17;18;19;20;21},{45;35;26;18;16;15;14;13;12;11;10;9;8;7;6;5;4;3;2;1;0}),0)</f>
        <v>0</v>
      </c>
      <c r="Z93" s="480"/>
      <c r="AA93" s="479">
        <f>IF(Z93,LOOKUP(Z93,{1;2;3;4;5;6;7;8;9;10;11;12;13;14;15;16;17;18;19;20;21},{45;35;26;18;16;15;14;13;12;11;10;9;8;7;6;5;4;3;2;1;0}),0)</f>
        <v>0</v>
      </c>
      <c r="AB93" s="474"/>
      <c r="AC93" s="289">
        <f>IF(AB93,LOOKUP(AB93,{1;2;3;4;5;6;7;8;9;10;11;12;13;14;15;16;17;18;19;20;21},{45;35;26;18;16;15;14;13;12;11;10;9;8;7;6;5;4;3;2;1;0}),0)</f>
        <v>0</v>
      </c>
      <c r="AD93" s="225"/>
      <c r="AE93" s="393"/>
    </row>
    <row r="94" spans="1:31" s="264" customFormat="1" ht="16" customHeight="1" x14ac:dyDescent="0.2">
      <c r="A94" s="187">
        <v>3535605</v>
      </c>
      <c r="B94" s="181" t="s">
        <v>316</v>
      </c>
      <c r="C94" s="181" t="s">
        <v>317</v>
      </c>
      <c r="D94" s="178" t="str">
        <f t="shared" si="8"/>
        <v>HallieGROSSMAN</v>
      </c>
      <c r="E94" s="349">
        <v>2017</v>
      </c>
      <c r="F94" s="384" t="s">
        <v>482</v>
      </c>
      <c r="G94" s="381">
        <v>1993</v>
      </c>
      <c r="H94" s="311" t="str">
        <f t="shared" si="9"/>
        <v>SR</v>
      </c>
      <c r="I94" s="311">
        <f t="shared" si="10"/>
        <v>37</v>
      </c>
      <c r="J94" s="340">
        <f>LARGE((O94,S94,Y94,AC94),1)+LARGE((O94,S94,Y94,AC94),2)</f>
        <v>0</v>
      </c>
      <c r="K94" s="44">
        <f t="shared" si="11"/>
        <v>41</v>
      </c>
      <c r="L94" s="202">
        <f>LARGE((Q94,U94,W94,AA94),1)+LARGE((Q94,U94,W94,AA94),2)</f>
        <v>0</v>
      </c>
      <c r="M94" s="393"/>
      <c r="N94" s="44"/>
      <c r="O94" s="41">
        <f>IF(N94,LOOKUP(N94,{1;2;3;4;5;6;7;8;9;10;11;12;13;14;15;16;17;18;19;20;21},{30;25;21;18;16;15;14;13;12;11;10;9;8;7;6;5;4;3;2;1;0}),0)</f>
        <v>0</v>
      </c>
      <c r="P94" s="44"/>
      <c r="Q94" s="43">
        <f>IF(P94,LOOKUP(P94,{1;2;3;4;5;6;7;8;9;10;11;12;13;14;15;16;17;18;19;20;21},{30;25;21;18;16;15;14;13;12;11;10;9;8;7;6;5;4;3;2;1;0}),0)</f>
        <v>0</v>
      </c>
      <c r="R94" s="44"/>
      <c r="S94" s="41">
        <f>IF(R94,LOOKUP(R94,{1;2;3;4;5;6;7;8;9;10;11;12;13;14;15;16;17;18;19;20;21},{30;25;21;18;16;15;14;13;12;11;10;9;8;7;6;5;4;3;2;1;0}),0)</f>
        <v>0</v>
      </c>
      <c r="T94" s="44"/>
      <c r="U94" s="274">
        <f>IF(T94,LOOKUP(T94,{1;2;3;4;5;6;7;8;9;10;11;12;13;14;15;16;17;18;19;20;21},{30;25;21;18;16;15;14;13;12;11;10;9;8;7;6;5;4;3;2;1;0}),0)</f>
        <v>0</v>
      </c>
      <c r="V94" s="480"/>
      <c r="W94" s="479">
        <f>IF(V94,LOOKUP(V94,{1;2;3;4;5;6;7;8;9;10;11;12;13;14;15;16;17;18;19;20;21},{45;35;26;18;16;15;14;13;12;11;10;9;8;7;6;5;4;3;2;1;0}),0)</f>
        <v>0</v>
      </c>
      <c r="X94" s="474"/>
      <c r="Y94" s="484">
        <f>IF(X94,LOOKUP(X94,{1;2;3;4;5;6;7;8;9;10;11;12;13;14;15;16;17;18;19;20;21},{45;35;26;18;16;15;14;13;12;11;10;9;8;7;6;5;4;3;2;1;0}),0)</f>
        <v>0</v>
      </c>
      <c r="Z94" s="480"/>
      <c r="AA94" s="479">
        <f>IF(Z94,LOOKUP(Z94,{1;2;3;4;5;6;7;8;9;10;11;12;13;14;15;16;17;18;19;20;21},{45;35;26;18;16;15;14;13;12;11;10;9;8;7;6;5;4;3;2;1;0}),0)</f>
        <v>0</v>
      </c>
      <c r="AB94" s="474"/>
      <c r="AC94" s="289">
        <f>IF(AB94,LOOKUP(AB94,{1;2;3;4;5;6;7;8;9;10;11;12;13;14;15;16;17;18;19;20;21},{45;35;26;18;16;15;14;13;12;11;10;9;8;7;6;5;4;3;2;1;0}),0)</f>
        <v>0</v>
      </c>
      <c r="AD94" s="225"/>
      <c r="AE94" s="393"/>
    </row>
    <row r="95" spans="1:31" s="54" customFormat="1" ht="16" customHeight="1" x14ac:dyDescent="0.2">
      <c r="A95" s="187">
        <v>3205261</v>
      </c>
      <c r="B95" s="181" t="s">
        <v>323</v>
      </c>
      <c r="C95" s="181" t="s">
        <v>324</v>
      </c>
      <c r="D95" s="178" t="str">
        <f t="shared" si="8"/>
        <v>AnjaGruber</v>
      </c>
      <c r="E95" s="350"/>
      <c r="F95" s="385" t="s">
        <v>483</v>
      </c>
      <c r="G95" s="381">
        <v>1991</v>
      </c>
      <c r="H95" s="311" t="str">
        <f t="shared" si="9"/>
        <v>SR</v>
      </c>
      <c r="I95" s="311">
        <f t="shared" si="10"/>
        <v>37</v>
      </c>
      <c r="J95" s="340">
        <f>LARGE((O95,S95,Y95,AC95),1)+LARGE((O95,S95,Y95,AC95),2)</f>
        <v>0</v>
      </c>
      <c r="K95" s="44">
        <f t="shared" si="11"/>
        <v>41</v>
      </c>
      <c r="L95" s="202">
        <f>LARGE((Q95,U95,W95,AA95),1)+LARGE((Q95,U95,W95,AA95),2)</f>
        <v>0</v>
      </c>
      <c r="M95" s="161"/>
      <c r="N95" s="44"/>
      <c r="O95" s="41">
        <f>IF(N95,LOOKUP(N95,{1;2;3;4;5;6;7;8;9;10;11;12;13;14;15;16;17;18;19;20;21},{30;25;21;18;16;15;14;13;12;11;10;9;8;7;6;5;4;3;2;1;0}),0)</f>
        <v>0</v>
      </c>
      <c r="P95" s="44"/>
      <c r="Q95" s="43">
        <f>IF(P95,LOOKUP(P95,{1;2;3;4;5;6;7;8;9;10;11;12;13;14;15;16;17;18;19;20;21},{30;25;21;18;16;15;14;13;12;11;10;9;8;7;6;5;4;3;2;1;0}),0)</f>
        <v>0</v>
      </c>
      <c r="R95" s="44"/>
      <c r="S95" s="41">
        <f>IF(R95,LOOKUP(R95,{1;2;3;4;5;6;7;8;9;10;11;12;13;14;15;16;17;18;19;20;21},{30;25;21;18;16;15;14;13;12;11;10;9;8;7;6;5;4;3;2;1;0}),0)</f>
        <v>0</v>
      </c>
      <c r="T95" s="44"/>
      <c r="U95" s="274">
        <f>IF(T95,LOOKUP(T95,{1;2;3;4;5;6;7;8;9;10;11;12;13;14;15;16;17;18;19;20;21},{30;25;21;18;16;15;14;13;12;11;10;9;8;7;6;5;4;3;2;1;0}),0)</f>
        <v>0</v>
      </c>
      <c r="V95" s="480"/>
      <c r="W95" s="479">
        <f>IF(V95,LOOKUP(V95,{1;2;3;4;5;6;7;8;9;10;11;12;13;14;15;16;17;18;19;20;21},{45;35;26;18;16;15;14;13;12;11;10;9;8;7;6;5;4;3;2;1;0}),0)</f>
        <v>0</v>
      </c>
      <c r="X95" s="474"/>
      <c r="Y95" s="484">
        <f>IF(X95,LOOKUP(X95,{1;2;3;4;5;6;7;8;9;10;11;12;13;14;15;16;17;18;19;20;21},{45;35;26;18;16;15;14;13;12;11;10;9;8;7;6;5;4;3;2;1;0}),0)</f>
        <v>0</v>
      </c>
      <c r="Z95" s="480"/>
      <c r="AA95" s="479">
        <f>IF(Z95,LOOKUP(Z95,{1;2;3;4;5;6;7;8;9;10;11;12;13;14;15;16;17;18;19;20;21},{45;35;26;18;16;15;14;13;12;11;10;9;8;7;6;5;4;3;2;1;0}),0)</f>
        <v>0</v>
      </c>
      <c r="AB95" s="474"/>
      <c r="AC95" s="289">
        <f>IF(AB95,LOOKUP(AB95,{1;2;3;4;5;6;7;8;9;10;11;12;13;14;15;16;17;18;19;20;21},{45;35;26;18;16;15;14;13;12;11;10;9;8;7;6;5;4;3;2;1;0}),0)</f>
        <v>0</v>
      </c>
      <c r="AD95" s="225"/>
      <c r="AE95" s="161"/>
    </row>
    <row r="96" spans="1:31" s="264" customFormat="1" ht="16" customHeight="1" x14ac:dyDescent="0.2">
      <c r="A96" s="187">
        <v>3155073</v>
      </c>
      <c r="B96" s="181" t="s">
        <v>410</v>
      </c>
      <c r="C96" s="181" t="s">
        <v>411</v>
      </c>
      <c r="D96" s="178" t="str">
        <f t="shared" si="8"/>
        <v>EliskaHAJEK ALBRIGTEN</v>
      </c>
      <c r="E96" s="349">
        <v>2017</v>
      </c>
      <c r="F96" s="384" t="s">
        <v>483</v>
      </c>
      <c r="G96" s="381">
        <v>1988</v>
      </c>
      <c r="H96" s="311" t="str">
        <f t="shared" si="9"/>
        <v>SR</v>
      </c>
      <c r="I96" s="311">
        <f t="shared" si="10"/>
        <v>37</v>
      </c>
      <c r="J96" s="340">
        <f>LARGE((O96,S96,Y96,AC96),1)+LARGE((O96,S96,Y96,AC96),2)</f>
        <v>0</v>
      </c>
      <c r="K96" s="44">
        <f t="shared" si="11"/>
        <v>41</v>
      </c>
      <c r="L96" s="202">
        <f>LARGE((Q96,U96,W96,AA96),1)+LARGE((Q96,U96,W96,AA96),2)</f>
        <v>0</v>
      </c>
      <c r="M96" s="393"/>
      <c r="N96" s="44"/>
      <c r="O96" s="41">
        <f>IF(N96,LOOKUP(N96,{1;2;3;4;5;6;7;8;9;10;11;12;13;14;15;16;17;18;19;20;21},{30;25;21;18;16;15;14;13;12;11;10;9;8;7;6;5;4;3;2;1;0}),0)</f>
        <v>0</v>
      </c>
      <c r="P96" s="44"/>
      <c r="Q96" s="43">
        <f>IF(P96,LOOKUP(P96,{1;2;3;4;5;6;7;8;9;10;11;12;13;14;15;16;17;18;19;20;21},{30;25;21;18;16;15;14;13;12;11;10;9;8;7;6;5;4;3;2;1;0}),0)</f>
        <v>0</v>
      </c>
      <c r="R96" s="44"/>
      <c r="S96" s="41">
        <f>IF(R96,LOOKUP(R96,{1;2;3;4;5;6;7;8;9;10;11;12;13;14;15;16;17;18;19;20;21},{30;25;21;18;16;15;14;13;12;11;10;9;8;7;6;5;4;3;2;1;0}),0)</f>
        <v>0</v>
      </c>
      <c r="T96" s="44"/>
      <c r="U96" s="274">
        <f>IF(T96,LOOKUP(T96,{1;2;3;4;5;6;7;8;9;10;11;12;13;14;15;16;17;18;19;20;21},{30;25;21;18;16;15;14;13;12;11;10;9;8;7;6;5;4;3;2;1;0}),0)</f>
        <v>0</v>
      </c>
      <c r="V96" s="480"/>
      <c r="W96" s="479">
        <f>IF(V96,LOOKUP(V96,{1;2;3;4;5;6;7;8;9;10;11;12;13;14;15;16;17;18;19;20;21},{45;35;26;18;16;15;14;13;12;11;10;9;8;7;6;5;4;3;2;1;0}),0)</f>
        <v>0</v>
      </c>
      <c r="X96" s="474"/>
      <c r="Y96" s="484">
        <f>IF(X96,LOOKUP(X96,{1;2;3;4;5;6;7;8;9;10;11;12;13;14;15;16;17;18;19;20;21},{45;35;26;18;16;15;14;13;12;11;10;9;8;7;6;5;4;3;2;1;0}),0)</f>
        <v>0</v>
      </c>
      <c r="Z96" s="480"/>
      <c r="AA96" s="479">
        <f>IF(Z96,LOOKUP(Z96,{1;2;3;4;5;6;7;8;9;10;11;12;13;14;15;16;17;18;19;20;21},{45;35;26;18;16;15;14;13;12;11;10;9;8;7;6;5;4;3;2;1;0}),0)</f>
        <v>0</v>
      </c>
      <c r="AB96" s="474"/>
      <c r="AC96" s="289">
        <f>IF(AB96,LOOKUP(AB96,{1;2;3;4;5;6;7;8;9;10;11;12;13;14;15;16;17;18;19;20;21},{45;35;26;18;16;15;14;13;12;11;10;9;8;7;6;5;4;3;2;1;0}),0)</f>
        <v>0</v>
      </c>
      <c r="AD96" s="225"/>
      <c r="AE96" s="393"/>
    </row>
    <row r="97" spans="1:31" s="54" customFormat="1" ht="16" customHeight="1" x14ac:dyDescent="0.2">
      <c r="A97" s="187">
        <v>3105294</v>
      </c>
      <c r="B97" s="181" t="s">
        <v>373</v>
      </c>
      <c r="C97" s="182" t="s">
        <v>186</v>
      </c>
      <c r="D97" s="178" t="str">
        <f t="shared" si="8"/>
        <v>ToveHALVORSEN</v>
      </c>
      <c r="E97" s="350"/>
      <c r="F97" s="385" t="s">
        <v>482</v>
      </c>
      <c r="G97" s="381">
        <v>1999</v>
      </c>
      <c r="H97" s="311" t="str">
        <f t="shared" si="9"/>
        <v>U23</v>
      </c>
      <c r="I97" s="311">
        <f t="shared" si="10"/>
        <v>37</v>
      </c>
      <c r="J97" s="340">
        <f>LARGE((O97,S97,Y97,AC97),1)+LARGE((O97,S97,Y97,AC97),2)</f>
        <v>0</v>
      </c>
      <c r="K97" s="44">
        <f t="shared" si="11"/>
        <v>41</v>
      </c>
      <c r="L97" s="202">
        <f>LARGE((Q97,U97,W97,AA97),1)+LARGE((Q97,U97,W97,AA97),2)</f>
        <v>0</v>
      </c>
      <c r="M97" s="161"/>
      <c r="N97" s="44"/>
      <c r="O97" s="41">
        <f>IF(N97,LOOKUP(N97,{1;2;3;4;5;6;7;8;9;10;11;12;13;14;15;16;17;18;19;20;21},{30;25;21;18;16;15;14;13;12;11;10;9;8;7;6;5;4;3;2;1;0}),0)</f>
        <v>0</v>
      </c>
      <c r="P97" s="44"/>
      <c r="Q97" s="43">
        <f>IF(P97,LOOKUP(P97,{1;2;3;4;5;6;7;8;9;10;11;12;13;14;15;16;17;18;19;20;21},{30;25;21;18;16;15;14;13;12;11;10;9;8;7;6;5;4;3;2;1;0}),0)</f>
        <v>0</v>
      </c>
      <c r="R97" s="44"/>
      <c r="S97" s="41">
        <f>IF(R97,LOOKUP(R97,{1;2;3;4;5;6;7;8;9;10;11;12;13;14;15;16;17;18;19;20;21},{30;25;21;18;16;15;14;13;12;11;10;9;8;7;6;5;4;3;2;1;0}),0)</f>
        <v>0</v>
      </c>
      <c r="T97" s="44"/>
      <c r="U97" s="274">
        <f>IF(T97,LOOKUP(T97,{1;2;3;4;5;6;7;8;9;10;11;12;13;14;15;16;17;18;19;20;21},{30;25;21;18;16;15;14;13;12;11;10;9;8;7;6;5;4;3;2;1;0}),0)</f>
        <v>0</v>
      </c>
      <c r="V97" s="480"/>
      <c r="W97" s="479">
        <f>IF(V97,LOOKUP(V97,{1;2;3;4;5;6;7;8;9;10;11;12;13;14;15;16;17;18;19;20;21},{45;35;26;18;16;15;14;13;12;11;10;9;8;7;6;5;4;3;2;1;0}),0)</f>
        <v>0</v>
      </c>
      <c r="X97" s="474"/>
      <c r="Y97" s="484">
        <f>IF(X97,LOOKUP(X97,{1;2;3;4;5;6;7;8;9;10;11;12;13;14;15;16;17;18;19;20;21},{45;35;26;18;16;15;14;13;12;11;10;9;8;7;6;5;4;3;2;1;0}),0)</f>
        <v>0</v>
      </c>
      <c r="Z97" s="480"/>
      <c r="AA97" s="479">
        <f>IF(Z97,LOOKUP(Z97,{1;2;3;4;5;6;7;8;9;10;11;12;13;14;15;16;17;18;19;20;21},{45;35;26;18;16;15;14;13;12;11;10;9;8;7;6;5;4;3;2;1;0}),0)</f>
        <v>0</v>
      </c>
      <c r="AB97" s="474"/>
      <c r="AC97" s="289">
        <f>IF(AB97,LOOKUP(AB97,{1;2;3;4;5;6;7;8;9;10;11;12;13;14;15;16;17;18;19;20;21},{45;35;26;18;16;15;14;13;12;11;10;9;8;7;6;5;4;3;2;1;0}),0)</f>
        <v>0</v>
      </c>
      <c r="AD97" s="225"/>
      <c r="AE97" s="161"/>
    </row>
    <row r="98" spans="1:31" s="54" customFormat="1" ht="16" customHeight="1" x14ac:dyDescent="0.2">
      <c r="A98" s="187">
        <v>3535514</v>
      </c>
      <c r="B98" s="181" t="s">
        <v>386</v>
      </c>
      <c r="C98" s="181" t="s">
        <v>412</v>
      </c>
      <c r="D98" s="178" t="str">
        <f t="shared" si="8"/>
        <v>EmilyHANNAH</v>
      </c>
      <c r="E98" s="349">
        <v>2017</v>
      </c>
      <c r="F98" s="384" t="s">
        <v>482</v>
      </c>
      <c r="G98" s="381">
        <v>1994</v>
      </c>
      <c r="H98" s="311" t="str">
        <f t="shared" si="9"/>
        <v>SR</v>
      </c>
      <c r="I98" s="311">
        <f t="shared" si="10"/>
        <v>37</v>
      </c>
      <c r="J98" s="340">
        <f>LARGE((O98,S98,Y98,AC98),1)+LARGE((O98,S98,Y98,AC98),2)</f>
        <v>0</v>
      </c>
      <c r="K98" s="44">
        <f t="shared" si="11"/>
        <v>41</v>
      </c>
      <c r="L98" s="202">
        <f>LARGE((Q98,U98,W98,AA98),1)+LARGE((Q98,U98,W98,AA98),2)</f>
        <v>0</v>
      </c>
      <c r="M98" s="161"/>
      <c r="N98" s="44"/>
      <c r="O98" s="41">
        <f>IF(N98,LOOKUP(N98,{1;2;3;4;5;6;7;8;9;10;11;12;13;14;15;16;17;18;19;20;21},{30;25;21;18;16;15;14;13;12;11;10;9;8;7;6;5;4;3;2;1;0}),0)</f>
        <v>0</v>
      </c>
      <c r="P98" s="44"/>
      <c r="Q98" s="43">
        <f>IF(P98,LOOKUP(P98,{1;2;3;4;5;6;7;8;9;10;11;12;13;14;15;16;17;18;19;20;21},{30;25;21;18;16;15;14;13;12;11;10;9;8;7;6;5;4;3;2;1;0}),0)</f>
        <v>0</v>
      </c>
      <c r="R98" s="44"/>
      <c r="S98" s="41">
        <f>IF(R98,LOOKUP(R98,{1;2;3;4;5;6;7;8;9;10;11;12;13;14;15;16;17;18;19;20;21},{30;25;21;18;16;15;14;13;12;11;10;9;8;7;6;5;4;3;2;1;0}),0)</f>
        <v>0</v>
      </c>
      <c r="T98" s="44"/>
      <c r="U98" s="274">
        <f>IF(T98,LOOKUP(T98,{1;2;3;4;5;6;7;8;9;10;11;12;13;14;15;16;17;18;19;20;21},{30;25;21;18;16;15;14;13;12;11;10;9;8;7;6;5;4;3;2;1;0}),0)</f>
        <v>0</v>
      </c>
      <c r="V98" s="480"/>
      <c r="W98" s="479">
        <f>IF(V98,LOOKUP(V98,{1;2;3;4;5;6;7;8;9;10;11;12;13;14;15;16;17;18;19;20;21},{45;35;26;18;16;15;14;13;12;11;10;9;8;7;6;5;4;3;2;1;0}),0)</f>
        <v>0</v>
      </c>
      <c r="X98" s="474"/>
      <c r="Y98" s="484">
        <f>IF(X98,LOOKUP(X98,{1;2;3;4;5;6;7;8;9;10;11;12;13;14;15;16;17;18;19;20;21},{45;35;26;18;16;15;14;13;12;11;10;9;8;7;6;5;4;3;2;1;0}),0)</f>
        <v>0</v>
      </c>
      <c r="Z98" s="480"/>
      <c r="AA98" s="479">
        <f>IF(Z98,LOOKUP(Z98,{1;2;3;4;5;6;7;8;9;10;11;12;13;14;15;16;17;18;19;20;21},{45;35;26;18;16;15;14;13;12;11;10;9;8;7;6;5;4;3;2;1;0}),0)</f>
        <v>0</v>
      </c>
      <c r="AB98" s="474"/>
      <c r="AC98" s="289">
        <f>IF(AB98,LOOKUP(AB98,{1;2;3;4;5;6;7;8;9;10;11;12;13;14;15;16;17;18;19;20;21},{45;35;26;18;16;15;14;13;12;11;10;9;8;7;6;5;4;3;2;1;0}),0)</f>
        <v>0</v>
      </c>
      <c r="AD98" s="225"/>
      <c r="AE98" s="161"/>
    </row>
    <row r="99" spans="1:31" s="54" customFormat="1" ht="16" customHeight="1" x14ac:dyDescent="0.2">
      <c r="A99" s="187">
        <v>3535600</v>
      </c>
      <c r="B99" s="181" t="s">
        <v>268</v>
      </c>
      <c r="C99" s="181" t="s">
        <v>413</v>
      </c>
      <c r="D99" s="178" t="str">
        <f t="shared" si="8"/>
        <v>HannahHARDENBERG</v>
      </c>
      <c r="E99" s="349">
        <v>2017</v>
      </c>
      <c r="F99" s="384" t="s">
        <v>482</v>
      </c>
      <c r="G99" s="381">
        <v>1996</v>
      </c>
      <c r="H99" s="311" t="str">
        <f t="shared" si="9"/>
        <v>U23</v>
      </c>
      <c r="I99" s="311">
        <f t="shared" si="10"/>
        <v>37</v>
      </c>
      <c r="J99" s="340">
        <f>LARGE((O99,S99,Y99,AC99),1)+LARGE((O99,S99,Y99,AC99),2)</f>
        <v>0</v>
      </c>
      <c r="K99" s="44">
        <f t="shared" si="11"/>
        <v>41</v>
      </c>
      <c r="L99" s="202">
        <f>LARGE((Q99,U99,W99,AA99),1)+LARGE((Q99,U99,W99,AA99),2)</f>
        <v>0</v>
      </c>
      <c r="M99" s="161"/>
      <c r="N99" s="44"/>
      <c r="O99" s="41">
        <f>IF(N99,LOOKUP(N99,{1;2;3;4;5;6;7;8;9;10;11;12;13;14;15;16;17;18;19;20;21},{30;25;21;18;16;15;14;13;12;11;10;9;8;7;6;5;4;3;2;1;0}),0)</f>
        <v>0</v>
      </c>
      <c r="P99" s="44"/>
      <c r="Q99" s="43">
        <f>IF(P99,LOOKUP(P99,{1;2;3;4;5;6;7;8;9;10;11;12;13;14;15;16;17;18;19;20;21},{30;25;21;18;16;15;14;13;12;11;10;9;8;7;6;5;4;3;2;1;0}),0)</f>
        <v>0</v>
      </c>
      <c r="R99" s="44"/>
      <c r="S99" s="41">
        <f>IF(R99,LOOKUP(R99,{1;2;3;4;5;6;7;8;9;10;11;12;13;14;15;16;17;18;19;20;21},{30;25;21;18;16;15;14;13;12;11;10;9;8;7;6;5;4;3;2;1;0}),0)</f>
        <v>0</v>
      </c>
      <c r="T99" s="44"/>
      <c r="U99" s="274">
        <f>IF(T99,LOOKUP(T99,{1;2;3;4;5;6;7;8;9;10;11;12;13;14;15;16;17;18;19;20;21},{30;25;21;18;16;15;14;13;12;11;10;9;8;7;6;5;4;3;2;1;0}),0)</f>
        <v>0</v>
      </c>
      <c r="V99" s="480"/>
      <c r="W99" s="479">
        <f>IF(V99,LOOKUP(V99,{1;2;3;4;5;6;7;8;9;10;11;12;13;14;15;16;17;18;19;20;21},{45;35;26;18;16;15;14;13;12;11;10;9;8;7;6;5;4;3;2;1;0}),0)</f>
        <v>0</v>
      </c>
      <c r="X99" s="474"/>
      <c r="Y99" s="484">
        <f>IF(X99,LOOKUP(X99,{1;2;3;4;5;6;7;8;9;10;11;12;13;14;15;16;17;18;19;20;21},{45;35;26;18;16;15;14;13;12;11;10;9;8;7;6;5;4;3;2;1;0}),0)</f>
        <v>0</v>
      </c>
      <c r="Z99" s="480"/>
      <c r="AA99" s="479">
        <f>IF(Z99,LOOKUP(Z99,{1;2;3;4;5;6;7;8;9;10;11;12;13;14;15;16;17;18;19;20;21},{45;35;26;18;16;15;14;13;12;11;10;9;8;7;6;5;4;3;2;1;0}),0)</f>
        <v>0</v>
      </c>
      <c r="AB99" s="474"/>
      <c r="AC99" s="289">
        <f>IF(AB99,LOOKUP(AB99,{1;2;3;4;5;6;7;8;9;10;11;12;13;14;15;16;17;18;19;20;21},{45;35;26;18;16;15;14;13;12;11;10;9;8;7;6;5;4;3;2;1;0}),0)</f>
        <v>0</v>
      </c>
      <c r="AD99" s="225"/>
      <c r="AE99" s="161"/>
    </row>
    <row r="100" spans="1:31" s="54" customFormat="1" ht="16" customHeight="1" x14ac:dyDescent="0.2">
      <c r="A100" s="187">
        <v>3535629</v>
      </c>
      <c r="B100" s="181" t="s">
        <v>296</v>
      </c>
      <c r="C100" s="181" t="s">
        <v>297</v>
      </c>
      <c r="D100" s="178" t="str">
        <f t="shared" si="8"/>
        <v>VivianHETT</v>
      </c>
      <c r="E100" s="349">
        <v>2017</v>
      </c>
      <c r="F100" s="384" t="s">
        <v>482</v>
      </c>
      <c r="G100" s="381">
        <v>1996</v>
      </c>
      <c r="H100" s="311" t="str">
        <f t="shared" si="9"/>
        <v>U23</v>
      </c>
      <c r="I100" s="311">
        <f t="shared" si="10"/>
        <v>37</v>
      </c>
      <c r="J100" s="340">
        <f>LARGE((O100,S100,Y100,AC100),1)+LARGE((O100,S100,Y100,AC100),2)</f>
        <v>0</v>
      </c>
      <c r="K100" s="44">
        <f t="shared" si="11"/>
        <v>41</v>
      </c>
      <c r="L100" s="202">
        <f>LARGE((Q100,U100,W100,AA100),1)+LARGE((Q100,U100,W100,AA100),2)</f>
        <v>0</v>
      </c>
      <c r="M100" s="161"/>
      <c r="N100" s="44"/>
      <c r="O100" s="41">
        <f>IF(N100,LOOKUP(N100,{1;2;3;4;5;6;7;8;9;10;11;12;13;14;15;16;17;18;19;20;21},{30;25;21;18;16;15;14;13;12;11;10;9;8;7;6;5;4;3;2;1;0}),0)</f>
        <v>0</v>
      </c>
      <c r="P100" s="44"/>
      <c r="Q100" s="43">
        <f>IF(P100,LOOKUP(P100,{1;2;3;4;5;6;7;8;9;10;11;12;13;14;15;16;17;18;19;20;21},{30;25;21;18;16;15;14;13;12;11;10;9;8;7;6;5;4;3;2;1;0}),0)</f>
        <v>0</v>
      </c>
      <c r="R100" s="44"/>
      <c r="S100" s="41">
        <f>IF(R100,LOOKUP(R100,{1;2;3;4;5;6;7;8;9;10;11;12;13;14;15;16;17;18;19;20;21},{30;25;21;18;16;15;14;13;12;11;10;9;8;7;6;5;4;3;2;1;0}),0)</f>
        <v>0</v>
      </c>
      <c r="T100" s="44"/>
      <c r="U100" s="274">
        <f>IF(T100,LOOKUP(T100,{1;2;3;4;5;6;7;8;9;10;11;12;13;14;15;16;17;18;19;20;21},{30;25;21;18;16;15;14;13;12;11;10;9;8;7;6;5;4;3;2;1;0}),0)</f>
        <v>0</v>
      </c>
      <c r="V100" s="480"/>
      <c r="W100" s="479">
        <f>IF(V100,LOOKUP(V100,{1;2;3;4;5;6;7;8;9;10;11;12;13;14;15;16;17;18;19;20;21},{45;35;26;18;16;15;14;13;12;11;10;9;8;7;6;5;4;3;2;1;0}),0)</f>
        <v>0</v>
      </c>
      <c r="X100" s="474"/>
      <c r="Y100" s="484">
        <f>IF(X100,LOOKUP(X100,{1;2;3;4;5;6;7;8;9;10;11;12;13;14;15;16;17;18;19;20;21},{45;35;26;18;16;15;14;13;12;11;10;9;8;7;6;5;4;3;2;1;0}),0)</f>
        <v>0</v>
      </c>
      <c r="Z100" s="480"/>
      <c r="AA100" s="479">
        <f>IF(Z100,LOOKUP(Z100,{1;2;3;4;5;6;7;8;9;10;11;12;13;14;15;16;17;18;19;20;21},{45;35;26;18;16;15;14;13;12;11;10;9;8;7;6;5;4;3;2;1;0}),0)</f>
        <v>0</v>
      </c>
      <c r="AB100" s="474"/>
      <c r="AC100" s="289">
        <f>IF(AB100,LOOKUP(AB100,{1;2;3;4;5;6;7;8;9;10;11;12;13;14;15;16;17;18;19;20;21},{45;35;26;18;16;15;14;13;12;11;10;9;8;7;6;5;4;3;2;1;0}),0)</f>
        <v>0</v>
      </c>
      <c r="AD100" s="225"/>
      <c r="AE100" s="161"/>
    </row>
    <row r="101" spans="1:31" s="264" customFormat="1" ht="16" customHeight="1" x14ac:dyDescent="0.2">
      <c r="A101" s="187">
        <v>3105133</v>
      </c>
      <c r="B101" s="181" t="s">
        <v>298</v>
      </c>
      <c r="C101" s="181" t="s">
        <v>299</v>
      </c>
      <c r="D101" s="178" t="str">
        <f t="shared" si="8"/>
        <v>AnnikaHICKS</v>
      </c>
      <c r="E101" s="349">
        <v>2017</v>
      </c>
      <c r="F101" s="384" t="s">
        <v>483</v>
      </c>
      <c r="G101" s="381">
        <v>1991</v>
      </c>
      <c r="H101" s="311" t="str">
        <f t="shared" si="9"/>
        <v>SR</v>
      </c>
      <c r="I101" s="311">
        <f t="shared" si="10"/>
        <v>37</v>
      </c>
      <c r="J101" s="340">
        <f>LARGE((O101,S101,Y101,AC101),1)+LARGE((O101,S101,Y101,AC101),2)</f>
        <v>0</v>
      </c>
      <c r="K101" s="44">
        <f t="shared" si="11"/>
        <v>41</v>
      </c>
      <c r="L101" s="202">
        <f>LARGE((Q101,U101,W101,AA101),1)+LARGE((Q101,U101,W101,AA101),2)</f>
        <v>0</v>
      </c>
      <c r="M101" s="393"/>
      <c r="N101" s="44"/>
      <c r="O101" s="41">
        <f>IF(N101,LOOKUP(N101,{1;2;3;4;5;6;7;8;9;10;11;12;13;14;15;16;17;18;19;20;21},{30;25;21;18;16;15;14;13;12;11;10;9;8;7;6;5;4;3;2;1;0}),0)</f>
        <v>0</v>
      </c>
      <c r="P101" s="44"/>
      <c r="Q101" s="43">
        <f>IF(P101,LOOKUP(P101,{1;2;3;4;5;6;7;8;9;10;11;12;13;14;15;16;17;18;19;20;21},{30;25;21;18;16;15;14;13;12;11;10;9;8;7;6;5;4;3;2;1;0}),0)</f>
        <v>0</v>
      </c>
      <c r="R101" s="44"/>
      <c r="S101" s="41">
        <f>IF(R101,LOOKUP(R101,{1;2;3;4;5;6;7;8;9;10;11;12;13;14;15;16;17;18;19;20;21},{30;25;21;18;16;15;14;13;12;11;10;9;8;7;6;5;4;3;2;1;0}),0)</f>
        <v>0</v>
      </c>
      <c r="T101" s="44"/>
      <c r="U101" s="274">
        <f>IF(T101,LOOKUP(T101,{1;2;3;4;5;6;7;8;9;10;11;12;13;14;15;16;17;18;19;20;21},{30;25;21;18;16;15;14;13;12;11;10;9;8;7;6;5;4;3;2;1;0}),0)</f>
        <v>0</v>
      </c>
      <c r="V101" s="480"/>
      <c r="W101" s="479">
        <f>IF(V101,LOOKUP(V101,{1;2;3;4;5;6;7;8;9;10;11;12;13;14;15;16;17;18;19;20;21},{45;35;26;18;16;15;14;13;12;11;10;9;8;7;6;5;4;3;2;1;0}),0)</f>
        <v>0</v>
      </c>
      <c r="X101" s="474"/>
      <c r="Y101" s="484">
        <f>IF(X101,LOOKUP(X101,{1;2;3;4;5;6;7;8;9;10;11;12;13;14;15;16;17;18;19;20;21},{45;35;26;18;16;15;14;13;12;11;10;9;8;7;6;5;4;3;2;1;0}),0)</f>
        <v>0</v>
      </c>
      <c r="Z101" s="480"/>
      <c r="AA101" s="479">
        <f>IF(Z101,LOOKUP(Z101,{1;2;3;4;5;6;7;8;9;10;11;12;13;14;15;16;17;18;19;20;21},{45;35;26;18;16;15;14;13;12;11;10;9;8;7;6;5;4;3;2;1;0}),0)</f>
        <v>0</v>
      </c>
      <c r="AB101" s="474"/>
      <c r="AC101" s="289">
        <f>IF(AB101,LOOKUP(AB101,{1;2;3;4;5;6;7;8;9;10;11;12;13;14;15;16;17;18;19;20;21},{45;35;26;18;16;15;14;13;12;11;10;9;8;7;6;5;4;3;2;1;0}),0)</f>
        <v>0</v>
      </c>
      <c r="AD101" s="225"/>
      <c r="AE101" s="393"/>
    </row>
    <row r="102" spans="1:31" s="54" customFormat="1" ht="16" customHeight="1" x14ac:dyDescent="0.2">
      <c r="A102" s="187">
        <v>3535372</v>
      </c>
      <c r="B102" s="181" t="s">
        <v>257</v>
      </c>
      <c r="C102" s="181" t="s">
        <v>195</v>
      </c>
      <c r="D102" s="178" t="str">
        <f t="shared" si="8"/>
        <v>ChelseaHOLMES</v>
      </c>
      <c r="E102" s="349">
        <v>2017</v>
      </c>
      <c r="F102" s="384" t="s">
        <v>482</v>
      </c>
      <c r="G102" s="381">
        <v>1987</v>
      </c>
      <c r="H102" s="311" t="str">
        <f t="shared" si="9"/>
        <v>SR</v>
      </c>
      <c r="I102" s="311">
        <f t="shared" si="10"/>
        <v>37</v>
      </c>
      <c r="J102" s="340">
        <f>LARGE((O102,S102,Y102,AC102),1)+LARGE((O102,S102,Y102,AC102),2)</f>
        <v>0</v>
      </c>
      <c r="K102" s="44">
        <f t="shared" si="11"/>
        <v>41</v>
      </c>
      <c r="L102" s="202">
        <f>LARGE((Q102,U102,W102,AA102),1)+LARGE((Q102,U102,W102,AA102),2)</f>
        <v>0</v>
      </c>
      <c r="M102" s="161"/>
      <c r="N102" s="44"/>
      <c r="O102" s="41">
        <f>IF(N102,LOOKUP(N102,{1;2;3;4;5;6;7;8;9;10;11;12;13;14;15;16;17;18;19;20;21},{30;25;21;18;16;15;14;13;12;11;10;9;8;7;6;5;4;3;2;1;0}),0)</f>
        <v>0</v>
      </c>
      <c r="P102" s="44"/>
      <c r="Q102" s="43">
        <f>IF(P102,LOOKUP(P102,{1;2;3;4;5;6;7;8;9;10;11;12;13;14;15;16;17;18;19;20;21},{30;25;21;18;16;15;14;13;12;11;10;9;8;7;6;5;4;3;2;1;0}),0)</f>
        <v>0</v>
      </c>
      <c r="R102" s="44"/>
      <c r="S102" s="41">
        <f>IF(R102,LOOKUP(R102,{1;2;3;4;5;6;7;8;9;10;11;12;13;14;15;16;17;18;19;20;21},{30;25;21;18;16;15;14;13;12;11;10;9;8;7;6;5;4;3;2;1;0}),0)</f>
        <v>0</v>
      </c>
      <c r="T102" s="44"/>
      <c r="U102" s="274">
        <f>IF(T102,LOOKUP(T102,{1;2;3;4;5;6;7;8;9;10;11;12;13;14;15;16;17;18;19;20;21},{30;25;21;18;16;15;14;13;12;11;10;9;8;7;6;5;4;3;2;1;0}),0)</f>
        <v>0</v>
      </c>
      <c r="V102" s="480"/>
      <c r="W102" s="479">
        <f>IF(V102,LOOKUP(V102,{1;2;3;4;5;6;7;8;9;10;11;12;13;14;15;16;17;18;19;20;21},{45;35;26;18;16;15;14;13;12;11;10;9;8;7;6;5;4;3;2;1;0}),0)</f>
        <v>0</v>
      </c>
      <c r="X102" s="474"/>
      <c r="Y102" s="484">
        <f>IF(X102,LOOKUP(X102,{1;2;3;4;5;6;7;8;9;10;11;12;13;14;15;16;17;18;19;20;21},{45;35;26;18;16;15;14;13;12;11;10;9;8;7;6;5;4;3;2;1;0}),0)</f>
        <v>0</v>
      </c>
      <c r="Z102" s="480"/>
      <c r="AA102" s="479">
        <f>IF(Z102,LOOKUP(Z102,{1;2;3;4;5;6;7;8;9;10;11;12;13;14;15;16;17;18;19;20;21},{45;35;26;18;16;15;14;13;12;11;10;9;8;7;6;5;4;3;2;1;0}),0)</f>
        <v>0</v>
      </c>
      <c r="AB102" s="474"/>
      <c r="AC102" s="289">
        <f>IF(AB102,LOOKUP(AB102,{1;2;3;4;5;6;7;8;9;10;11;12;13;14;15;16;17;18;19;20;21},{45;35;26;18;16;15;14;13;12;11;10;9;8;7;6;5;4;3;2;1;0}),0)</f>
        <v>0</v>
      </c>
      <c r="AD102" s="225"/>
      <c r="AE102" s="161"/>
    </row>
    <row r="103" spans="1:31" s="54" customFormat="1" ht="16" customHeight="1" x14ac:dyDescent="0.2">
      <c r="A103" s="187">
        <v>3105221</v>
      </c>
      <c r="B103" s="181" t="s">
        <v>414</v>
      </c>
      <c r="C103" s="181" t="s">
        <v>415</v>
      </c>
      <c r="D103" s="178" t="str">
        <f t="shared" ref="D103:D134" si="12">B103&amp;C103</f>
        <v>IsabellaHOWDEN</v>
      </c>
      <c r="E103" s="349">
        <v>2017</v>
      </c>
      <c r="F103" s="384" t="s">
        <v>483</v>
      </c>
      <c r="G103" s="381">
        <v>1996</v>
      </c>
      <c r="H103" s="311" t="str">
        <f t="shared" ref="H103:H134" si="13">IF(ISBLANK(G103),"",IF(G103&gt;1995.9,"U23","SR"))</f>
        <v>U23</v>
      </c>
      <c r="I103" s="311">
        <f t="shared" ref="I103:I134" si="14">RANK(J103,$J$7:$J$231)</f>
        <v>37</v>
      </c>
      <c r="J103" s="340">
        <f>LARGE((O103,S103,Y103,AC103),1)+LARGE((O103,S103,Y103,AC103),2)</f>
        <v>0</v>
      </c>
      <c r="K103" s="44">
        <f t="shared" ref="K103:K134" si="15">RANK(L103,$L$7:$L$211)</f>
        <v>41</v>
      </c>
      <c r="L103" s="202">
        <f>LARGE((Q103,U103,W103,AA103),1)+LARGE((Q103,U103,W103,AA103),2)</f>
        <v>0</v>
      </c>
      <c r="M103" s="161"/>
      <c r="N103" s="44"/>
      <c r="O103" s="41">
        <f>IF(N103,LOOKUP(N103,{1;2;3;4;5;6;7;8;9;10;11;12;13;14;15;16;17;18;19;20;21},{30;25;21;18;16;15;14;13;12;11;10;9;8;7;6;5;4;3;2;1;0}),0)</f>
        <v>0</v>
      </c>
      <c r="P103" s="44"/>
      <c r="Q103" s="43">
        <f>IF(P103,LOOKUP(P103,{1;2;3;4;5;6;7;8;9;10;11;12;13;14;15;16;17;18;19;20;21},{30;25;21;18;16;15;14;13;12;11;10;9;8;7;6;5;4;3;2;1;0}),0)</f>
        <v>0</v>
      </c>
      <c r="R103" s="44"/>
      <c r="S103" s="41">
        <f>IF(R103,LOOKUP(R103,{1;2;3;4;5;6;7;8;9;10;11;12;13;14;15;16;17;18;19;20;21},{30;25;21;18;16;15;14;13;12;11;10;9;8;7;6;5;4;3;2;1;0}),0)</f>
        <v>0</v>
      </c>
      <c r="T103" s="44"/>
      <c r="U103" s="274">
        <f>IF(T103,LOOKUP(T103,{1;2;3;4;5;6;7;8;9;10;11;12;13;14;15;16;17;18;19;20;21},{30;25;21;18;16;15;14;13;12;11;10;9;8;7;6;5;4;3;2;1;0}),0)</f>
        <v>0</v>
      </c>
      <c r="V103" s="480"/>
      <c r="W103" s="479">
        <f>IF(V103,LOOKUP(V103,{1;2;3;4;5;6;7;8;9;10;11;12;13;14;15;16;17;18;19;20;21},{45;35;26;18;16;15;14;13;12;11;10;9;8;7;6;5;4;3;2;1;0}),0)</f>
        <v>0</v>
      </c>
      <c r="X103" s="474"/>
      <c r="Y103" s="484">
        <f>IF(X103,LOOKUP(X103,{1;2;3;4;5;6;7;8;9;10;11;12;13;14;15;16;17;18;19;20;21},{45;35;26;18;16;15;14;13;12;11;10;9;8;7;6;5;4;3;2;1;0}),0)</f>
        <v>0</v>
      </c>
      <c r="Z103" s="480"/>
      <c r="AA103" s="479">
        <f>IF(Z103,LOOKUP(Z103,{1;2;3;4;5;6;7;8;9;10;11;12;13;14;15;16;17;18;19;20;21},{45;35;26;18;16;15;14;13;12;11;10;9;8;7;6;5;4;3;2;1;0}),0)</f>
        <v>0</v>
      </c>
      <c r="AB103" s="474"/>
      <c r="AC103" s="289">
        <f>IF(AB103,LOOKUP(AB103,{1;2;3;4;5;6;7;8;9;10;11;12;13;14;15;16;17;18;19;20;21},{45;35;26;18;16;15;14;13;12;11;10;9;8;7;6;5;4;3;2;1;0}),0)</f>
        <v>0</v>
      </c>
      <c r="AD103" s="225"/>
      <c r="AE103" s="161"/>
    </row>
    <row r="104" spans="1:31" s="54" customFormat="1" ht="16" customHeight="1" x14ac:dyDescent="0.2">
      <c r="A104" s="187">
        <v>3155270</v>
      </c>
      <c r="B104" s="181" t="s">
        <v>269</v>
      </c>
      <c r="C104" s="181" t="s">
        <v>270</v>
      </c>
      <c r="D104" s="178" t="str">
        <f t="shared" si="12"/>
        <v>PetraHYNCICOVA</v>
      </c>
      <c r="E104" s="349">
        <v>2017</v>
      </c>
      <c r="F104" s="384" t="s">
        <v>483</v>
      </c>
      <c r="G104" s="381">
        <v>1994</v>
      </c>
      <c r="H104" s="311" t="str">
        <f t="shared" si="13"/>
        <v>SR</v>
      </c>
      <c r="I104" s="311">
        <f t="shared" si="14"/>
        <v>37</v>
      </c>
      <c r="J104" s="340">
        <f>LARGE((O104,S104,Y104,AC104),1)+LARGE((O104,S104,Y104,AC104),2)</f>
        <v>0</v>
      </c>
      <c r="K104" s="44">
        <f t="shared" si="15"/>
        <v>41</v>
      </c>
      <c r="L104" s="202">
        <f>LARGE((Q104,U104,W104,AA104),1)+LARGE((Q104,U104,W104,AA104),2)</f>
        <v>0</v>
      </c>
      <c r="M104" s="161"/>
      <c r="N104" s="44"/>
      <c r="O104" s="41">
        <f>IF(N104,LOOKUP(N104,{1;2;3;4;5;6;7;8;9;10;11;12;13;14;15;16;17;18;19;20;21},{30;25;21;18;16;15;14;13;12;11;10;9;8;7;6;5;4;3;2;1;0}),0)</f>
        <v>0</v>
      </c>
      <c r="P104" s="44"/>
      <c r="Q104" s="43">
        <f>IF(P104,LOOKUP(P104,{1;2;3;4;5;6;7;8;9;10;11;12;13;14;15;16;17;18;19;20;21},{30;25;21;18;16;15;14;13;12;11;10;9;8;7;6;5;4;3;2;1;0}),0)</f>
        <v>0</v>
      </c>
      <c r="R104" s="44"/>
      <c r="S104" s="41">
        <f>IF(R104,LOOKUP(R104,{1;2;3;4;5;6;7;8;9;10;11;12;13;14;15;16;17;18;19;20;21},{30;25;21;18;16;15;14;13;12;11;10;9;8;7;6;5;4;3;2;1;0}),0)</f>
        <v>0</v>
      </c>
      <c r="T104" s="44"/>
      <c r="U104" s="274">
        <f>IF(T104,LOOKUP(T104,{1;2;3;4;5;6;7;8;9;10;11;12;13;14;15;16;17;18;19;20;21},{30;25;21;18;16;15;14;13;12;11;10;9;8;7;6;5;4;3;2;1;0}),0)</f>
        <v>0</v>
      </c>
      <c r="V104" s="480"/>
      <c r="W104" s="479">
        <f>IF(V104,LOOKUP(V104,{1;2;3;4;5;6;7;8;9;10;11;12;13;14;15;16;17;18;19;20;21},{45;35;26;18;16;15;14;13;12;11;10;9;8;7;6;5;4;3;2;1;0}),0)</f>
        <v>0</v>
      </c>
      <c r="X104" s="474"/>
      <c r="Y104" s="484">
        <f>IF(X104,LOOKUP(X104,{1;2;3;4;5;6;7;8;9;10;11;12;13;14;15;16;17;18;19;20;21},{45;35;26;18;16;15;14;13;12;11;10;9;8;7;6;5;4;3;2;1;0}),0)</f>
        <v>0</v>
      </c>
      <c r="Z104" s="480"/>
      <c r="AA104" s="479">
        <f>IF(Z104,LOOKUP(Z104,{1;2;3;4;5;6;7;8;9;10;11;12;13;14;15;16;17;18;19;20;21},{45;35;26;18;16;15;14;13;12;11;10;9;8;7;6;5;4;3;2;1;0}),0)</f>
        <v>0</v>
      </c>
      <c r="AB104" s="474"/>
      <c r="AC104" s="289">
        <f>IF(AB104,LOOKUP(AB104,{1;2;3;4;5;6;7;8;9;10;11;12;13;14;15;16;17;18;19;20;21},{45;35;26;18;16;15;14;13;12;11;10;9;8;7;6;5;4;3;2;1;0}),0)</f>
        <v>0</v>
      </c>
      <c r="AD104" s="225"/>
      <c r="AE104" s="161"/>
    </row>
    <row r="105" spans="1:31" s="54" customFormat="1" ht="16" customHeight="1" x14ac:dyDescent="0.2">
      <c r="A105" s="187">
        <v>3535609</v>
      </c>
      <c r="B105" s="184" t="s">
        <v>375</v>
      </c>
      <c r="C105" s="181" t="s">
        <v>376</v>
      </c>
      <c r="D105" s="178" t="str">
        <f t="shared" si="12"/>
        <v>DeedraIRWIN</v>
      </c>
      <c r="E105" s="349">
        <v>2017</v>
      </c>
      <c r="F105" s="384" t="s">
        <v>482</v>
      </c>
      <c r="G105" s="381">
        <v>1992</v>
      </c>
      <c r="H105" s="311" t="str">
        <f t="shared" si="13"/>
        <v>SR</v>
      </c>
      <c r="I105" s="311">
        <f t="shared" si="14"/>
        <v>37</v>
      </c>
      <c r="J105" s="340">
        <f>LARGE((O105,S105,Y105,AC105),1)+LARGE((O105,S105,Y105,AC105),2)</f>
        <v>0</v>
      </c>
      <c r="K105" s="44">
        <f t="shared" si="15"/>
        <v>41</v>
      </c>
      <c r="L105" s="202">
        <f>LARGE((Q105,U105,W105,AA105),1)+LARGE((Q105,U105,W105,AA105),2)</f>
        <v>0</v>
      </c>
      <c r="M105" s="161"/>
      <c r="N105" s="44"/>
      <c r="O105" s="41">
        <f>IF(N105,LOOKUP(N105,{1;2;3;4;5;6;7;8;9;10;11;12;13;14;15;16;17;18;19;20;21},{30;25;21;18;16;15;14;13;12;11;10;9;8;7;6;5;4;3;2;1;0}),0)</f>
        <v>0</v>
      </c>
      <c r="P105" s="44"/>
      <c r="Q105" s="43">
        <f>IF(P105,LOOKUP(P105,{1;2;3;4;5;6;7;8;9;10;11;12;13;14;15;16;17;18;19;20;21},{30;25;21;18;16;15;14;13;12;11;10;9;8;7;6;5;4;3;2;1;0}),0)</f>
        <v>0</v>
      </c>
      <c r="R105" s="44"/>
      <c r="S105" s="41">
        <f>IF(R105,LOOKUP(R105,{1;2;3;4;5;6;7;8;9;10;11;12;13;14;15;16;17;18;19;20;21},{30;25;21;18;16;15;14;13;12;11;10;9;8;7;6;5;4;3;2;1;0}),0)</f>
        <v>0</v>
      </c>
      <c r="T105" s="44"/>
      <c r="U105" s="274">
        <f>IF(T105,LOOKUP(T105,{1;2;3;4;5;6;7;8;9;10;11;12;13;14;15;16;17;18;19;20;21},{30;25;21;18;16;15;14;13;12;11;10;9;8;7;6;5;4;3;2;1;0}),0)</f>
        <v>0</v>
      </c>
      <c r="V105" s="480"/>
      <c r="W105" s="479">
        <f>IF(V105,LOOKUP(V105,{1;2;3;4;5;6;7;8;9;10;11;12;13;14;15;16;17;18;19;20;21},{45;35;26;18;16;15;14;13;12;11;10;9;8;7;6;5;4;3;2;1;0}),0)</f>
        <v>0</v>
      </c>
      <c r="X105" s="474"/>
      <c r="Y105" s="484">
        <f>IF(X105,LOOKUP(X105,{1;2;3;4;5;6;7;8;9;10;11;12;13;14;15;16;17;18;19;20;21},{45;35;26;18;16;15;14;13;12;11;10;9;8;7;6;5;4;3;2;1;0}),0)</f>
        <v>0</v>
      </c>
      <c r="Z105" s="480"/>
      <c r="AA105" s="479">
        <f>IF(Z105,LOOKUP(Z105,{1;2;3;4;5;6;7;8;9;10;11;12;13;14;15;16;17;18;19;20;21},{45;35;26;18;16;15;14;13;12;11;10;9;8;7;6;5;4;3;2;1;0}),0)</f>
        <v>0</v>
      </c>
      <c r="AB105" s="474"/>
      <c r="AC105" s="289">
        <f>IF(AB105,LOOKUP(AB105,{1;2;3;4;5;6;7;8;9;10;11;12;13;14;15;16;17;18;19;20;21},{45;35;26;18;16;15;14;13;12;11;10;9;8;7;6;5;4;3;2;1;0}),0)</f>
        <v>0</v>
      </c>
      <c r="AD105" s="225"/>
      <c r="AE105" s="161"/>
    </row>
    <row r="106" spans="1:31" s="54" customFormat="1" ht="16" customHeight="1" x14ac:dyDescent="0.2">
      <c r="A106" s="187">
        <v>3105217</v>
      </c>
      <c r="B106" s="182" t="s">
        <v>559</v>
      </c>
      <c r="C106" s="181" t="s">
        <v>417</v>
      </c>
      <c r="D106" s="178" t="str">
        <f t="shared" si="12"/>
        <v>JenniferJACKSON</v>
      </c>
      <c r="E106" s="349">
        <v>2017</v>
      </c>
      <c r="F106" s="384" t="s">
        <v>483</v>
      </c>
      <c r="G106" s="381">
        <v>1995</v>
      </c>
      <c r="H106" s="311" t="str">
        <f t="shared" si="13"/>
        <v>SR</v>
      </c>
      <c r="I106" s="311">
        <f t="shared" si="14"/>
        <v>37</v>
      </c>
      <c r="J106" s="340">
        <f>LARGE((O106,S106,Y106,AC106),1)+LARGE((O106,S106,Y106,AC106),2)</f>
        <v>0</v>
      </c>
      <c r="K106" s="44">
        <f t="shared" si="15"/>
        <v>41</v>
      </c>
      <c r="L106" s="202">
        <f>LARGE((Q106,U106,W106,AA106),1)+LARGE((Q106,U106,W106,AA106),2)</f>
        <v>0</v>
      </c>
      <c r="M106" s="161"/>
      <c r="N106" s="44"/>
      <c r="O106" s="41">
        <f>IF(N106,LOOKUP(N106,{1;2;3;4;5;6;7;8;9;10;11;12;13;14;15;16;17;18;19;20;21},{30;25;21;18;16;15;14;13;12;11;10;9;8;7;6;5;4;3;2;1;0}),0)</f>
        <v>0</v>
      </c>
      <c r="P106" s="44"/>
      <c r="Q106" s="43">
        <f>IF(P106,LOOKUP(P106,{1;2;3;4;5;6;7;8;9;10;11;12;13;14;15;16;17;18;19;20;21},{30;25;21;18;16;15;14;13;12;11;10;9;8;7;6;5;4;3;2;1;0}),0)</f>
        <v>0</v>
      </c>
      <c r="R106" s="44"/>
      <c r="S106" s="41">
        <f>IF(R106,LOOKUP(R106,{1;2;3;4;5;6;7;8;9;10;11;12;13;14;15;16;17;18;19;20;21},{30;25;21;18;16;15;14;13;12;11;10;9;8;7;6;5;4;3;2;1;0}),0)</f>
        <v>0</v>
      </c>
      <c r="T106" s="44"/>
      <c r="U106" s="274">
        <f>IF(T106,LOOKUP(T106,{1;2;3;4;5;6;7;8;9;10;11;12;13;14;15;16;17;18;19;20;21},{30;25;21;18;16;15;14;13;12;11;10;9;8;7;6;5;4;3;2;1;0}),0)</f>
        <v>0</v>
      </c>
      <c r="V106" s="480"/>
      <c r="W106" s="479">
        <f>IF(V106,LOOKUP(V106,{1;2;3;4;5;6;7;8;9;10;11;12;13;14;15;16;17;18;19;20;21},{45;35;26;18;16;15;14;13;12;11;10;9;8;7;6;5;4;3;2;1;0}),0)</f>
        <v>0</v>
      </c>
      <c r="X106" s="474"/>
      <c r="Y106" s="484">
        <f>IF(X106,LOOKUP(X106,{1;2;3;4;5;6;7;8;9;10;11;12;13;14;15;16;17;18;19;20;21},{45;35;26;18;16;15;14;13;12;11;10;9;8;7;6;5;4;3;2;1;0}),0)</f>
        <v>0</v>
      </c>
      <c r="Z106" s="480"/>
      <c r="AA106" s="479">
        <f>IF(Z106,LOOKUP(Z106,{1;2;3;4;5;6;7;8;9;10;11;12;13;14;15;16;17;18;19;20;21},{45;35;26;18;16;15;14;13;12;11;10;9;8;7;6;5;4;3;2;1;0}),0)</f>
        <v>0</v>
      </c>
      <c r="AB106" s="474"/>
      <c r="AC106" s="289">
        <f>IF(AB106,LOOKUP(AB106,{1;2;3;4;5;6;7;8;9;10;11;12;13;14;15;16;17;18;19;20;21},{45;35;26;18;16;15;14;13;12;11;10;9;8;7;6;5;4;3;2;1;0}),0)</f>
        <v>0</v>
      </c>
      <c r="AD106" s="225"/>
      <c r="AE106" s="161"/>
    </row>
    <row r="107" spans="1:31" s="54" customFormat="1" ht="16" customHeight="1" x14ac:dyDescent="0.2">
      <c r="A107" s="444">
        <v>3535694</v>
      </c>
      <c r="B107" s="181" t="s">
        <v>331</v>
      </c>
      <c r="C107" s="182" t="s">
        <v>543</v>
      </c>
      <c r="D107" s="178" t="str">
        <f t="shared" si="12"/>
        <v>AbigailJARZIN</v>
      </c>
      <c r="E107" s="350"/>
      <c r="F107" s="385" t="s">
        <v>482</v>
      </c>
      <c r="G107" s="381">
        <v>2000</v>
      </c>
      <c r="H107" s="311" t="str">
        <f t="shared" si="13"/>
        <v>U23</v>
      </c>
      <c r="I107" s="311">
        <f t="shared" si="14"/>
        <v>37</v>
      </c>
      <c r="J107" s="340">
        <f>LARGE((O107,S107,Y107,AC107),1)+LARGE((O107,S107,Y107,AC107),2)</f>
        <v>0</v>
      </c>
      <c r="K107" s="44">
        <f t="shared" si="15"/>
        <v>41</v>
      </c>
      <c r="L107" s="202">
        <f>LARGE((Q107,U107,W107,AA107),1)+LARGE((Q107,U107,W107,AA107),2)</f>
        <v>0</v>
      </c>
      <c r="M107" s="161"/>
      <c r="N107" s="44"/>
      <c r="O107" s="41">
        <f>IF(N107,LOOKUP(N107,{1;2;3;4;5;6;7;8;9;10;11;12;13;14;15;16;17;18;19;20;21},{30;25;21;18;16;15;14;13;12;11;10;9;8;7;6;5;4;3;2;1;0}),0)</f>
        <v>0</v>
      </c>
      <c r="P107" s="44"/>
      <c r="Q107" s="43">
        <f>IF(P107,LOOKUP(P107,{1;2;3;4;5;6;7;8;9;10;11;12;13;14;15;16;17;18;19;20;21},{30;25;21;18;16;15;14;13;12;11;10;9;8;7;6;5;4;3;2;1;0}),0)</f>
        <v>0</v>
      </c>
      <c r="R107" s="44"/>
      <c r="S107" s="41">
        <f>IF(R107,LOOKUP(R107,{1;2;3;4;5;6;7;8;9;10;11;12;13;14;15;16;17;18;19;20;21},{30;25;21;18;16;15;14;13;12;11;10;9;8;7;6;5;4;3;2;1;0}),0)</f>
        <v>0</v>
      </c>
      <c r="T107" s="44"/>
      <c r="U107" s="274">
        <f>IF(T107,LOOKUP(T107,{1;2;3;4;5;6;7;8;9;10;11;12;13;14;15;16;17;18;19;20;21},{30;25;21;18;16;15;14;13;12;11;10;9;8;7;6;5;4;3;2;1;0}),0)</f>
        <v>0</v>
      </c>
      <c r="V107" s="480"/>
      <c r="W107" s="479">
        <f>IF(V107,LOOKUP(V107,{1;2;3;4;5;6;7;8;9;10;11;12;13;14;15;16;17;18;19;20;21},{45;35;26;18;16;15;14;13;12;11;10;9;8;7;6;5;4;3;2;1;0}),0)</f>
        <v>0</v>
      </c>
      <c r="X107" s="474"/>
      <c r="Y107" s="484">
        <f>IF(X107,LOOKUP(X107,{1;2;3;4;5;6;7;8;9;10;11;12;13;14;15;16;17;18;19;20;21},{45;35;26;18;16;15;14;13;12;11;10;9;8;7;6;5;4;3;2;1;0}),0)</f>
        <v>0</v>
      </c>
      <c r="Z107" s="480"/>
      <c r="AA107" s="479">
        <f>IF(Z107,LOOKUP(Z107,{1;2;3;4;5;6;7;8;9;10;11;12;13;14;15;16;17;18;19;20;21},{45;35;26;18;16;15;14;13;12;11;10;9;8;7;6;5;4;3;2;1;0}),0)</f>
        <v>0</v>
      </c>
      <c r="AB107" s="474"/>
      <c r="AC107" s="289">
        <f>IF(AB107,LOOKUP(AB107,{1;2;3;4;5;6;7;8;9;10;11;12;13;14;15;16;17;18;19;20;21},{45;35;26;18;16;15;14;13;12;11;10;9;8;7;6;5;4;3;2;1;0}),0)</f>
        <v>0</v>
      </c>
      <c r="AD107" s="225"/>
      <c r="AE107" s="161"/>
    </row>
    <row r="108" spans="1:31" s="54" customFormat="1" ht="16" customHeight="1" x14ac:dyDescent="0.2">
      <c r="A108" s="187">
        <v>3535688</v>
      </c>
      <c r="B108" s="181" t="s">
        <v>357</v>
      </c>
      <c r="C108" s="182" t="s">
        <v>558</v>
      </c>
      <c r="D108" s="178" t="str">
        <f t="shared" si="12"/>
        <v>GretaJENKINS</v>
      </c>
      <c r="E108" s="350"/>
      <c r="F108" s="385" t="s">
        <v>482</v>
      </c>
      <c r="G108" s="381">
        <v>1997</v>
      </c>
      <c r="H108" s="311" t="str">
        <f t="shared" si="13"/>
        <v>U23</v>
      </c>
      <c r="I108" s="311">
        <f t="shared" si="14"/>
        <v>37</v>
      </c>
      <c r="J108" s="340">
        <f>LARGE((O108,S108,Y108,AC108),1)+LARGE((O108,S108,Y108,AC108),2)</f>
        <v>0</v>
      </c>
      <c r="K108" s="44">
        <f t="shared" si="15"/>
        <v>41</v>
      </c>
      <c r="L108" s="202">
        <f>LARGE((Q108,U108,W108,AA108),1)+LARGE((Q108,U108,W108,AA108),2)</f>
        <v>0</v>
      </c>
      <c r="M108" s="161"/>
      <c r="N108" s="44"/>
      <c r="O108" s="41">
        <f>IF(N108,LOOKUP(N108,{1;2;3;4;5;6;7;8;9;10;11;12;13;14;15;16;17;18;19;20;21},{30;25;21;18;16;15;14;13;12;11;10;9;8;7;6;5;4;3;2;1;0}),0)</f>
        <v>0</v>
      </c>
      <c r="P108" s="44"/>
      <c r="Q108" s="43">
        <f>IF(P108,LOOKUP(P108,{1;2;3;4;5;6;7;8;9;10;11;12;13;14;15;16;17;18;19;20;21},{30;25;21;18;16;15;14;13;12;11;10;9;8;7;6;5;4;3;2;1;0}),0)</f>
        <v>0</v>
      </c>
      <c r="R108" s="44"/>
      <c r="S108" s="41">
        <f>IF(R108,LOOKUP(R108,{1;2;3;4;5;6;7;8;9;10;11;12;13;14;15;16;17;18;19;20;21},{30;25;21;18;16;15;14;13;12;11;10;9;8;7;6;5;4;3;2;1;0}),0)</f>
        <v>0</v>
      </c>
      <c r="T108" s="44"/>
      <c r="U108" s="274">
        <f>IF(T108,LOOKUP(T108,{1;2;3;4;5;6;7;8;9;10;11;12;13;14;15;16;17;18;19;20;21},{30;25;21;18;16;15;14;13;12;11;10;9;8;7;6;5;4;3;2;1;0}),0)</f>
        <v>0</v>
      </c>
      <c r="V108" s="480"/>
      <c r="W108" s="479">
        <f>IF(V108,LOOKUP(V108,{1;2;3;4;5;6;7;8;9;10;11;12;13;14;15;16;17;18;19;20;21},{45;35;26;18;16;15;14;13;12;11;10;9;8;7;6;5;4;3;2;1;0}),0)</f>
        <v>0</v>
      </c>
      <c r="X108" s="474"/>
      <c r="Y108" s="484">
        <f>IF(X108,LOOKUP(X108,{1;2;3;4;5;6;7;8;9;10;11;12;13;14;15;16;17;18;19;20;21},{45;35;26;18;16;15;14;13;12;11;10;9;8;7;6;5;4;3;2;1;0}),0)</f>
        <v>0</v>
      </c>
      <c r="Z108" s="480"/>
      <c r="AA108" s="479">
        <f>IF(Z108,LOOKUP(Z108,{1;2;3;4;5;6;7;8;9;10;11;12;13;14;15;16;17;18;19;20;21},{45;35;26;18;16;15;14;13;12;11;10;9;8;7;6;5;4;3;2;1;0}),0)</f>
        <v>0</v>
      </c>
      <c r="AB108" s="474"/>
      <c r="AC108" s="289">
        <f>IF(AB108,LOOKUP(AB108,{1;2;3;4;5;6;7;8;9;10;11;12;13;14;15;16;17;18;19;20;21},{45;35;26;18;16;15;14;13;12;11;10;9;8;7;6;5;4;3;2;1;0}),0)</f>
        <v>0</v>
      </c>
      <c r="AD108" s="225"/>
      <c r="AE108" s="161"/>
    </row>
    <row r="109" spans="1:31" s="54" customFormat="1" ht="16" customHeight="1" x14ac:dyDescent="0.2">
      <c r="A109" s="187">
        <v>3185551</v>
      </c>
      <c r="B109" s="181" t="s">
        <v>264</v>
      </c>
      <c r="C109" s="181" t="s">
        <v>265</v>
      </c>
      <c r="D109" s="178" t="str">
        <f t="shared" si="12"/>
        <v>JasmiJOENSUU</v>
      </c>
      <c r="E109" s="349">
        <v>2017</v>
      </c>
      <c r="F109" s="384" t="s">
        <v>483</v>
      </c>
      <c r="G109" s="381">
        <v>1996</v>
      </c>
      <c r="H109" s="311" t="str">
        <f t="shared" si="13"/>
        <v>U23</v>
      </c>
      <c r="I109" s="311">
        <f t="shared" si="14"/>
        <v>37</v>
      </c>
      <c r="J109" s="340">
        <f>LARGE((O109,S109,Y109,AC109),1)+LARGE((O109,S109,Y109,AC109),2)</f>
        <v>0</v>
      </c>
      <c r="K109" s="44">
        <f t="shared" si="15"/>
        <v>41</v>
      </c>
      <c r="L109" s="202">
        <f>LARGE((Q109,U109,W109,AA109),1)+LARGE((Q109,U109,W109,AA109),2)</f>
        <v>0</v>
      </c>
      <c r="M109" s="161"/>
      <c r="N109" s="44"/>
      <c r="O109" s="41">
        <f>IF(N109,LOOKUP(N109,{1;2;3;4;5;6;7;8;9;10;11;12;13;14;15;16;17;18;19;20;21},{30;25;21;18;16;15;14;13;12;11;10;9;8;7;6;5;4;3;2;1;0}),0)</f>
        <v>0</v>
      </c>
      <c r="P109" s="44"/>
      <c r="Q109" s="43">
        <f>IF(P109,LOOKUP(P109,{1;2;3;4;5;6;7;8;9;10;11;12;13;14;15;16;17;18;19;20;21},{30;25;21;18;16;15;14;13;12;11;10;9;8;7;6;5;4;3;2;1;0}),0)</f>
        <v>0</v>
      </c>
      <c r="R109" s="44"/>
      <c r="S109" s="41">
        <f>IF(R109,LOOKUP(R109,{1;2;3;4;5;6;7;8;9;10;11;12;13;14;15;16;17;18;19;20;21},{30;25;21;18;16;15;14;13;12;11;10;9;8;7;6;5;4;3;2;1;0}),0)</f>
        <v>0</v>
      </c>
      <c r="T109" s="44"/>
      <c r="U109" s="274">
        <f>IF(T109,LOOKUP(T109,{1;2;3;4;5;6;7;8;9;10;11;12;13;14;15;16;17;18;19;20;21},{30;25;21;18;16;15;14;13;12;11;10;9;8;7;6;5;4;3;2;1;0}),0)</f>
        <v>0</v>
      </c>
      <c r="V109" s="480"/>
      <c r="W109" s="479">
        <f>IF(V109,LOOKUP(V109,{1;2;3;4;5;6;7;8;9;10;11;12;13;14;15;16;17;18;19;20;21},{45;35;26;18;16;15;14;13;12;11;10;9;8;7;6;5;4;3;2;1;0}),0)</f>
        <v>0</v>
      </c>
      <c r="X109" s="474"/>
      <c r="Y109" s="484">
        <f>IF(X109,LOOKUP(X109,{1;2;3;4;5;6;7;8;9;10;11;12;13;14;15;16;17;18;19;20;21},{45;35;26;18;16;15;14;13;12;11;10;9;8;7;6;5;4;3;2;1;0}),0)</f>
        <v>0</v>
      </c>
      <c r="Z109" s="480"/>
      <c r="AA109" s="479">
        <f>IF(Z109,LOOKUP(Z109,{1;2;3;4;5;6;7;8;9;10;11;12;13;14;15;16;17;18;19;20;21},{45;35;26;18;16;15;14;13;12;11;10;9;8;7;6;5;4;3;2;1;0}),0)</f>
        <v>0</v>
      </c>
      <c r="AB109" s="474"/>
      <c r="AC109" s="289">
        <f>IF(AB109,LOOKUP(AB109,{1;2;3;4;5;6;7;8;9;10;11;12;13;14;15;16;17;18;19;20;21},{45;35;26;18;16;15;14;13;12;11;10;9;8;7;6;5;4;3;2;1;0}),0)</f>
        <v>0</v>
      </c>
      <c r="AD109" s="225"/>
      <c r="AE109" s="161"/>
    </row>
    <row r="110" spans="1:31" s="54" customFormat="1" ht="16" customHeight="1" x14ac:dyDescent="0.2">
      <c r="A110" s="187">
        <v>3426083</v>
      </c>
      <c r="B110" s="185" t="s">
        <v>557</v>
      </c>
      <c r="C110" s="182" t="s">
        <v>556</v>
      </c>
      <c r="D110" s="178" t="str">
        <f t="shared" si="12"/>
        <v>Ane BlomsethJOHNSEN</v>
      </c>
      <c r="E110" s="349">
        <v>2017</v>
      </c>
      <c r="F110" s="384" t="s">
        <v>483</v>
      </c>
      <c r="G110" s="381">
        <v>1995</v>
      </c>
      <c r="H110" s="311" t="str">
        <f t="shared" si="13"/>
        <v>SR</v>
      </c>
      <c r="I110" s="311">
        <f t="shared" si="14"/>
        <v>37</v>
      </c>
      <c r="J110" s="340">
        <f>LARGE((O110,S110,Y110,AC110),1)+LARGE((O110,S110,Y110,AC110),2)</f>
        <v>0</v>
      </c>
      <c r="K110" s="44">
        <f t="shared" si="15"/>
        <v>41</v>
      </c>
      <c r="L110" s="202">
        <f>LARGE((Q110,U110,W110,AA110),1)+LARGE((Q110,U110,W110,AA110),2)</f>
        <v>0</v>
      </c>
      <c r="M110" s="161"/>
      <c r="N110" s="44"/>
      <c r="O110" s="41">
        <f>IF(N110,LOOKUP(N110,{1;2;3;4;5;6;7;8;9;10;11;12;13;14;15;16;17;18;19;20;21},{30;25;21;18;16;15;14;13;12;11;10;9;8;7;6;5;4;3;2;1;0}),0)</f>
        <v>0</v>
      </c>
      <c r="P110" s="44"/>
      <c r="Q110" s="43">
        <f>IF(P110,LOOKUP(P110,{1;2;3;4;5;6;7;8;9;10;11;12;13;14;15;16;17;18;19;20;21},{30;25;21;18;16;15;14;13;12;11;10;9;8;7;6;5;4;3;2;1;0}),0)</f>
        <v>0</v>
      </c>
      <c r="R110" s="44"/>
      <c r="S110" s="41">
        <f>IF(R110,LOOKUP(R110,{1;2;3;4;5;6;7;8;9;10;11;12;13;14;15;16;17;18;19;20;21},{30;25;21;18;16;15;14;13;12;11;10;9;8;7;6;5;4;3;2;1;0}),0)</f>
        <v>0</v>
      </c>
      <c r="T110" s="44"/>
      <c r="U110" s="274">
        <f>IF(T110,LOOKUP(T110,{1;2;3;4;5;6;7;8;9;10;11;12;13;14;15;16;17;18;19;20;21},{30;25;21;18;16;15;14;13;12;11;10;9;8;7;6;5;4;3;2;1;0}),0)</f>
        <v>0</v>
      </c>
      <c r="V110" s="480"/>
      <c r="W110" s="479">
        <f>IF(V110,LOOKUP(V110,{1;2;3;4;5;6;7;8;9;10;11;12;13;14;15;16;17;18;19;20;21},{45;35;26;18;16;15;14;13;12;11;10;9;8;7;6;5;4;3;2;1;0}),0)</f>
        <v>0</v>
      </c>
      <c r="X110" s="474"/>
      <c r="Y110" s="484">
        <f>IF(X110,LOOKUP(X110,{1;2;3;4;5;6;7;8;9;10;11;12;13;14;15;16;17;18;19;20;21},{45;35;26;18;16;15;14;13;12;11;10;9;8;7;6;5;4;3;2;1;0}),0)</f>
        <v>0</v>
      </c>
      <c r="Z110" s="480"/>
      <c r="AA110" s="479">
        <f>IF(Z110,LOOKUP(Z110,{1;2;3;4;5;6;7;8;9;10;11;12;13;14;15;16;17;18;19;20;21},{45;35;26;18;16;15;14;13;12;11;10;9;8;7;6;5;4;3;2;1;0}),0)</f>
        <v>0</v>
      </c>
      <c r="AB110" s="474"/>
      <c r="AC110" s="289">
        <f>IF(AB110,LOOKUP(AB110,{1;2;3;4;5;6;7;8;9;10;11;12;13;14;15;16;17;18;19;20;21},{45;35;26;18;16;15;14;13;12;11;10;9;8;7;6;5;4;3;2;1;0}),0)</f>
        <v>0</v>
      </c>
      <c r="AD110" s="225"/>
      <c r="AE110" s="161"/>
    </row>
    <row r="111" spans="1:31" s="54" customFormat="1" ht="16" customHeight="1" x14ac:dyDescent="0.2">
      <c r="A111" s="187">
        <v>3426270</v>
      </c>
      <c r="B111" s="181" t="s">
        <v>300</v>
      </c>
      <c r="C111" s="181" t="s">
        <v>301</v>
      </c>
      <c r="D111" s="178" t="str">
        <f t="shared" si="12"/>
        <v>GuroJORDHEIM</v>
      </c>
      <c r="E111" s="349">
        <v>2017</v>
      </c>
      <c r="F111" s="384" t="s">
        <v>483</v>
      </c>
      <c r="G111" s="381">
        <v>1996</v>
      </c>
      <c r="H111" s="311" t="str">
        <f t="shared" si="13"/>
        <v>U23</v>
      </c>
      <c r="I111" s="311">
        <f t="shared" si="14"/>
        <v>37</v>
      </c>
      <c r="J111" s="340">
        <f>LARGE((O111,S111,Y111,AC111),1)+LARGE((O111,S111,Y111,AC111),2)</f>
        <v>0</v>
      </c>
      <c r="K111" s="44">
        <f t="shared" si="15"/>
        <v>41</v>
      </c>
      <c r="L111" s="202">
        <f>LARGE((Q111,U111,W111,AA111),1)+LARGE((Q111,U111,W111,AA111),2)</f>
        <v>0</v>
      </c>
      <c r="M111" s="161"/>
      <c r="N111" s="46"/>
      <c r="O111" s="41">
        <f>IF(N111,LOOKUP(N111,{1;2;3;4;5;6;7;8;9;10;11;12;13;14;15;16;17;18;19;20;21},{30;25;21;18;16;15;14;13;12;11;10;9;8;7;6;5;4;3;2;1;0}),0)</f>
        <v>0</v>
      </c>
      <c r="P111" s="46"/>
      <c r="Q111" s="43">
        <f>IF(P111,LOOKUP(P111,{1;2;3;4;5;6;7;8;9;10;11;12;13;14;15;16;17;18;19;20;21},{30;25;21;18;16;15;14;13;12;11;10;9;8;7;6;5;4;3;2;1;0}),0)</f>
        <v>0</v>
      </c>
      <c r="R111" s="46"/>
      <c r="S111" s="41">
        <f>IF(R111,LOOKUP(R111,{1;2;3;4;5;6;7;8;9;10;11;12;13;14;15;16;17;18;19;20;21},{30;25;21;18;16;15;14;13;12;11;10;9;8;7;6;5;4;3;2;1;0}),0)</f>
        <v>0</v>
      </c>
      <c r="T111" s="46"/>
      <c r="U111" s="274">
        <f>IF(T111,LOOKUP(T111,{1;2;3;4;5;6;7;8;9;10;11;12;13;14;15;16;17;18;19;20;21},{30;25;21;18;16;15;14;13;12;11;10;9;8;7;6;5;4;3;2;1;0}),0)</f>
        <v>0</v>
      </c>
      <c r="V111" s="480"/>
      <c r="W111" s="479">
        <f>IF(V111,LOOKUP(V111,{1;2;3;4;5;6;7;8;9;10;11;12;13;14;15;16;17;18;19;20;21},{45;35;26;18;16;15;14;13;12;11;10;9;8;7;6;5;4;3;2;1;0}),0)</f>
        <v>0</v>
      </c>
      <c r="X111" s="474"/>
      <c r="Y111" s="484">
        <f>IF(X111,LOOKUP(X111,{1;2;3;4;5;6;7;8;9;10;11;12;13;14;15;16;17;18;19;20;21},{45;35;26;18;16;15;14;13;12;11;10;9;8;7;6;5;4;3;2;1;0}),0)</f>
        <v>0</v>
      </c>
      <c r="Z111" s="480"/>
      <c r="AA111" s="479">
        <f>IF(Z111,LOOKUP(Z111,{1;2;3;4;5;6;7;8;9;10;11;12;13;14;15;16;17;18;19;20;21},{45;35;26;18;16;15;14;13;12;11;10;9;8;7;6;5;4;3;2;1;0}),0)</f>
        <v>0</v>
      </c>
      <c r="AB111" s="474"/>
      <c r="AC111" s="289">
        <f>IF(AB111,LOOKUP(AB111,{1;2;3;4;5;6;7;8;9;10;11;12;13;14;15;16;17;18;19;20;21},{45;35;26;18;16;15;14;13;12;11;10;9;8;7;6;5;4;3;2;1;0}),0)</f>
        <v>0</v>
      </c>
      <c r="AD111" s="225"/>
      <c r="AE111" s="161"/>
    </row>
    <row r="112" spans="1:31" s="54" customFormat="1" ht="16" customHeight="1" x14ac:dyDescent="0.2">
      <c r="A112" s="187">
        <v>3535506</v>
      </c>
      <c r="B112" s="181" t="s">
        <v>418</v>
      </c>
      <c r="C112" s="181" t="s">
        <v>419</v>
      </c>
      <c r="D112" s="178" t="str">
        <f t="shared" si="12"/>
        <v>MackenzieKANADY</v>
      </c>
      <c r="E112" s="349">
        <v>2017</v>
      </c>
      <c r="F112" s="384" t="s">
        <v>482</v>
      </c>
      <c r="G112" s="381">
        <v>1993</v>
      </c>
      <c r="H112" s="311" t="str">
        <f t="shared" si="13"/>
        <v>SR</v>
      </c>
      <c r="I112" s="311">
        <f t="shared" si="14"/>
        <v>37</v>
      </c>
      <c r="J112" s="340">
        <f>LARGE((O112,S112,Y112,AC112),1)+LARGE((O112,S112,Y112,AC112),2)</f>
        <v>0</v>
      </c>
      <c r="K112" s="44">
        <f t="shared" si="15"/>
        <v>41</v>
      </c>
      <c r="L112" s="202">
        <f>LARGE((Q112,U112,W112,AA112),1)+LARGE((Q112,U112,W112,AA112),2)</f>
        <v>0</v>
      </c>
      <c r="M112" s="161"/>
      <c r="N112" s="44"/>
      <c r="O112" s="41">
        <f>IF(N112,LOOKUP(N112,{1;2;3;4;5;6;7;8;9;10;11;12;13;14;15;16;17;18;19;20;21},{30;25;21;18;16;15;14;13;12;11;10;9;8;7;6;5;4;3;2;1;0}),0)</f>
        <v>0</v>
      </c>
      <c r="P112" s="44"/>
      <c r="Q112" s="43">
        <f>IF(P112,LOOKUP(P112,{1;2;3;4;5;6;7;8;9;10;11;12;13;14;15;16;17;18;19;20;21},{30;25;21;18;16;15;14;13;12;11;10;9;8;7;6;5;4;3;2;1;0}),0)</f>
        <v>0</v>
      </c>
      <c r="R112" s="44"/>
      <c r="S112" s="41">
        <f>IF(R112,LOOKUP(R112,{1;2;3;4;5;6;7;8;9;10;11;12;13;14;15;16;17;18;19;20;21},{30;25;21;18;16;15;14;13;12;11;10;9;8;7;6;5;4;3;2;1;0}),0)</f>
        <v>0</v>
      </c>
      <c r="T112" s="44"/>
      <c r="U112" s="274">
        <f>IF(T112,LOOKUP(T112,{1;2;3;4;5;6;7;8;9;10;11;12;13;14;15;16;17;18;19;20;21},{30;25;21;18;16;15;14;13;12;11;10;9;8;7;6;5;4;3;2;1;0}),0)</f>
        <v>0</v>
      </c>
      <c r="V112" s="480"/>
      <c r="W112" s="479">
        <f>IF(V112,LOOKUP(V112,{1;2;3;4;5;6;7;8;9;10;11;12;13;14;15;16;17;18;19;20;21},{45;35;26;18;16;15;14;13;12;11;10;9;8;7;6;5;4;3;2;1;0}),0)</f>
        <v>0</v>
      </c>
      <c r="X112" s="474"/>
      <c r="Y112" s="484">
        <f>IF(X112,LOOKUP(X112,{1;2;3;4;5;6;7;8;9;10;11;12;13;14;15;16;17;18;19;20;21},{45;35;26;18;16;15;14;13;12;11;10;9;8;7;6;5;4;3;2;1;0}),0)</f>
        <v>0</v>
      </c>
      <c r="Z112" s="480"/>
      <c r="AA112" s="479">
        <f>IF(Z112,LOOKUP(Z112,{1;2;3;4;5;6;7;8;9;10;11;12;13;14;15;16;17;18;19;20;21},{45;35;26;18;16;15;14;13;12;11;10;9;8;7;6;5;4;3;2;1;0}),0)</f>
        <v>0</v>
      </c>
      <c r="AB112" s="474"/>
      <c r="AC112" s="289">
        <f>IF(AB112,LOOKUP(AB112,{1;2;3;4;5;6;7;8;9;10;11;12;13;14;15;16;17;18;19;20;21},{45;35;26;18;16;15;14;13;12;11;10;9;8;7;6;5;4;3;2;1;0}),0)</f>
        <v>0</v>
      </c>
      <c r="AD112" s="225"/>
      <c r="AE112" s="161"/>
    </row>
    <row r="113" spans="1:31" s="54" customFormat="1" ht="16" customHeight="1" x14ac:dyDescent="0.2">
      <c r="A113" s="187">
        <v>3426371</v>
      </c>
      <c r="B113" s="182" t="s">
        <v>555</v>
      </c>
      <c r="C113" s="181" t="s">
        <v>320</v>
      </c>
      <c r="D113" s="178" t="str">
        <f t="shared" si="12"/>
        <v>Kristine AlmKARSRUD</v>
      </c>
      <c r="E113" s="349">
        <v>2017</v>
      </c>
      <c r="F113" s="384" t="s">
        <v>483</v>
      </c>
      <c r="G113" s="381">
        <v>1997</v>
      </c>
      <c r="H113" s="311" t="str">
        <f t="shared" si="13"/>
        <v>U23</v>
      </c>
      <c r="I113" s="311">
        <f t="shared" si="14"/>
        <v>37</v>
      </c>
      <c r="J113" s="340">
        <f>LARGE((O113,S113,Y113,AC113),1)+LARGE((O113,S113,Y113,AC113),2)</f>
        <v>0</v>
      </c>
      <c r="K113" s="44">
        <f t="shared" si="15"/>
        <v>41</v>
      </c>
      <c r="L113" s="202">
        <f>LARGE((Q113,U113,W113,AA113),1)+LARGE((Q113,U113,W113,AA113),2)</f>
        <v>0</v>
      </c>
      <c r="M113" s="161"/>
      <c r="N113" s="44"/>
      <c r="O113" s="41">
        <f>IF(N113,LOOKUP(N113,{1;2;3;4;5;6;7;8;9;10;11;12;13;14;15;16;17;18;19;20;21},{30;25;21;18;16;15;14;13;12;11;10;9;8;7;6;5;4;3;2;1;0}),0)</f>
        <v>0</v>
      </c>
      <c r="P113" s="44"/>
      <c r="Q113" s="43">
        <f>IF(P113,LOOKUP(P113,{1;2;3;4;5;6;7;8;9;10;11;12;13;14;15;16;17;18;19;20;21},{30;25;21;18;16;15;14;13;12;11;10;9;8;7;6;5;4;3;2;1;0}),0)</f>
        <v>0</v>
      </c>
      <c r="R113" s="44"/>
      <c r="S113" s="41">
        <f>IF(R113,LOOKUP(R113,{1;2;3;4;5;6;7;8;9;10;11;12;13;14;15;16;17;18;19;20;21},{30;25;21;18;16;15;14;13;12;11;10;9;8;7;6;5;4;3;2;1;0}),0)</f>
        <v>0</v>
      </c>
      <c r="T113" s="44"/>
      <c r="U113" s="274">
        <f>IF(T113,LOOKUP(T113,{1;2;3;4;5;6;7;8;9;10;11;12;13;14;15;16;17;18;19;20;21},{30;25;21;18;16;15;14;13;12;11;10;9;8;7;6;5;4;3;2;1;0}),0)</f>
        <v>0</v>
      </c>
      <c r="V113" s="480"/>
      <c r="W113" s="479">
        <f>IF(V113,LOOKUP(V113,{1;2;3;4;5;6;7;8;9;10;11;12;13;14;15;16;17;18;19;20;21},{45;35;26;18;16;15;14;13;12;11;10;9;8;7;6;5;4;3;2;1;0}),0)</f>
        <v>0</v>
      </c>
      <c r="X113" s="474"/>
      <c r="Y113" s="484">
        <f>IF(X113,LOOKUP(X113,{1;2;3;4;5;6;7;8;9;10;11;12;13;14;15;16;17;18;19;20;21},{45;35;26;18;16;15;14;13;12;11;10;9;8;7;6;5;4;3;2;1;0}),0)</f>
        <v>0</v>
      </c>
      <c r="Z113" s="480"/>
      <c r="AA113" s="479">
        <f>IF(Z113,LOOKUP(Z113,{1;2;3;4;5;6;7;8;9;10;11;12;13;14;15;16;17;18;19;20;21},{45;35;26;18;16;15;14;13;12;11;10;9;8;7;6;5;4;3;2;1;0}),0)</f>
        <v>0</v>
      </c>
      <c r="AB113" s="474"/>
      <c r="AC113" s="289">
        <f>IF(AB113,LOOKUP(AB113,{1;2;3;4;5;6;7;8;9;10;11;12;13;14;15;16;17;18;19;20;21},{45;35;26;18;16;15;14;13;12;11;10;9;8;7;6;5;4;3;2;1;0}),0)</f>
        <v>0</v>
      </c>
      <c r="AD113" s="225"/>
      <c r="AE113" s="161"/>
    </row>
    <row r="114" spans="1:31" s="264" customFormat="1" ht="16" customHeight="1" x14ac:dyDescent="0.2">
      <c r="A114" s="187">
        <v>3535680</v>
      </c>
      <c r="B114" s="181" t="s">
        <v>365</v>
      </c>
      <c r="C114" s="182" t="s">
        <v>554</v>
      </c>
      <c r="D114" s="178" t="str">
        <f t="shared" si="12"/>
        <v>AmandaKAUTZER</v>
      </c>
      <c r="E114" s="350"/>
      <c r="F114" s="385" t="s">
        <v>482</v>
      </c>
      <c r="G114" s="381">
        <v>1998</v>
      </c>
      <c r="H114" s="311" t="str">
        <f t="shared" si="13"/>
        <v>U23</v>
      </c>
      <c r="I114" s="311">
        <f t="shared" si="14"/>
        <v>37</v>
      </c>
      <c r="J114" s="340">
        <f>LARGE((O114,S114,Y114,AC114),1)+LARGE((O114,S114,Y114,AC114),2)</f>
        <v>0</v>
      </c>
      <c r="K114" s="44">
        <f t="shared" si="15"/>
        <v>41</v>
      </c>
      <c r="L114" s="202">
        <f>LARGE((Q114,U114,W114,AA114),1)+LARGE((Q114,U114,W114,AA114),2)</f>
        <v>0</v>
      </c>
      <c r="M114" s="393"/>
      <c r="N114" s="44"/>
      <c r="O114" s="41">
        <f>IF(N114,LOOKUP(N114,{1;2;3;4;5;6;7;8;9;10;11;12;13;14;15;16;17;18;19;20;21},{30;25;21;18;16;15;14;13;12;11;10;9;8;7;6;5;4;3;2;1;0}),0)</f>
        <v>0</v>
      </c>
      <c r="P114" s="44"/>
      <c r="Q114" s="43">
        <f>IF(P114,LOOKUP(P114,{1;2;3;4;5;6;7;8;9;10;11;12;13;14;15;16;17;18;19;20;21},{30;25;21;18;16;15;14;13;12;11;10;9;8;7;6;5;4;3;2;1;0}),0)</f>
        <v>0</v>
      </c>
      <c r="R114" s="44"/>
      <c r="S114" s="41">
        <f>IF(R114,LOOKUP(R114,{1;2;3;4;5;6;7;8;9;10;11;12;13;14;15;16;17;18;19;20;21},{30;25;21;18;16;15;14;13;12;11;10;9;8;7;6;5;4;3;2;1;0}),0)</f>
        <v>0</v>
      </c>
      <c r="T114" s="44"/>
      <c r="U114" s="274">
        <f>IF(T114,LOOKUP(T114,{1;2;3;4;5;6;7;8;9;10;11;12;13;14;15;16;17;18;19;20;21},{30;25;21;18;16;15;14;13;12;11;10;9;8;7;6;5;4;3;2;1;0}),0)</f>
        <v>0</v>
      </c>
      <c r="V114" s="480"/>
      <c r="W114" s="479">
        <f>IF(V114,LOOKUP(V114,{1;2;3;4;5;6;7;8;9;10;11;12;13;14;15;16;17;18;19;20;21},{45;35;26;18;16;15;14;13;12;11;10;9;8;7;6;5;4;3;2;1;0}),0)</f>
        <v>0</v>
      </c>
      <c r="X114" s="474"/>
      <c r="Y114" s="484">
        <f>IF(X114,LOOKUP(X114,{1;2;3;4;5;6;7;8;9;10;11;12;13;14;15;16;17;18;19;20;21},{45;35;26;18;16;15;14;13;12;11;10;9;8;7;6;5;4;3;2;1;0}),0)</f>
        <v>0</v>
      </c>
      <c r="Z114" s="480"/>
      <c r="AA114" s="479">
        <f>IF(Z114,LOOKUP(Z114,{1;2;3;4;5;6;7;8;9;10;11;12;13;14;15;16;17;18;19;20;21},{45;35;26;18;16;15;14;13;12;11;10;9;8;7;6;5;4;3;2;1;0}),0)</f>
        <v>0</v>
      </c>
      <c r="AB114" s="474"/>
      <c r="AC114" s="289">
        <f>IF(AB114,LOOKUP(AB114,{1;2;3;4;5;6;7;8;9;10;11;12;13;14;15;16;17;18;19;20;21},{45;35;26;18;16;15;14;13;12;11;10;9;8;7;6;5;4;3;2;1;0}),0)</f>
        <v>0</v>
      </c>
      <c r="AD114" s="225"/>
      <c r="AE114" s="393"/>
    </row>
    <row r="115" spans="1:31" s="54" customFormat="1" ht="16" customHeight="1" x14ac:dyDescent="0.2">
      <c r="A115" s="187">
        <v>3535493</v>
      </c>
      <c r="B115" s="181" t="s">
        <v>408</v>
      </c>
      <c r="C115" s="181" t="s">
        <v>108</v>
      </c>
      <c r="D115" s="178" t="str">
        <f t="shared" si="12"/>
        <v>MadisonKEEFFE</v>
      </c>
      <c r="E115" s="349">
        <v>2017</v>
      </c>
      <c r="F115" s="384" t="s">
        <v>482</v>
      </c>
      <c r="G115" s="381">
        <v>1995</v>
      </c>
      <c r="H115" s="311" t="str">
        <f t="shared" si="13"/>
        <v>SR</v>
      </c>
      <c r="I115" s="311">
        <f t="shared" si="14"/>
        <v>37</v>
      </c>
      <c r="J115" s="340">
        <f>LARGE((O115,S115,Y115,AC115),1)+LARGE((O115,S115,Y115,AC115),2)</f>
        <v>0</v>
      </c>
      <c r="K115" s="44">
        <f t="shared" si="15"/>
        <v>41</v>
      </c>
      <c r="L115" s="202">
        <f>LARGE((Q115,U115,W115,AA115),1)+LARGE((Q115,U115,W115,AA115),2)</f>
        <v>0</v>
      </c>
      <c r="M115" s="161"/>
      <c r="N115" s="44"/>
      <c r="O115" s="41">
        <f>IF(N115,LOOKUP(N115,{1;2;3;4;5;6;7;8;9;10;11;12;13;14;15;16;17;18;19;20;21},{30;25;21;18;16;15;14;13;12;11;10;9;8;7;6;5;4;3;2;1;0}),0)</f>
        <v>0</v>
      </c>
      <c r="P115" s="44"/>
      <c r="Q115" s="43">
        <f>IF(P115,LOOKUP(P115,{1;2;3;4;5;6;7;8;9;10;11;12;13;14;15;16;17;18;19;20;21},{30;25;21;18;16;15;14;13;12;11;10;9;8;7;6;5;4;3;2;1;0}),0)</f>
        <v>0</v>
      </c>
      <c r="R115" s="44"/>
      <c r="S115" s="41">
        <f>IF(R115,LOOKUP(R115,{1;2;3;4;5;6;7;8;9;10;11;12;13;14;15;16;17;18;19;20;21},{30;25;21;18;16;15;14;13;12;11;10;9;8;7;6;5;4;3;2;1;0}),0)</f>
        <v>0</v>
      </c>
      <c r="T115" s="44"/>
      <c r="U115" s="274">
        <f>IF(T115,LOOKUP(T115,{1;2;3;4;5;6;7;8;9;10;11;12;13;14;15;16;17;18;19;20;21},{30;25;21;18;16;15;14;13;12;11;10;9;8;7;6;5;4;3;2;1;0}),0)</f>
        <v>0</v>
      </c>
      <c r="V115" s="480"/>
      <c r="W115" s="479">
        <f>IF(V115,LOOKUP(V115,{1;2;3;4;5;6;7;8;9;10;11;12;13;14;15;16;17;18;19;20;21},{45;35;26;18;16;15;14;13;12;11;10;9;8;7;6;5;4;3;2;1;0}),0)</f>
        <v>0</v>
      </c>
      <c r="X115" s="474"/>
      <c r="Y115" s="484">
        <f>IF(X115,LOOKUP(X115,{1;2;3;4;5;6;7;8;9;10;11;12;13;14;15;16;17;18;19;20;21},{45;35;26;18;16;15;14;13;12;11;10;9;8;7;6;5;4;3;2;1;0}),0)</f>
        <v>0</v>
      </c>
      <c r="Z115" s="480"/>
      <c r="AA115" s="479">
        <f>IF(Z115,LOOKUP(Z115,{1;2;3;4;5;6;7;8;9;10;11;12;13;14;15;16;17;18;19;20;21},{45;35;26;18;16;15;14;13;12;11;10;9;8;7;6;5;4;3;2;1;0}),0)</f>
        <v>0</v>
      </c>
      <c r="AB115" s="474"/>
      <c r="AC115" s="289">
        <f>IF(AB115,LOOKUP(AB115,{1;2;3;4;5;6;7;8;9;10;11;12;13;14;15;16;17;18;19;20;21},{45;35;26;18;16;15;14;13;12;11;10;9;8;7;6;5;4;3;2;1;0}),0)</f>
        <v>0</v>
      </c>
      <c r="AD115" s="225"/>
      <c r="AE115" s="161"/>
    </row>
    <row r="116" spans="1:31" s="54" customFormat="1" ht="16" customHeight="1" x14ac:dyDescent="0.2">
      <c r="A116" s="187">
        <v>3535526</v>
      </c>
      <c r="B116" s="181" t="s">
        <v>422</v>
      </c>
      <c r="C116" s="181" t="s">
        <v>423</v>
      </c>
      <c r="D116" s="178" t="str">
        <f t="shared" si="12"/>
        <v>StephanieKIRK</v>
      </c>
      <c r="E116" s="349">
        <v>2017</v>
      </c>
      <c r="F116" s="384" t="s">
        <v>482</v>
      </c>
      <c r="G116" s="381">
        <v>1994</v>
      </c>
      <c r="H116" s="311" t="str">
        <f t="shared" si="13"/>
        <v>SR</v>
      </c>
      <c r="I116" s="311">
        <f t="shared" si="14"/>
        <v>37</v>
      </c>
      <c r="J116" s="340">
        <f>LARGE((O116,S116,Y116,AC116),1)+LARGE((O116,S116,Y116,AC116),2)</f>
        <v>0</v>
      </c>
      <c r="K116" s="44">
        <f t="shared" si="15"/>
        <v>41</v>
      </c>
      <c r="L116" s="202">
        <f>LARGE((Q116,U116,W116,AA116),1)+LARGE((Q116,U116,W116,AA116),2)</f>
        <v>0</v>
      </c>
      <c r="M116" s="161"/>
      <c r="N116" s="44"/>
      <c r="O116" s="41">
        <f>IF(N116,LOOKUP(N116,{1;2;3;4;5;6;7;8;9;10;11;12;13;14;15;16;17;18;19;20;21},{30;25;21;18;16;15;14;13;12;11;10;9;8;7;6;5;4;3;2;1;0}),0)</f>
        <v>0</v>
      </c>
      <c r="P116" s="44"/>
      <c r="Q116" s="43">
        <f>IF(P116,LOOKUP(P116,{1;2;3;4;5;6;7;8;9;10;11;12;13;14;15;16;17;18;19;20;21},{30;25;21;18;16;15;14;13;12;11;10;9;8;7;6;5;4;3;2;1;0}),0)</f>
        <v>0</v>
      </c>
      <c r="R116" s="44"/>
      <c r="S116" s="41">
        <f>IF(R116,LOOKUP(R116,{1;2;3;4;5;6;7;8;9;10;11;12;13;14;15;16;17;18;19;20;21},{30;25;21;18;16;15;14;13;12;11;10;9;8;7;6;5;4;3;2;1;0}),0)</f>
        <v>0</v>
      </c>
      <c r="T116" s="44"/>
      <c r="U116" s="274">
        <f>IF(T116,LOOKUP(T116,{1;2;3;4;5;6;7;8;9;10;11;12;13;14;15;16;17;18;19;20;21},{30;25;21;18;16;15;14;13;12;11;10;9;8;7;6;5;4;3;2;1;0}),0)</f>
        <v>0</v>
      </c>
      <c r="V116" s="480"/>
      <c r="W116" s="479">
        <f>IF(V116,LOOKUP(V116,{1;2;3;4;5;6;7;8;9;10;11;12;13;14;15;16;17;18;19;20;21},{45;35;26;18;16;15;14;13;12;11;10;9;8;7;6;5;4;3;2;1;0}),0)</f>
        <v>0</v>
      </c>
      <c r="X116" s="474"/>
      <c r="Y116" s="484">
        <f>IF(X116,LOOKUP(X116,{1;2;3;4;5;6;7;8;9;10;11;12;13;14;15;16;17;18;19;20;21},{45;35;26;18;16;15;14;13;12;11;10;9;8;7;6;5;4;3;2;1;0}),0)</f>
        <v>0</v>
      </c>
      <c r="Z116" s="480"/>
      <c r="AA116" s="479">
        <f>IF(Z116,LOOKUP(Z116,{1;2;3;4;5;6;7;8;9;10;11;12;13;14;15;16;17;18;19;20;21},{45;35;26;18;16;15;14;13;12;11;10;9;8;7;6;5;4;3;2;1;0}),0)</f>
        <v>0</v>
      </c>
      <c r="AB116" s="474"/>
      <c r="AC116" s="289">
        <f>IF(AB116,LOOKUP(AB116,{1;2;3;4;5;6;7;8;9;10;11;12;13;14;15;16;17;18;19;20;21},{45;35;26;18;16;15;14;13;12;11;10;9;8;7;6;5;4;3;2;1;0}),0)</f>
        <v>0</v>
      </c>
      <c r="AD116" s="225"/>
      <c r="AE116" s="161"/>
    </row>
    <row r="117" spans="1:31" s="54" customFormat="1" ht="16" customHeight="1" x14ac:dyDescent="0.2">
      <c r="A117" s="187">
        <v>3535566</v>
      </c>
      <c r="B117" s="184" t="s">
        <v>424</v>
      </c>
      <c r="C117" s="181" t="s">
        <v>425</v>
      </c>
      <c r="D117" s="178" t="str">
        <f t="shared" si="12"/>
        <v>JessieKNORI</v>
      </c>
      <c r="E117" s="349">
        <v>2017</v>
      </c>
      <c r="F117" s="384" t="s">
        <v>482</v>
      </c>
      <c r="G117" s="381">
        <v>1994</v>
      </c>
      <c r="H117" s="311" t="str">
        <f t="shared" si="13"/>
        <v>SR</v>
      </c>
      <c r="I117" s="311">
        <f t="shared" si="14"/>
        <v>37</v>
      </c>
      <c r="J117" s="340">
        <f>LARGE((O117,S117,Y117,AC117),1)+LARGE((O117,S117,Y117,AC117),2)</f>
        <v>0</v>
      </c>
      <c r="K117" s="44">
        <f t="shared" si="15"/>
        <v>41</v>
      </c>
      <c r="L117" s="202">
        <f>LARGE((Q117,U117,W117,AA117),1)+LARGE((Q117,U117,W117,AA117),2)</f>
        <v>0</v>
      </c>
      <c r="M117" s="161"/>
      <c r="N117" s="44"/>
      <c r="O117" s="41">
        <f>IF(N117,LOOKUP(N117,{1;2;3;4;5;6;7;8;9;10;11;12;13;14;15;16;17;18;19;20;21},{30;25;21;18;16;15;14;13;12;11;10;9;8;7;6;5;4;3;2;1;0}),0)</f>
        <v>0</v>
      </c>
      <c r="P117" s="44"/>
      <c r="Q117" s="43">
        <f>IF(P117,LOOKUP(P117,{1;2;3;4;5;6;7;8;9;10;11;12;13;14;15;16;17;18;19;20;21},{30;25;21;18;16;15;14;13;12;11;10;9;8;7;6;5;4;3;2;1;0}),0)</f>
        <v>0</v>
      </c>
      <c r="R117" s="44"/>
      <c r="S117" s="41">
        <f>IF(R117,LOOKUP(R117,{1;2;3;4;5;6;7;8;9;10;11;12;13;14;15;16;17;18;19;20;21},{30;25;21;18;16;15;14;13;12;11;10;9;8;7;6;5;4;3;2;1;0}),0)</f>
        <v>0</v>
      </c>
      <c r="T117" s="44"/>
      <c r="U117" s="274">
        <f>IF(T117,LOOKUP(T117,{1;2;3;4;5;6;7;8;9;10;11;12;13;14;15;16;17;18;19;20;21},{30;25;21;18;16;15;14;13;12;11;10;9;8;7;6;5;4;3;2;1;0}),0)</f>
        <v>0</v>
      </c>
      <c r="V117" s="480"/>
      <c r="W117" s="479">
        <f>IF(V117,LOOKUP(V117,{1;2;3;4;5;6;7;8;9;10;11;12;13;14;15;16;17;18;19;20;21},{45;35;26;18;16;15;14;13;12;11;10;9;8;7;6;5;4;3;2;1;0}),0)</f>
        <v>0</v>
      </c>
      <c r="X117" s="474"/>
      <c r="Y117" s="484">
        <f>IF(X117,LOOKUP(X117,{1;2;3;4;5;6;7;8;9;10;11;12;13;14;15;16;17;18;19;20;21},{45;35;26;18;16;15;14;13;12;11;10;9;8;7;6;5;4;3;2;1;0}),0)</f>
        <v>0</v>
      </c>
      <c r="Z117" s="480"/>
      <c r="AA117" s="479">
        <f>IF(Z117,LOOKUP(Z117,{1;2;3;4;5;6;7;8;9;10;11;12;13;14;15;16;17;18;19;20;21},{45;35;26;18;16;15;14;13;12;11;10;9;8;7;6;5;4;3;2;1;0}),0)</f>
        <v>0</v>
      </c>
      <c r="AB117" s="474"/>
      <c r="AC117" s="289">
        <f>IF(AB117,LOOKUP(AB117,{1;2;3;4;5;6;7;8;9;10;11;12;13;14;15;16;17;18;19;20;21},{45;35;26;18;16;15;14;13;12;11;10;9;8;7;6;5;4;3;2;1;0}),0)</f>
        <v>0</v>
      </c>
      <c r="AD117" s="225"/>
      <c r="AE117" s="161"/>
    </row>
    <row r="118" spans="1:31" s="54" customFormat="1" ht="16" customHeight="1" x14ac:dyDescent="0.2">
      <c r="A118" s="187">
        <v>3105029</v>
      </c>
      <c r="B118" s="181" t="s">
        <v>329</v>
      </c>
      <c r="C118" s="181" t="s">
        <v>330</v>
      </c>
      <c r="D118" s="178" t="str">
        <f t="shared" si="12"/>
        <v>ZinaKOCHER</v>
      </c>
      <c r="E118" s="349">
        <v>2017</v>
      </c>
      <c r="F118" s="384" t="s">
        <v>483</v>
      </c>
      <c r="G118" s="381">
        <v>1982</v>
      </c>
      <c r="H118" s="311" t="str">
        <f t="shared" si="13"/>
        <v>SR</v>
      </c>
      <c r="I118" s="311">
        <f t="shared" si="14"/>
        <v>37</v>
      </c>
      <c r="J118" s="340">
        <f>LARGE((O118,S118,Y118,AC118),1)+LARGE((O118,S118,Y118,AC118),2)</f>
        <v>0</v>
      </c>
      <c r="K118" s="44">
        <f t="shared" si="15"/>
        <v>41</v>
      </c>
      <c r="L118" s="202">
        <f>LARGE((Q118,U118,W118,AA118),1)+LARGE((Q118,U118,W118,AA118),2)</f>
        <v>0</v>
      </c>
      <c r="M118" s="161"/>
      <c r="N118" s="44"/>
      <c r="O118" s="41">
        <f>IF(N118,LOOKUP(N118,{1;2;3;4;5;6;7;8;9;10;11;12;13;14;15;16;17;18;19;20;21},{30;25;21;18;16;15;14;13;12;11;10;9;8;7;6;5;4;3;2;1;0}),0)</f>
        <v>0</v>
      </c>
      <c r="P118" s="44"/>
      <c r="Q118" s="43">
        <f>IF(P118,LOOKUP(P118,{1;2;3;4;5;6;7;8;9;10;11;12;13;14;15;16;17;18;19;20;21},{30;25;21;18;16;15;14;13;12;11;10;9;8;7;6;5;4;3;2;1;0}),0)</f>
        <v>0</v>
      </c>
      <c r="R118" s="44"/>
      <c r="S118" s="41">
        <f>IF(R118,LOOKUP(R118,{1;2;3;4;5;6;7;8;9;10;11;12;13;14;15;16;17;18;19;20;21},{30;25;21;18;16;15;14;13;12;11;10;9;8;7;6;5;4;3;2;1;0}),0)</f>
        <v>0</v>
      </c>
      <c r="T118" s="44"/>
      <c r="U118" s="274">
        <f>IF(T118,LOOKUP(T118,{1;2;3;4;5;6;7;8;9;10;11;12;13;14;15;16;17;18;19;20;21},{30;25;21;18;16;15;14;13;12;11;10;9;8;7;6;5;4;3;2;1;0}),0)</f>
        <v>0</v>
      </c>
      <c r="V118" s="480"/>
      <c r="W118" s="479">
        <f>IF(V118,LOOKUP(V118,{1;2;3;4;5;6;7;8;9;10;11;12;13;14;15;16;17;18;19;20;21},{45;35;26;18;16;15;14;13;12;11;10;9;8;7;6;5;4;3;2;1;0}),0)</f>
        <v>0</v>
      </c>
      <c r="X118" s="474"/>
      <c r="Y118" s="484">
        <f>IF(X118,LOOKUP(X118,{1;2;3;4;5;6;7;8;9;10;11;12;13;14;15;16;17;18;19;20;21},{45;35;26;18;16;15;14;13;12;11;10;9;8;7;6;5;4;3;2;1;0}),0)</f>
        <v>0</v>
      </c>
      <c r="Z118" s="480"/>
      <c r="AA118" s="479">
        <f>IF(Z118,LOOKUP(Z118,{1;2;3;4;5;6;7;8;9;10;11;12;13;14;15;16;17;18;19;20;21},{45;35;26;18;16;15;14;13;12;11;10;9;8;7;6;5;4;3;2;1;0}),0)</f>
        <v>0</v>
      </c>
      <c r="AB118" s="474"/>
      <c r="AC118" s="289">
        <f>IF(AB118,LOOKUP(AB118,{1;2;3;4;5;6;7;8;9;10;11;12;13;14;15;16;17;18;19;20;21},{45;35;26;18;16;15;14;13;12;11;10;9;8;7;6;5;4;3;2;1;0}),0)</f>
        <v>0</v>
      </c>
      <c r="AD118" s="225"/>
      <c r="AE118" s="161"/>
    </row>
    <row r="119" spans="1:31" s="54" customFormat="1" ht="16" customHeight="1" x14ac:dyDescent="0.2">
      <c r="A119" s="187">
        <v>3105143</v>
      </c>
      <c r="B119" s="181" t="s">
        <v>334</v>
      </c>
      <c r="C119" s="181" t="s">
        <v>426</v>
      </c>
      <c r="D119" s="178" t="str">
        <f t="shared" si="12"/>
        <v>AndreaLEE</v>
      </c>
      <c r="E119" s="349">
        <v>2017</v>
      </c>
      <c r="F119" s="384" t="s">
        <v>483</v>
      </c>
      <c r="G119" s="381">
        <v>1990</v>
      </c>
      <c r="H119" s="311" t="str">
        <f t="shared" si="13"/>
        <v>SR</v>
      </c>
      <c r="I119" s="311">
        <f t="shared" si="14"/>
        <v>37</v>
      </c>
      <c r="J119" s="340">
        <f>LARGE((O119,S119,Y119,AC119),1)+LARGE((O119,S119,Y119,AC119),2)</f>
        <v>0</v>
      </c>
      <c r="K119" s="44">
        <f t="shared" si="15"/>
        <v>41</v>
      </c>
      <c r="L119" s="202">
        <f>LARGE((Q119,U119,W119,AA119),1)+LARGE((Q119,U119,W119,AA119),2)</f>
        <v>0</v>
      </c>
      <c r="M119" s="161"/>
      <c r="N119" s="44"/>
      <c r="O119" s="41">
        <f>IF(N119,LOOKUP(N119,{1;2;3;4;5;6;7;8;9;10;11;12;13;14;15;16;17;18;19;20;21},{30;25;21;18;16;15;14;13;12;11;10;9;8;7;6;5;4;3;2;1;0}),0)</f>
        <v>0</v>
      </c>
      <c r="P119" s="44"/>
      <c r="Q119" s="43">
        <f>IF(P119,LOOKUP(P119,{1;2;3;4;5;6;7;8;9;10;11;12;13;14;15;16;17;18;19;20;21},{30;25;21;18;16;15;14;13;12;11;10;9;8;7;6;5;4;3;2;1;0}),0)</f>
        <v>0</v>
      </c>
      <c r="R119" s="44"/>
      <c r="S119" s="41">
        <f>IF(R119,LOOKUP(R119,{1;2;3;4;5;6;7;8;9;10;11;12;13;14;15;16;17;18;19;20;21},{30;25;21;18;16;15;14;13;12;11;10;9;8;7;6;5;4;3;2;1;0}),0)</f>
        <v>0</v>
      </c>
      <c r="T119" s="44"/>
      <c r="U119" s="274">
        <f>IF(T119,LOOKUP(T119,{1;2;3;4;5;6;7;8;9;10;11;12;13;14;15;16;17;18;19;20;21},{30;25;21;18;16;15;14;13;12;11;10;9;8;7;6;5;4;3;2;1;0}),0)</f>
        <v>0</v>
      </c>
      <c r="V119" s="480"/>
      <c r="W119" s="479">
        <f>IF(V119,LOOKUP(V119,{1;2;3;4;5;6;7;8;9;10;11;12;13;14;15;16;17;18;19;20;21},{45;35;26;18;16;15;14;13;12;11;10;9;8;7;6;5;4;3;2;1;0}),0)</f>
        <v>0</v>
      </c>
      <c r="X119" s="474"/>
      <c r="Y119" s="484">
        <f>IF(X119,LOOKUP(X119,{1;2;3;4;5;6;7;8;9;10;11;12;13;14;15;16;17;18;19;20;21},{45;35;26;18;16;15;14;13;12;11;10;9;8;7;6;5;4;3;2;1;0}),0)</f>
        <v>0</v>
      </c>
      <c r="Z119" s="480"/>
      <c r="AA119" s="479">
        <f>IF(Z119,LOOKUP(Z119,{1;2;3;4;5;6;7;8;9;10;11;12;13;14;15;16;17;18;19;20;21},{45;35;26;18;16;15;14;13;12;11;10;9;8;7;6;5;4;3;2;1;0}),0)</f>
        <v>0</v>
      </c>
      <c r="AB119" s="474"/>
      <c r="AC119" s="289">
        <f>IF(AB119,LOOKUP(AB119,{1;2;3;4;5;6;7;8;9;10;11;12;13;14;15;16;17;18;19;20;21},{45;35;26;18;16;15;14;13;12;11;10;9;8;7;6;5;4;3;2;1;0}),0)</f>
        <v>0</v>
      </c>
      <c r="AD119" s="225"/>
      <c r="AE119" s="161"/>
    </row>
    <row r="120" spans="1:31" s="54" customFormat="1" ht="16" customHeight="1" x14ac:dyDescent="0.2">
      <c r="A120" s="187">
        <v>3535767</v>
      </c>
      <c r="B120" s="181" t="s">
        <v>427</v>
      </c>
      <c r="C120" s="181" t="s">
        <v>428</v>
      </c>
      <c r="D120" s="178" t="str">
        <f t="shared" si="12"/>
        <v>QuinnLEHMKUHL</v>
      </c>
      <c r="E120" s="349">
        <v>2017</v>
      </c>
      <c r="F120" s="384" t="s">
        <v>482</v>
      </c>
      <c r="G120" s="381">
        <v>1999</v>
      </c>
      <c r="H120" s="311" t="str">
        <f t="shared" si="13"/>
        <v>U23</v>
      </c>
      <c r="I120" s="311">
        <f t="shared" si="14"/>
        <v>37</v>
      </c>
      <c r="J120" s="340">
        <f>LARGE((O120,S120,Y120,AC120),1)+LARGE((O120,S120,Y120,AC120),2)</f>
        <v>0</v>
      </c>
      <c r="K120" s="44">
        <f t="shared" si="15"/>
        <v>41</v>
      </c>
      <c r="L120" s="202">
        <f>LARGE((Q120,U120,W120,AA120),1)+LARGE((Q120,U120,W120,AA120),2)</f>
        <v>0</v>
      </c>
      <c r="M120" s="161"/>
      <c r="N120" s="44"/>
      <c r="O120" s="41">
        <f>IF(N120,LOOKUP(N120,{1;2;3;4;5;6;7;8;9;10;11;12;13;14;15;16;17;18;19;20;21},{30;25;21;18;16;15;14;13;12;11;10;9;8;7;6;5;4;3;2;1;0}),0)</f>
        <v>0</v>
      </c>
      <c r="P120" s="44"/>
      <c r="Q120" s="43">
        <f>IF(P120,LOOKUP(P120,{1;2;3;4;5;6;7;8;9;10;11;12;13;14;15;16;17;18;19;20;21},{30;25;21;18;16;15;14;13;12;11;10;9;8;7;6;5;4;3;2;1;0}),0)</f>
        <v>0</v>
      </c>
      <c r="R120" s="44"/>
      <c r="S120" s="41">
        <f>IF(R120,LOOKUP(R120,{1;2;3;4;5;6;7;8;9;10;11;12;13;14;15;16;17;18;19;20;21},{30;25;21;18;16;15;14;13;12;11;10;9;8;7;6;5;4;3;2;1;0}),0)</f>
        <v>0</v>
      </c>
      <c r="T120" s="44"/>
      <c r="U120" s="274">
        <f>IF(T120,LOOKUP(T120,{1;2;3;4;5;6;7;8;9;10;11;12;13;14;15;16;17;18;19;20;21},{30;25;21;18;16;15;14;13;12;11;10;9;8;7;6;5;4;3;2;1;0}),0)</f>
        <v>0</v>
      </c>
      <c r="V120" s="480"/>
      <c r="W120" s="479">
        <f>IF(V120,LOOKUP(V120,{1;2;3;4;5;6;7;8;9;10;11;12;13;14;15;16;17;18;19;20;21},{45;35;26;18;16;15;14;13;12;11;10;9;8;7;6;5;4;3;2;1;0}),0)</f>
        <v>0</v>
      </c>
      <c r="X120" s="474"/>
      <c r="Y120" s="484">
        <f>IF(X120,LOOKUP(X120,{1;2;3;4;5;6;7;8;9;10;11;12;13;14;15;16;17;18;19;20;21},{45;35;26;18;16;15;14;13;12;11;10;9;8;7;6;5;4;3;2;1;0}),0)</f>
        <v>0</v>
      </c>
      <c r="Z120" s="480"/>
      <c r="AA120" s="479">
        <f>IF(Z120,LOOKUP(Z120,{1;2;3;4;5;6;7;8;9;10;11;12;13;14;15;16;17;18;19;20;21},{45;35;26;18;16;15;14;13;12;11;10;9;8;7;6;5;4;3;2;1;0}),0)</f>
        <v>0</v>
      </c>
      <c r="AB120" s="474"/>
      <c r="AC120" s="289">
        <f>IF(AB120,LOOKUP(AB120,{1;2;3;4;5;6;7;8;9;10;11;12;13;14;15;16;17;18;19;20;21},{45;35;26;18;16;15;14;13;12;11;10;9;8;7;6;5;4;3;2;1;0}),0)</f>
        <v>0</v>
      </c>
      <c r="AD120" s="225"/>
      <c r="AE120" s="161"/>
    </row>
    <row r="121" spans="1:31" s="54" customFormat="1" ht="16" customHeight="1" x14ac:dyDescent="0.2">
      <c r="A121" s="187">
        <v>3426179</v>
      </c>
      <c r="B121" s="181" t="s">
        <v>290</v>
      </c>
      <c r="C121" s="181" t="s">
        <v>291</v>
      </c>
      <c r="D121" s="178" t="str">
        <f t="shared" si="12"/>
        <v>Anne SiriLERVIK</v>
      </c>
      <c r="E121" s="349">
        <v>2017</v>
      </c>
      <c r="F121" s="384" t="s">
        <v>483</v>
      </c>
      <c r="G121" s="381">
        <v>1996</v>
      </c>
      <c r="H121" s="311" t="str">
        <f t="shared" si="13"/>
        <v>U23</v>
      </c>
      <c r="I121" s="311">
        <f t="shared" si="14"/>
        <v>37</v>
      </c>
      <c r="J121" s="340">
        <f>LARGE((O121,S121,Y121,AC121),1)+LARGE((O121,S121,Y121,AC121),2)</f>
        <v>0</v>
      </c>
      <c r="K121" s="44">
        <f t="shared" si="15"/>
        <v>41</v>
      </c>
      <c r="L121" s="202">
        <f>LARGE((Q121,U121,W121,AA121),1)+LARGE((Q121,U121,W121,AA121),2)</f>
        <v>0</v>
      </c>
      <c r="M121" s="161"/>
      <c r="N121" s="46"/>
      <c r="O121" s="41">
        <f>IF(N121,LOOKUP(N121,{1;2;3;4;5;6;7;8;9;10;11;12;13;14;15;16;17;18;19;20;21},{30;25;21;18;16;15;14;13;12;11;10;9;8;7;6;5;4;3;2;1;0}),0)</f>
        <v>0</v>
      </c>
      <c r="P121" s="46"/>
      <c r="Q121" s="43">
        <f>IF(P121,LOOKUP(P121,{1;2;3;4;5;6;7;8;9;10;11;12;13;14;15;16;17;18;19;20;21},{30;25;21;18;16;15;14;13;12;11;10;9;8;7;6;5;4;3;2;1;0}),0)</f>
        <v>0</v>
      </c>
      <c r="R121" s="46"/>
      <c r="S121" s="41">
        <f>IF(R121,LOOKUP(R121,{1;2;3;4;5;6;7;8;9;10;11;12;13;14;15;16;17;18;19;20;21},{30;25;21;18;16;15;14;13;12;11;10;9;8;7;6;5;4;3;2;1;0}),0)</f>
        <v>0</v>
      </c>
      <c r="T121" s="46"/>
      <c r="U121" s="274">
        <f>IF(T121,LOOKUP(T121,{1;2;3;4;5;6;7;8;9;10;11;12;13;14;15;16;17;18;19;20;21},{30;25;21;18;16;15;14;13;12;11;10;9;8;7;6;5;4;3;2;1;0}),0)</f>
        <v>0</v>
      </c>
      <c r="V121" s="480"/>
      <c r="W121" s="479">
        <f>IF(V121,LOOKUP(V121,{1;2;3;4;5;6;7;8;9;10;11;12;13;14;15;16;17;18;19;20;21},{45;35;26;18;16;15;14;13;12;11;10;9;8;7;6;5;4;3;2;1;0}),0)</f>
        <v>0</v>
      </c>
      <c r="X121" s="474"/>
      <c r="Y121" s="484">
        <f>IF(X121,LOOKUP(X121,{1;2;3;4;5;6;7;8;9;10;11;12;13;14;15;16;17;18;19;20;21},{45;35;26;18;16;15;14;13;12;11;10;9;8;7;6;5;4;3;2;1;0}),0)</f>
        <v>0</v>
      </c>
      <c r="Z121" s="480"/>
      <c r="AA121" s="479">
        <f>IF(Z121,LOOKUP(Z121,{1;2;3;4;5;6;7;8;9;10;11;12;13;14;15;16;17;18;19;20;21},{45;35;26;18;16;15;14;13;12;11;10;9;8;7;6;5;4;3;2;1;0}),0)</f>
        <v>0</v>
      </c>
      <c r="AB121" s="474"/>
      <c r="AC121" s="289">
        <f>IF(AB121,LOOKUP(AB121,{1;2;3;4;5;6;7;8;9;10;11;12;13;14;15;16;17;18;19;20;21},{45;35;26;18;16;15;14;13;12;11;10;9;8;7;6;5;4;3;2;1;0}),0)</f>
        <v>0</v>
      </c>
      <c r="AD121" s="225"/>
      <c r="AE121" s="161"/>
    </row>
    <row r="122" spans="1:31" s="54" customFormat="1" ht="16" customHeight="1" x14ac:dyDescent="0.2">
      <c r="A122" s="187">
        <v>3105180</v>
      </c>
      <c r="B122" s="181" t="s">
        <v>341</v>
      </c>
      <c r="C122" s="181" t="s">
        <v>342</v>
      </c>
      <c r="D122" s="178" t="str">
        <f t="shared" si="12"/>
        <v>MayaMACISAAC-JONES</v>
      </c>
      <c r="E122" s="349">
        <v>2017</v>
      </c>
      <c r="F122" s="384" t="s">
        <v>483</v>
      </c>
      <c r="G122" s="381">
        <v>1995</v>
      </c>
      <c r="H122" s="311" t="str">
        <f t="shared" si="13"/>
        <v>SR</v>
      </c>
      <c r="I122" s="311">
        <f t="shared" si="14"/>
        <v>37</v>
      </c>
      <c r="J122" s="340">
        <f>LARGE((O122,S122,Y122,AC122),1)+LARGE((O122,S122,Y122,AC122),2)</f>
        <v>0</v>
      </c>
      <c r="K122" s="44">
        <f t="shared" si="15"/>
        <v>41</v>
      </c>
      <c r="L122" s="202">
        <f>LARGE((Q122,U122,W122,AA122),1)+LARGE((Q122,U122,W122,AA122),2)</f>
        <v>0</v>
      </c>
      <c r="M122" s="161"/>
      <c r="N122" s="44"/>
      <c r="O122" s="41">
        <f>IF(N122,LOOKUP(N122,{1;2;3;4;5;6;7;8;9;10;11;12;13;14;15;16;17;18;19;20;21},{30;25;21;18;16;15;14;13;12;11;10;9;8;7;6;5;4;3;2;1;0}),0)</f>
        <v>0</v>
      </c>
      <c r="P122" s="44"/>
      <c r="Q122" s="43">
        <f>IF(P122,LOOKUP(P122,{1;2;3;4;5;6;7;8;9;10;11;12;13;14;15;16;17;18;19;20;21},{30;25;21;18;16;15;14;13;12;11;10;9;8;7;6;5;4;3;2;1;0}),0)</f>
        <v>0</v>
      </c>
      <c r="R122" s="44"/>
      <c r="S122" s="41">
        <f>IF(R122,LOOKUP(R122,{1;2;3;4;5;6;7;8;9;10;11;12;13;14;15;16;17;18;19;20;21},{30;25;21;18;16;15;14;13;12;11;10;9;8;7;6;5;4;3;2;1;0}),0)</f>
        <v>0</v>
      </c>
      <c r="T122" s="44"/>
      <c r="U122" s="274">
        <f>IF(T122,LOOKUP(T122,{1;2;3;4;5;6;7;8;9;10;11;12;13;14;15;16;17;18;19;20;21},{30;25;21;18;16;15;14;13;12;11;10;9;8;7;6;5;4;3;2;1;0}),0)</f>
        <v>0</v>
      </c>
      <c r="V122" s="480"/>
      <c r="W122" s="479">
        <f>IF(V122,LOOKUP(V122,{1;2;3;4;5;6;7;8;9;10;11;12;13;14;15;16;17;18;19;20;21},{45;35;26;18;16;15;14;13;12;11;10;9;8;7;6;5;4;3;2;1;0}),0)</f>
        <v>0</v>
      </c>
      <c r="X122" s="474"/>
      <c r="Y122" s="484">
        <f>IF(X122,LOOKUP(X122,{1;2;3;4;5;6;7;8;9;10;11;12;13;14;15;16;17;18;19;20;21},{45;35;26;18;16;15;14;13;12;11;10;9;8;7;6;5;4;3;2;1;0}),0)</f>
        <v>0</v>
      </c>
      <c r="Z122" s="480"/>
      <c r="AA122" s="479">
        <f>IF(Z122,LOOKUP(Z122,{1;2;3;4;5;6;7;8;9;10;11;12;13;14;15;16;17;18;19;20;21},{45;35;26;18;16;15;14;13;12;11;10;9;8;7;6;5;4;3;2;1;0}),0)</f>
        <v>0</v>
      </c>
      <c r="AB122" s="474"/>
      <c r="AC122" s="289">
        <f>IF(AB122,LOOKUP(AB122,{1;2;3;4;5;6;7;8;9;10;11;12;13;14;15;16;17;18;19;20;21},{45;35;26;18;16;15;14;13;12;11;10;9;8;7;6;5;4;3;2;1;0}),0)</f>
        <v>0</v>
      </c>
      <c r="AD122" s="225"/>
      <c r="AE122" s="161"/>
    </row>
    <row r="123" spans="1:31" s="54" customFormat="1" ht="16" customHeight="1" x14ac:dyDescent="0.2">
      <c r="A123" s="187">
        <v>3105169</v>
      </c>
      <c r="B123" s="181" t="s">
        <v>275</v>
      </c>
      <c r="C123" s="181" t="s">
        <v>276</v>
      </c>
      <c r="D123" s="178" t="str">
        <f t="shared" si="12"/>
        <v>AlannahMACLEAN</v>
      </c>
      <c r="E123" s="349">
        <v>2017</v>
      </c>
      <c r="F123" s="384" t="s">
        <v>483</v>
      </c>
      <c r="G123" s="381">
        <v>1993</v>
      </c>
      <c r="H123" s="311" t="str">
        <f t="shared" si="13"/>
        <v>SR</v>
      </c>
      <c r="I123" s="311">
        <f t="shared" si="14"/>
        <v>37</v>
      </c>
      <c r="J123" s="340">
        <f>LARGE((O123,S123,Y123,AC123),1)+LARGE((O123,S123,Y123,AC123),2)</f>
        <v>0</v>
      </c>
      <c r="K123" s="44">
        <f t="shared" si="15"/>
        <v>41</v>
      </c>
      <c r="L123" s="202">
        <f>LARGE((Q123,U123,W123,AA123),1)+LARGE((Q123,U123,W123,AA123),2)</f>
        <v>0</v>
      </c>
      <c r="M123" s="161"/>
      <c r="N123" s="44"/>
      <c r="O123" s="41">
        <f>IF(N123,LOOKUP(N123,{1;2;3;4;5;6;7;8;9;10;11;12;13;14;15;16;17;18;19;20;21},{30;25;21;18;16;15;14;13;12;11;10;9;8;7;6;5;4;3;2;1;0}),0)</f>
        <v>0</v>
      </c>
      <c r="P123" s="44"/>
      <c r="Q123" s="43">
        <f>IF(P123,LOOKUP(P123,{1;2;3;4;5;6;7;8;9;10;11;12;13;14;15;16;17;18;19;20;21},{30;25;21;18;16;15;14;13;12;11;10;9;8;7;6;5;4;3;2;1;0}),0)</f>
        <v>0</v>
      </c>
      <c r="R123" s="44"/>
      <c r="S123" s="41">
        <f>IF(R123,LOOKUP(R123,{1;2;3;4;5;6;7;8;9;10;11;12;13;14;15;16;17;18;19;20;21},{30;25;21;18;16;15;14;13;12;11;10;9;8;7;6;5;4;3;2;1;0}),0)</f>
        <v>0</v>
      </c>
      <c r="T123" s="44"/>
      <c r="U123" s="274">
        <f>IF(T123,LOOKUP(T123,{1;2;3;4;5;6;7;8;9;10;11;12;13;14;15;16;17;18;19;20;21},{30;25;21;18;16;15;14;13;12;11;10;9;8;7;6;5;4;3;2;1;0}),0)</f>
        <v>0</v>
      </c>
      <c r="V123" s="480"/>
      <c r="W123" s="479">
        <f>IF(V123,LOOKUP(V123,{1;2;3;4;5;6;7;8;9;10;11;12;13;14;15;16;17;18;19;20;21},{45;35;26;18;16;15;14;13;12;11;10;9;8;7;6;5;4;3;2;1;0}),0)</f>
        <v>0</v>
      </c>
      <c r="X123" s="474"/>
      <c r="Y123" s="484">
        <f>IF(X123,LOOKUP(X123,{1;2;3;4;5;6;7;8;9;10;11;12;13;14;15;16;17;18;19;20;21},{45;35;26;18;16;15;14;13;12;11;10;9;8;7;6;5;4;3;2;1;0}),0)</f>
        <v>0</v>
      </c>
      <c r="Z123" s="480"/>
      <c r="AA123" s="479">
        <f>IF(Z123,LOOKUP(Z123,{1;2;3;4;5;6;7;8;9;10;11;12;13;14;15;16;17;18;19;20;21},{45;35;26;18;16;15;14;13;12;11;10;9;8;7;6;5;4;3;2;1;0}),0)</f>
        <v>0</v>
      </c>
      <c r="AB123" s="474"/>
      <c r="AC123" s="289">
        <f>IF(AB123,LOOKUP(AB123,{1;2;3;4;5;6;7;8;9;10;11;12;13;14;15;16;17;18;19;20;21},{45;35;26;18;16;15;14;13;12;11;10;9;8;7;6;5;4;3;2;1;0}),0)</f>
        <v>0</v>
      </c>
      <c r="AD123" s="225"/>
      <c r="AE123" s="161"/>
    </row>
    <row r="124" spans="1:31" s="54" customFormat="1" ht="16" customHeight="1" x14ac:dyDescent="0.2">
      <c r="A124" s="187">
        <v>3535504</v>
      </c>
      <c r="B124" s="181" t="s">
        <v>429</v>
      </c>
      <c r="C124" s="181" t="s">
        <v>430</v>
      </c>
      <c r="D124" s="178" t="str">
        <f t="shared" si="12"/>
        <v>CambriaMCDERMOTT</v>
      </c>
      <c r="E124" s="349">
        <v>2017</v>
      </c>
      <c r="F124" s="384" t="s">
        <v>482</v>
      </c>
      <c r="G124" s="381">
        <v>1993</v>
      </c>
      <c r="H124" s="311" t="str">
        <f t="shared" si="13"/>
        <v>SR</v>
      </c>
      <c r="I124" s="311">
        <f t="shared" si="14"/>
        <v>37</v>
      </c>
      <c r="J124" s="340">
        <f>LARGE((O124,S124,Y124,AC124),1)+LARGE((O124,S124,Y124,AC124),2)</f>
        <v>0</v>
      </c>
      <c r="K124" s="44">
        <f t="shared" si="15"/>
        <v>41</v>
      </c>
      <c r="L124" s="202">
        <f>LARGE((Q124,U124,W124,AA124),1)+LARGE((Q124,U124,W124,AA124),2)</f>
        <v>0</v>
      </c>
      <c r="M124" s="161"/>
      <c r="N124" s="44"/>
      <c r="O124" s="41">
        <f>IF(N124,LOOKUP(N124,{1;2;3;4;5;6;7;8;9;10;11;12;13;14;15;16;17;18;19;20;21},{30;25;21;18;16;15;14;13;12;11;10;9;8;7;6;5;4;3;2;1;0}),0)</f>
        <v>0</v>
      </c>
      <c r="P124" s="44"/>
      <c r="Q124" s="43">
        <f>IF(P124,LOOKUP(P124,{1;2;3;4;5;6;7;8;9;10;11;12;13;14;15;16;17;18;19;20;21},{30;25;21;18;16;15;14;13;12;11;10;9;8;7;6;5;4;3;2;1;0}),0)</f>
        <v>0</v>
      </c>
      <c r="R124" s="44"/>
      <c r="S124" s="41">
        <f>IF(R124,LOOKUP(R124,{1;2;3;4;5;6;7;8;9;10;11;12;13;14;15;16;17;18;19;20;21},{30;25;21;18;16;15;14;13;12;11;10;9;8;7;6;5;4;3;2;1;0}),0)</f>
        <v>0</v>
      </c>
      <c r="T124" s="44"/>
      <c r="U124" s="274">
        <f>IF(T124,LOOKUP(T124,{1;2;3;4;5;6;7;8;9;10;11;12;13;14;15;16;17;18;19;20;21},{30;25;21;18;16;15;14;13;12;11;10;9;8;7;6;5;4;3;2;1;0}),0)</f>
        <v>0</v>
      </c>
      <c r="V124" s="480"/>
      <c r="W124" s="479">
        <f>IF(V124,LOOKUP(V124,{1;2;3;4;5;6;7;8;9;10;11;12;13;14;15;16;17;18;19;20;21},{45;35;26;18;16;15;14;13;12;11;10;9;8;7;6;5;4;3;2;1;0}),0)</f>
        <v>0</v>
      </c>
      <c r="X124" s="474"/>
      <c r="Y124" s="484">
        <f>IF(X124,LOOKUP(X124,{1;2;3;4;5;6;7;8;9;10;11;12;13;14;15;16;17;18;19;20;21},{45;35;26;18;16;15;14;13;12;11;10;9;8;7;6;5;4;3;2;1;0}),0)</f>
        <v>0</v>
      </c>
      <c r="Z124" s="480"/>
      <c r="AA124" s="479">
        <f>IF(Z124,LOOKUP(Z124,{1;2;3;4;5;6;7;8;9;10;11;12;13;14;15;16;17;18;19;20;21},{45;35;26;18;16;15;14;13;12;11;10;9;8;7;6;5;4;3;2;1;0}),0)</f>
        <v>0</v>
      </c>
      <c r="AB124" s="474"/>
      <c r="AC124" s="289">
        <f>IF(AB124,LOOKUP(AB124,{1;2;3;4;5;6;7;8;9;10;11;12;13;14;15;16;17;18;19;20;21},{45;35;26;18;16;15;14;13;12;11;10;9;8;7;6;5;4;3;2;1;0}),0)</f>
        <v>0</v>
      </c>
      <c r="AD124" s="225"/>
      <c r="AE124" s="161"/>
    </row>
    <row r="125" spans="1:31" s="54" customFormat="1" ht="16" customHeight="1" x14ac:dyDescent="0.2">
      <c r="A125" s="187">
        <v>3535586</v>
      </c>
      <c r="B125" s="181" t="s">
        <v>332</v>
      </c>
      <c r="C125" s="181" t="s">
        <v>333</v>
      </c>
      <c r="D125" s="178" t="str">
        <f t="shared" si="12"/>
        <v>SophieMCDONALD</v>
      </c>
      <c r="E125" s="349">
        <v>2017</v>
      </c>
      <c r="F125" s="384" t="s">
        <v>482</v>
      </c>
      <c r="G125" s="381">
        <v>1996</v>
      </c>
      <c r="H125" s="311" t="str">
        <f t="shared" si="13"/>
        <v>U23</v>
      </c>
      <c r="I125" s="311">
        <f t="shared" si="14"/>
        <v>37</v>
      </c>
      <c r="J125" s="340">
        <f>LARGE((O125,S125,Y125,AC125),1)+LARGE((O125,S125,Y125,AC125),2)</f>
        <v>0</v>
      </c>
      <c r="K125" s="44">
        <f t="shared" si="15"/>
        <v>41</v>
      </c>
      <c r="L125" s="202">
        <f>LARGE((Q125,U125,W125,AA125),1)+LARGE((Q125,U125,W125,AA125),2)</f>
        <v>0</v>
      </c>
      <c r="M125" s="161"/>
      <c r="N125" s="44"/>
      <c r="O125" s="41">
        <f>IF(N125,LOOKUP(N125,{1;2;3;4;5;6;7;8;9;10;11;12;13;14;15;16;17;18;19;20;21},{30;25;21;18;16;15;14;13;12;11;10;9;8;7;6;5;4;3;2;1;0}),0)</f>
        <v>0</v>
      </c>
      <c r="P125" s="44"/>
      <c r="Q125" s="43">
        <f>IF(P125,LOOKUP(P125,{1;2;3;4;5;6;7;8;9;10;11;12;13;14;15;16;17;18;19;20;21},{30;25;21;18;16;15;14;13;12;11;10;9;8;7;6;5;4;3;2;1;0}),0)</f>
        <v>0</v>
      </c>
      <c r="R125" s="44"/>
      <c r="S125" s="41">
        <f>IF(R125,LOOKUP(R125,{1;2;3;4;5;6;7;8;9;10;11;12;13;14;15;16;17;18;19;20;21},{30;25;21;18;16;15;14;13;12;11;10;9;8;7;6;5;4;3;2;1;0}),0)</f>
        <v>0</v>
      </c>
      <c r="T125" s="44"/>
      <c r="U125" s="274">
        <f>IF(T125,LOOKUP(T125,{1;2;3;4;5;6;7;8;9;10;11;12;13;14;15;16;17;18;19;20;21},{30;25;21;18;16;15;14;13;12;11;10;9;8;7;6;5;4;3;2;1;0}),0)</f>
        <v>0</v>
      </c>
      <c r="V125" s="480"/>
      <c r="W125" s="479">
        <f>IF(V125,LOOKUP(V125,{1;2;3;4;5;6;7;8;9;10;11;12;13;14;15;16;17;18;19;20;21},{45;35;26;18;16;15;14;13;12;11;10;9;8;7;6;5;4;3;2;1;0}),0)</f>
        <v>0</v>
      </c>
      <c r="X125" s="474"/>
      <c r="Y125" s="484">
        <f>IF(X125,LOOKUP(X125,{1;2;3;4;5;6;7;8;9;10;11;12;13;14;15;16;17;18;19;20;21},{45;35;26;18;16;15;14;13;12;11;10;9;8;7;6;5;4;3;2;1;0}),0)</f>
        <v>0</v>
      </c>
      <c r="Z125" s="480"/>
      <c r="AA125" s="479">
        <f>IF(Z125,LOOKUP(Z125,{1;2;3;4;5;6;7;8;9;10;11;12;13;14;15;16;17;18;19;20;21},{45;35;26;18;16;15;14;13;12;11;10;9;8;7;6;5;4;3;2;1;0}),0)</f>
        <v>0</v>
      </c>
      <c r="AB125" s="474"/>
      <c r="AC125" s="289">
        <f>IF(AB125,LOOKUP(AB125,{1;2;3;4;5;6;7;8;9;10;11;12;13;14;15;16;17;18;19;20;21},{45;35;26;18;16;15;14;13;12;11;10;9;8;7;6;5;4;3;2;1;0}),0)</f>
        <v>0</v>
      </c>
      <c r="AD125" s="225"/>
      <c r="AE125" s="161"/>
    </row>
    <row r="126" spans="1:31" s="54" customFormat="1" ht="16" customHeight="1" x14ac:dyDescent="0.2">
      <c r="A126" s="187">
        <v>3105268</v>
      </c>
      <c r="B126" s="181" t="s">
        <v>268</v>
      </c>
      <c r="C126" s="181" t="s">
        <v>431</v>
      </c>
      <c r="D126" s="178" t="str">
        <f t="shared" si="12"/>
        <v>HannahMEHAIN</v>
      </c>
      <c r="E126" s="349">
        <v>2017</v>
      </c>
      <c r="F126" s="384" t="s">
        <v>483</v>
      </c>
      <c r="G126" s="381">
        <v>1998</v>
      </c>
      <c r="H126" s="311" t="str">
        <f t="shared" si="13"/>
        <v>U23</v>
      </c>
      <c r="I126" s="311">
        <f t="shared" si="14"/>
        <v>37</v>
      </c>
      <c r="J126" s="340">
        <f>LARGE((O126,S126,Y126,AC126),1)+LARGE((O126,S126,Y126,AC126),2)</f>
        <v>0</v>
      </c>
      <c r="K126" s="44">
        <f t="shared" si="15"/>
        <v>41</v>
      </c>
      <c r="L126" s="202">
        <f>LARGE((Q126,U126,W126,AA126),1)+LARGE((Q126,U126,W126,AA126),2)</f>
        <v>0</v>
      </c>
      <c r="M126" s="161"/>
      <c r="N126" s="44"/>
      <c r="O126" s="41">
        <f>IF(N126,LOOKUP(N126,{1;2;3;4;5;6;7;8;9;10;11;12;13;14;15;16;17;18;19;20;21},{30;25;21;18;16;15;14;13;12;11;10;9;8;7;6;5;4;3;2;1;0}),0)</f>
        <v>0</v>
      </c>
      <c r="P126" s="44"/>
      <c r="Q126" s="43">
        <f>IF(P126,LOOKUP(P126,{1;2;3;4;5;6;7;8;9;10;11;12;13;14;15;16;17;18;19;20;21},{30;25;21;18;16;15;14;13;12;11;10;9;8;7;6;5;4;3;2;1;0}),0)</f>
        <v>0</v>
      </c>
      <c r="R126" s="44"/>
      <c r="S126" s="41">
        <f>IF(R126,LOOKUP(R126,{1;2;3;4;5;6;7;8;9;10;11;12;13;14;15;16;17;18;19;20;21},{30;25;21;18;16;15;14;13;12;11;10;9;8;7;6;5;4;3;2;1;0}),0)</f>
        <v>0</v>
      </c>
      <c r="T126" s="44"/>
      <c r="U126" s="274">
        <f>IF(T126,LOOKUP(T126,{1;2;3;4;5;6;7;8;9;10;11;12;13;14;15;16;17;18;19;20;21},{30;25;21;18;16;15;14;13;12;11;10;9;8;7;6;5;4;3;2;1;0}),0)</f>
        <v>0</v>
      </c>
      <c r="V126" s="480"/>
      <c r="W126" s="479">
        <f>IF(V126,LOOKUP(V126,{1;2;3;4;5;6;7;8;9;10;11;12;13;14;15;16;17;18;19;20;21},{45;35;26;18;16;15;14;13;12;11;10;9;8;7;6;5;4;3;2;1;0}),0)</f>
        <v>0</v>
      </c>
      <c r="X126" s="474"/>
      <c r="Y126" s="484">
        <f>IF(X126,LOOKUP(X126,{1;2;3;4;5;6;7;8;9;10;11;12;13;14;15;16;17;18;19;20;21},{45;35;26;18;16;15;14;13;12;11;10;9;8;7;6;5;4;3;2;1;0}),0)</f>
        <v>0</v>
      </c>
      <c r="Z126" s="480"/>
      <c r="AA126" s="479">
        <f>IF(Z126,LOOKUP(Z126,{1;2;3;4;5;6;7;8;9;10;11;12;13;14;15;16;17;18;19;20;21},{45;35;26;18;16;15;14;13;12;11;10;9;8;7;6;5;4;3;2;1;0}),0)</f>
        <v>0</v>
      </c>
      <c r="AB126" s="474"/>
      <c r="AC126" s="289">
        <f>IF(AB126,LOOKUP(AB126,{1;2;3;4;5;6;7;8;9;10;11;12;13;14;15;16;17;18;19;20;21},{45;35;26;18;16;15;14;13;12;11;10;9;8;7;6;5;4;3;2;1;0}),0)</f>
        <v>0</v>
      </c>
      <c r="AD126" s="225"/>
      <c r="AE126" s="161"/>
    </row>
    <row r="127" spans="1:31" s="54" customFormat="1" ht="16" customHeight="1" x14ac:dyDescent="0.2">
      <c r="A127" s="187">
        <v>3535554</v>
      </c>
      <c r="B127" s="181" t="s">
        <v>298</v>
      </c>
      <c r="C127" s="181" t="s">
        <v>247</v>
      </c>
      <c r="D127" s="178" t="str">
        <f t="shared" si="12"/>
        <v>AnnikaMILLER</v>
      </c>
      <c r="E127" s="349">
        <v>2017</v>
      </c>
      <c r="F127" s="384" t="s">
        <v>482</v>
      </c>
      <c r="G127" s="381">
        <v>1995</v>
      </c>
      <c r="H127" s="311" t="str">
        <f t="shared" si="13"/>
        <v>SR</v>
      </c>
      <c r="I127" s="311">
        <f t="shared" si="14"/>
        <v>37</v>
      </c>
      <c r="J127" s="340">
        <f>LARGE((O127,S127,Y127,AC127),1)+LARGE((O127,S127,Y127,AC127),2)</f>
        <v>0</v>
      </c>
      <c r="K127" s="44">
        <f t="shared" si="15"/>
        <v>41</v>
      </c>
      <c r="L127" s="202">
        <f>LARGE((Q127,U127,W127,AA127),1)+LARGE((Q127,U127,W127,AA127),2)</f>
        <v>0</v>
      </c>
      <c r="M127" s="161"/>
      <c r="N127" s="44"/>
      <c r="O127" s="41">
        <f>IF(N127,LOOKUP(N127,{1;2;3;4;5;6;7;8;9;10;11;12;13;14;15;16;17;18;19;20;21},{30;25;21;18;16;15;14;13;12;11;10;9;8;7;6;5;4;3;2;1;0}),0)</f>
        <v>0</v>
      </c>
      <c r="P127" s="44"/>
      <c r="Q127" s="43">
        <f>IF(P127,LOOKUP(P127,{1;2;3;4;5;6;7;8;9;10;11;12;13;14;15;16;17;18;19;20;21},{30;25;21;18;16;15;14;13;12;11;10;9;8;7;6;5;4;3;2;1;0}),0)</f>
        <v>0</v>
      </c>
      <c r="R127" s="44"/>
      <c r="S127" s="41">
        <f>IF(R127,LOOKUP(R127,{1;2;3;4;5;6;7;8;9;10;11;12;13;14;15;16;17;18;19;20;21},{30;25;21;18;16;15;14;13;12;11;10;9;8;7;6;5;4;3;2;1;0}),0)</f>
        <v>0</v>
      </c>
      <c r="T127" s="44"/>
      <c r="U127" s="274">
        <f>IF(T127,LOOKUP(T127,{1;2;3;4;5;6;7;8;9;10;11;12;13;14;15;16;17;18;19;20;21},{30;25;21;18;16;15;14;13;12;11;10;9;8;7;6;5;4;3;2;1;0}),0)</f>
        <v>0</v>
      </c>
      <c r="V127" s="480"/>
      <c r="W127" s="479">
        <f>IF(V127,LOOKUP(V127,{1;2;3;4;5;6;7;8;9;10;11;12;13;14;15;16;17;18;19;20;21},{45;35;26;18;16;15;14;13;12;11;10;9;8;7;6;5;4;3;2;1;0}),0)</f>
        <v>0</v>
      </c>
      <c r="X127" s="474"/>
      <c r="Y127" s="484">
        <f>IF(X127,LOOKUP(X127,{1;2;3;4;5;6;7;8;9;10;11;12;13;14;15;16;17;18;19;20;21},{45;35;26;18;16;15;14;13;12;11;10;9;8;7;6;5;4;3;2;1;0}),0)</f>
        <v>0</v>
      </c>
      <c r="Z127" s="480"/>
      <c r="AA127" s="479">
        <f>IF(Z127,LOOKUP(Z127,{1;2;3;4;5;6;7;8;9;10;11;12;13;14;15;16;17;18;19;20;21},{45;35;26;18;16;15;14;13;12;11;10;9;8;7;6;5;4;3;2;1;0}),0)</f>
        <v>0</v>
      </c>
      <c r="AB127" s="474"/>
      <c r="AC127" s="289">
        <f>IF(AB127,LOOKUP(AB127,{1;2;3;4;5;6;7;8;9;10;11;12;13;14;15;16;17;18;19;20;21},{45;35;26;18;16;15;14;13;12;11;10;9;8;7;6;5;4;3;2;1;0}),0)</f>
        <v>0</v>
      </c>
      <c r="AD127" s="225"/>
      <c r="AE127" s="161"/>
    </row>
    <row r="128" spans="1:31" s="54" customFormat="1" ht="16" customHeight="1" x14ac:dyDescent="0.2">
      <c r="A128" s="187">
        <v>3426303</v>
      </c>
      <c r="B128" s="181" t="s">
        <v>327</v>
      </c>
      <c r="C128" s="181" t="s">
        <v>328</v>
      </c>
      <c r="D128" s="178" t="str">
        <f t="shared" si="12"/>
        <v>KarianneMOE</v>
      </c>
      <c r="E128" s="349">
        <v>2017</v>
      </c>
      <c r="F128" s="384" t="s">
        <v>483</v>
      </c>
      <c r="G128" s="381">
        <v>1997</v>
      </c>
      <c r="H128" s="311" t="str">
        <f t="shared" si="13"/>
        <v>U23</v>
      </c>
      <c r="I128" s="311">
        <f t="shared" si="14"/>
        <v>37</v>
      </c>
      <c r="J128" s="340">
        <f>LARGE((O128,S128,Y128,AC128),1)+LARGE((O128,S128,Y128,AC128),2)</f>
        <v>0</v>
      </c>
      <c r="K128" s="44">
        <f t="shared" si="15"/>
        <v>41</v>
      </c>
      <c r="L128" s="202">
        <f>LARGE((Q128,U128,W128,AA128),1)+LARGE((Q128,U128,W128,AA128),2)</f>
        <v>0</v>
      </c>
      <c r="M128" s="161"/>
      <c r="N128" s="46"/>
      <c r="O128" s="41">
        <f>IF(N128,LOOKUP(N128,{1;2;3;4;5;6;7;8;9;10;11;12;13;14;15;16;17;18;19;20;21},{30;25;21;18;16;15;14;13;12;11;10;9;8;7;6;5;4;3;2;1;0}),0)</f>
        <v>0</v>
      </c>
      <c r="P128" s="46"/>
      <c r="Q128" s="43">
        <f>IF(P128,LOOKUP(P128,{1;2;3;4;5;6;7;8;9;10;11;12;13;14;15;16;17;18;19;20;21},{30;25;21;18;16;15;14;13;12;11;10;9;8;7;6;5;4;3;2;1;0}),0)</f>
        <v>0</v>
      </c>
      <c r="R128" s="46"/>
      <c r="S128" s="41">
        <f>IF(R128,LOOKUP(R128,{1;2;3;4;5;6;7;8;9;10;11;12;13;14;15;16;17;18;19;20;21},{30;25;21;18;16;15;14;13;12;11;10;9;8;7;6;5;4;3;2;1;0}),0)</f>
        <v>0</v>
      </c>
      <c r="T128" s="46"/>
      <c r="U128" s="274">
        <f>IF(T128,LOOKUP(T128,{1;2;3;4;5;6;7;8;9;10;11;12;13;14;15;16;17;18;19;20;21},{30;25;21;18;16;15;14;13;12;11;10;9;8;7;6;5;4;3;2;1;0}),0)</f>
        <v>0</v>
      </c>
      <c r="V128" s="480"/>
      <c r="W128" s="479">
        <f>IF(V128,LOOKUP(V128,{1;2;3;4;5;6;7;8;9;10;11;12;13;14;15;16;17;18;19;20;21},{45;35;26;18;16;15;14;13;12;11;10;9;8;7;6;5;4;3;2;1;0}),0)</f>
        <v>0</v>
      </c>
      <c r="X128" s="474"/>
      <c r="Y128" s="484">
        <f>IF(X128,LOOKUP(X128,{1;2;3;4;5;6;7;8;9;10;11;12;13;14;15;16;17;18;19;20;21},{45;35;26;18;16;15;14;13;12;11;10;9;8;7;6;5;4;3;2;1;0}),0)</f>
        <v>0</v>
      </c>
      <c r="Z128" s="480"/>
      <c r="AA128" s="479">
        <f>IF(Z128,LOOKUP(Z128,{1;2;3;4;5;6;7;8;9;10;11;12;13;14;15;16;17;18;19;20;21},{45;35;26;18;16;15;14;13;12;11;10;9;8;7;6;5;4;3;2;1;0}),0)</f>
        <v>0</v>
      </c>
      <c r="AB128" s="474"/>
      <c r="AC128" s="289">
        <f>IF(AB128,LOOKUP(AB128,{1;2;3;4;5;6;7;8;9;10;11;12;13;14;15;16;17;18;19;20;21},{45;35;26;18;16;15;14;13;12;11;10;9;8;7;6;5;4;3;2;1;0}),0)</f>
        <v>0</v>
      </c>
      <c r="AD128" s="225"/>
      <c r="AE128" s="161"/>
    </row>
    <row r="129" spans="1:31" s="54" customFormat="1" ht="16" customHeight="1" x14ac:dyDescent="0.2">
      <c r="A129" s="187">
        <v>3535670</v>
      </c>
      <c r="B129" s="181" t="s">
        <v>366</v>
      </c>
      <c r="C129" s="182" t="s">
        <v>544</v>
      </c>
      <c r="D129" s="178" t="str">
        <f t="shared" si="12"/>
        <v>ErinMOENING</v>
      </c>
      <c r="E129" s="350"/>
      <c r="F129" s="385" t="s">
        <v>482</v>
      </c>
      <c r="G129" s="381">
        <v>1999</v>
      </c>
      <c r="H129" s="311" t="str">
        <f t="shared" si="13"/>
        <v>U23</v>
      </c>
      <c r="I129" s="311">
        <f t="shared" si="14"/>
        <v>37</v>
      </c>
      <c r="J129" s="340">
        <f>LARGE((O129,S129,Y129,AC129),1)+LARGE((O129,S129,Y129,AC129),2)</f>
        <v>0</v>
      </c>
      <c r="K129" s="44">
        <f t="shared" si="15"/>
        <v>41</v>
      </c>
      <c r="L129" s="202">
        <f>LARGE((Q129,U129,W129,AA129),1)+LARGE((Q129,U129,W129,AA129),2)</f>
        <v>0</v>
      </c>
      <c r="M129" s="161"/>
      <c r="N129" s="44"/>
      <c r="O129" s="41">
        <f>IF(N129,LOOKUP(N129,{1;2;3;4;5;6;7;8;9;10;11;12;13;14;15;16;17;18;19;20;21},{30;25;21;18;16;15;14;13;12;11;10;9;8;7;6;5;4;3;2;1;0}),0)</f>
        <v>0</v>
      </c>
      <c r="P129" s="44"/>
      <c r="Q129" s="43">
        <f>IF(P129,LOOKUP(P129,{1;2;3;4;5;6;7;8;9;10;11;12;13;14;15;16;17;18;19;20;21},{30;25;21;18;16;15;14;13;12;11;10;9;8;7;6;5;4;3;2;1;0}),0)</f>
        <v>0</v>
      </c>
      <c r="R129" s="44"/>
      <c r="S129" s="41">
        <f>IF(R129,LOOKUP(R129,{1;2;3;4;5;6;7;8;9;10;11;12;13;14;15;16;17;18;19;20;21},{30;25;21;18;16;15;14;13;12;11;10;9;8;7;6;5;4;3;2;1;0}),0)</f>
        <v>0</v>
      </c>
      <c r="T129" s="44"/>
      <c r="U129" s="274">
        <f>IF(T129,LOOKUP(T129,{1;2;3;4;5;6;7;8;9;10;11;12;13;14;15;16;17;18;19;20;21},{30;25;21;18;16;15;14;13;12;11;10;9;8;7;6;5;4;3;2;1;0}),0)</f>
        <v>0</v>
      </c>
      <c r="V129" s="480"/>
      <c r="W129" s="479">
        <f>IF(V129,LOOKUP(V129,{1;2;3;4;5;6;7;8;9;10;11;12;13;14;15;16;17;18;19;20;21},{45;35;26;18;16;15;14;13;12;11;10;9;8;7;6;5;4;3;2;1;0}),0)</f>
        <v>0</v>
      </c>
      <c r="X129" s="474"/>
      <c r="Y129" s="484">
        <f>IF(X129,LOOKUP(X129,{1;2;3;4;5;6;7;8;9;10;11;12;13;14;15;16;17;18;19;20;21},{45;35;26;18;16;15;14;13;12;11;10;9;8;7;6;5;4;3;2;1;0}),0)</f>
        <v>0</v>
      </c>
      <c r="Z129" s="480"/>
      <c r="AA129" s="479">
        <f>IF(Z129,LOOKUP(Z129,{1;2;3;4;5;6;7;8;9;10;11;12;13;14;15;16;17;18;19;20;21},{45;35;26;18;16;15;14;13;12;11;10;9;8;7;6;5;4;3;2;1;0}),0)</f>
        <v>0</v>
      </c>
      <c r="AB129" s="474"/>
      <c r="AC129" s="289">
        <f>IF(AB129,LOOKUP(AB129,{1;2;3;4;5;6;7;8;9;10;11;12;13;14;15;16;17;18;19;20;21},{45;35;26;18;16;15;14;13;12;11;10;9;8;7;6;5;4;3;2;1;0}),0)</f>
        <v>0</v>
      </c>
      <c r="AD129" s="225"/>
      <c r="AE129" s="161"/>
    </row>
    <row r="130" spans="1:31" s="54" customFormat="1" ht="16" customHeight="1" x14ac:dyDescent="0.2">
      <c r="A130" s="187">
        <v>3085002</v>
      </c>
      <c r="B130" s="181" t="s">
        <v>432</v>
      </c>
      <c r="C130" s="181" t="s">
        <v>433</v>
      </c>
      <c r="D130" s="178" t="str">
        <f t="shared" si="12"/>
        <v>JaquelineMOURAO</v>
      </c>
      <c r="E130" s="349">
        <v>2017</v>
      </c>
      <c r="F130" s="384" t="s">
        <v>483</v>
      </c>
      <c r="G130" s="381">
        <v>1975</v>
      </c>
      <c r="H130" s="311" t="str">
        <f t="shared" si="13"/>
        <v>SR</v>
      </c>
      <c r="I130" s="311">
        <f t="shared" si="14"/>
        <v>37</v>
      </c>
      <c r="J130" s="340">
        <f>LARGE((O130,S130,Y130,AC130),1)+LARGE((O130,S130,Y130,AC130),2)</f>
        <v>0</v>
      </c>
      <c r="K130" s="44">
        <f t="shared" si="15"/>
        <v>41</v>
      </c>
      <c r="L130" s="202">
        <f>LARGE((Q130,U130,W130,AA130),1)+LARGE((Q130,U130,W130,AA130),2)</f>
        <v>0</v>
      </c>
      <c r="M130" s="161"/>
      <c r="N130" s="44"/>
      <c r="O130" s="41">
        <f>IF(N130,LOOKUP(N130,{1;2;3;4;5;6;7;8;9;10;11;12;13;14;15;16;17;18;19;20;21},{30;25;21;18;16;15;14;13;12;11;10;9;8;7;6;5;4;3;2;1;0}),0)</f>
        <v>0</v>
      </c>
      <c r="P130" s="44"/>
      <c r="Q130" s="43">
        <f>IF(P130,LOOKUP(P130,{1;2;3;4;5;6;7;8;9;10;11;12;13;14;15;16;17;18;19;20;21},{30;25;21;18;16;15;14;13;12;11;10;9;8;7;6;5;4;3;2;1;0}),0)</f>
        <v>0</v>
      </c>
      <c r="R130" s="44"/>
      <c r="S130" s="41">
        <f>IF(R130,LOOKUP(R130,{1;2;3;4;5;6;7;8;9;10;11;12;13;14;15;16;17;18;19;20;21},{30;25;21;18;16;15;14;13;12;11;10;9;8;7;6;5;4;3;2;1;0}),0)</f>
        <v>0</v>
      </c>
      <c r="T130" s="44"/>
      <c r="U130" s="274">
        <f>IF(T130,LOOKUP(T130,{1;2;3;4;5;6;7;8;9;10;11;12;13;14;15;16;17;18;19;20;21},{30;25;21;18;16;15;14;13;12;11;10;9;8;7;6;5;4;3;2;1;0}),0)</f>
        <v>0</v>
      </c>
      <c r="V130" s="480"/>
      <c r="W130" s="479">
        <f>IF(V130,LOOKUP(V130,{1;2;3;4;5;6;7;8;9;10;11;12;13;14;15;16;17;18;19;20;21},{45;35;26;18;16;15;14;13;12;11;10;9;8;7;6;5;4;3;2;1;0}),0)</f>
        <v>0</v>
      </c>
      <c r="X130" s="474"/>
      <c r="Y130" s="484">
        <f>IF(X130,LOOKUP(X130,{1;2;3;4;5;6;7;8;9;10;11;12;13;14;15;16;17;18;19;20;21},{45;35;26;18;16;15;14;13;12;11;10;9;8;7;6;5;4;3;2;1;0}),0)</f>
        <v>0</v>
      </c>
      <c r="Z130" s="480"/>
      <c r="AA130" s="479">
        <f>IF(Z130,LOOKUP(Z130,{1;2;3;4;5;6;7;8;9;10;11;12;13;14;15;16;17;18;19;20;21},{45;35;26;18;16;15;14;13;12;11;10;9;8;7;6;5;4;3;2;1;0}),0)</f>
        <v>0</v>
      </c>
      <c r="AB130" s="474"/>
      <c r="AC130" s="289">
        <f>IF(AB130,LOOKUP(AB130,{1;2;3;4;5;6;7;8;9;10;11;12;13;14;15;16;17;18;19;20;21},{45;35;26;18;16;15;14;13;12;11;10;9;8;7;6;5;4;3;2;1;0}),0)</f>
        <v>0</v>
      </c>
      <c r="AD130" s="225"/>
      <c r="AE130" s="161"/>
    </row>
    <row r="131" spans="1:31" s="54" customFormat="1" ht="16" customHeight="1" x14ac:dyDescent="0.2">
      <c r="A131" s="187">
        <v>3425565</v>
      </c>
      <c r="B131" s="181" t="s">
        <v>436</v>
      </c>
      <c r="C131" s="181" t="s">
        <v>437</v>
      </c>
      <c r="D131" s="178" t="str">
        <f t="shared" si="12"/>
        <v>MereteMYRSETH</v>
      </c>
      <c r="E131" s="349">
        <v>2017</v>
      </c>
      <c r="F131" s="384" t="s">
        <v>483</v>
      </c>
      <c r="G131" s="381">
        <v>1992</v>
      </c>
      <c r="H131" s="311" t="str">
        <f t="shared" si="13"/>
        <v>SR</v>
      </c>
      <c r="I131" s="311">
        <f t="shared" si="14"/>
        <v>37</v>
      </c>
      <c r="J131" s="340">
        <f>LARGE((O131,S131,Y131,AC131),1)+LARGE((O131,S131,Y131,AC131),2)</f>
        <v>0</v>
      </c>
      <c r="K131" s="44">
        <f t="shared" si="15"/>
        <v>41</v>
      </c>
      <c r="L131" s="202">
        <f>LARGE((Q131,U131,W131,AA131),1)+LARGE((Q131,U131,W131,AA131),2)</f>
        <v>0</v>
      </c>
      <c r="M131" s="161"/>
      <c r="N131" s="44"/>
      <c r="O131" s="41">
        <f>IF(N131,LOOKUP(N131,{1;2;3;4;5;6;7;8;9;10;11;12;13;14;15;16;17;18;19;20;21},{30;25;21;18;16;15;14;13;12;11;10;9;8;7;6;5;4;3;2;1;0}),0)</f>
        <v>0</v>
      </c>
      <c r="P131" s="44"/>
      <c r="Q131" s="43">
        <f>IF(P131,LOOKUP(P131,{1;2;3;4;5;6;7;8;9;10;11;12;13;14;15;16;17;18;19;20;21},{30;25;21;18;16;15;14;13;12;11;10;9;8;7;6;5;4;3;2;1;0}),0)</f>
        <v>0</v>
      </c>
      <c r="R131" s="44"/>
      <c r="S131" s="41">
        <f>IF(R131,LOOKUP(R131,{1;2;3;4;5;6;7;8;9;10;11;12;13;14;15;16;17;18;19;20;21},{30;25;21;18;16;15;14;13;12;11;10;9;8;7;6;5;4;3;2;1;0}),0)</f>
        <v>0</v>
      </c>
      <c r="T131" s="44"/>
      <c r="U131" s="274">
        <f>IF(T131,LOOKUP(T131,{1;2;3;4;5;6;7;8;9;10;11;12;13;14;15;16;17;18;19;20;21},{30;25;21;18;16;15;14;13;12;11;10;9;8;7;6;5;4;3;2;1;0}),0)</f>
        <v>0</v>
      </c>
      <c r="V131" s="480"/>
      <c r="W131" s="479">
        <f>IF(V131,LOOKUP(V131,{1;2;3;4;5;6;7;8;9;10;11;12;13;14;15;16;17;18;19;20;21},{45;35;26;18;16;15;14;13;12;11;10;9;8;7;6;5;4;3;2;1;0}),0)</f>
        <v>0</v>
      </c>
      <c r="X131" s="474"/>
      <c r="Y131" s="484">
        <f>IF(X131,LOOKUP(X131,{1;2;3;4;5;6;7;8;9;10;11;12;13;14;15;16;17;18;19;20;21},{45;35;26;18;16;15;14;13;12;11;10;9;8;7;6;5;4;3;2;1;0}),0)</f>
        <v>0</v>
      </c>
      <c r="Z131" s="480"/>
      <c r="AA131" s="479">
        <f>IF(Z131,LOOKUP(Z131,{1;2;3;4;5;6;7;8;9;10;11;12;13;14;15;16;17;18;19;20;21},{45;35;26;18;16;15;14;13;12;11;10;9;8;7;6;5;4;3;2;1;0}),0)</f>
        <v>0</v>
      </c>
      <c r="AB131" s="474"/>
      <c r="AC131" s="289">
        <f>IF(AB131,LOOKUP(AB131,{1;2;3;4;5;6;7;8;9;10;11;12;13;14;15;16;17;18;19;20;21},{45;35;26;18;16;15;14;13;12;11;10;9;8;7;6;5;4;3;2;1;0}),0)</f>
        <v>0</v>
      </c>
      <c r="AD131" s="225"/>
      <c r="AE131" s="161"/>
    </row>
    <row r="132" spans="1:31" s="54" customFormat="1" ht="16" customHeight="1" x14ac:dyDescent="0.2">
      <c r="A132" s="187">
        <v>3535723</v>
      </c>
      <c r="B132" s="181" t="s">
        <v>346</v>
      </c>
      <c r="C132" s="181" t="s">
        <v>438</v>
      </c>
      <c r="D132" s="178" t="str">
        <f t="shared" si="12"/>
        <v>EmmaNELSON</v>
      </c>
      <c r="E132" s="349">
        <v>2017</v>
      </c>
      <c r="F132" s="384" t="s">
        <v>482</v>
      </c>
      <c r="G132" s="382">
        <v>2000</v>
      </c>
      <c r="H132" s="311" t="str">
        <f t="shared" si="13"/>
        <v>U23</v>
      </c>
      <c r="I132" s="311">
        <f t="shared" si="14"/>
        <v>37</v>
      </c>
      <c r="J132" s="340">
        <f>LARGE((O132,S132,Y132,AC132),1)+LARGE((O132,S132,Y132,AC132),2)</f>
        <v>0</v>
      </c>
      <c r="K132" s="44">
        <f t="shared" si="15"/>
        <v>41</v>
      </c>
      <c r="L132" s="202">
        <f>LARGE((Q132,U132,W132,AA132),1)+LARGE((Q132,U132,W132,AA132),2)</f>
        <v>0</v>
      </c>
      <c r="M132" s="165"/>
      <c r="N132" s="44"/>
      <c r="O132" s="41">
        <f>IF(N132,LOOKUP(N132,{1;2;3;4;5;6;7;8;9;10;11;12;13;14;15;16;17;18;19;20;21},{30;25;21;18;16;15;14;13;12;11;10;9;8;7;6;5;4;3;2;1;0}),0)</f>
        <v>0</v>
      </c>
      <c r="P132" s="44"/>
      <c r="Q132" s="43">
        <f>IF(P132,LOOKUP(P132,{1;2;3;4;5;6;7;8;9;10;11;12;13;14;15;16;17;18;19;20;21},{30;25;21;18;16;15;14;13;12;11;10;9;8;7;6;5;4;3;2;1;0}),0)</f>
        <v>0</v>
      </c>
      <c r="R132" s="44"/>
      <c r="S132" s="41">
        <f>IF(R132,LOOKUP(R132,{1;2;3;4;5;6;7;8;9;10;11;12;13;14;15;16;17;18;19;20;21},{30;25;21;18;16;15;14;13;12;11;10;9;8;7;6;5;4;3;2;1;0}),0)</f>
        <v>0</v>
      </c>
      <c r="T132" s="44"/>
      <c r="U132" s="274">
        <f>IF(T132,LOOKUP(T132,{1;2;3;4;5;6;7;8;9;10;11;12;13;14;15;16;17;18;19;20;21},{30;25;21;18;16;15;14;13;12;11;10;9;8;7;6;5;4;3;2;1;0}),0)</f>
        <v>0</v>
      </c>
      <c r="V132" s="480"/>
      <c r="W132" s="479">
        <f>IF(V132,LOOKUP(V132,{1;2;3;4;5;6;7;8;9;10;11;12;13;14;15;16;17;18;19;20;21},{45;35;26;18;16;15;14;13;12;11;10;9;8;7;6;5;4;3;2;1;0}),0)</f>
        <v>0</v>
      </c>
      <c r="X132" s="474"/>
      <c r="Y132" s="484">
        <f>IF(X132,LOOKUP(X132,{1;2;3;4;5;6;7;8;9;10;11;12;13;14;15;16;17;18;19;20;21},{45;35;26;18;16;15;14;13;12;11;10;9;8;7;6;5;4;3;2;1;0}),0)</f>
        <v>0</v>
      </c>
      <c r="Z132" s="480"/>
      <c r="AA132" s="479">
        <f>IF(Z132,LOOKUP(Z132,{1;2;3;4;5;6;7;8;9;10;11;12;13;14;15;16;17;18;19;20;21},{45;35;26;18;16;15;14;13;12;11;10;9;8;7;6;5;4;3;2;1;0}),0)</f>
        <v>0</v>
      </c>
      <c r="AB132" s="474"/>
      <c r="AC132" s="289">
        <f>IF(AB132,LOOKUP(AB132,{1;2;3;4;5;6;7;8;9;10;11;12;13;14;15;16;17;18;19;20;21},{45;35;26;18;16;15;14;13;12;11;10;9;8;7;6;5;4;3;2;1;0}),0)</f>
        <v>0</v>
      </c>
      <c r="AD132" s="225"/>
      <c r="AE132" s="161"/>
    </row>
    <row r="133" spans="1:31" s="54" customFormat="1" ht="16" customHeight="1" x14ac:dyDescent="0.2">
      <c r="A133" s="187">
        <v>3185501</v>
      </c>
      <c r="B133" s="181" t="s">
        <v>439</v>
      </c>
      <c r="C133" s="181" t="s">
        <v>440</v>
      </c>
      <c r="D133" s="178" t="str">
        <f t="shared" si="12"/>
        <v>KristaNIIRANEN</v>
      </c>
      <c r="E133" s="349">
        <v>2017</v>
      </c>
      <c r="F133" s="384" t="s">
        <v>483</v>
      </c>
      <c r="G133" s="382">
        <v>1993</v>
      </c>
      <c r="H133" s="311" t="str">
        <f t="shared" si="13"/>
        <v>SR</v>
      </c>
      <c r="I133" s="311">
        <f t="shared" si="14"/>
        <v>37</v>
      </c>
      <c r="J133" s="340">
        <f>LARGE((O133,S133,Y133,AC133),1)+LARGE((O133,S133,Y133,AC133),2)</f>
        <v>0</v>
      </c>
      <c r="K133" s="44">
        <f t="shared" si="15"/>
        <v>41</v>
      </c>
      <c r="L133" s="202">
        <f>LARGE((Q133,U133,W133,AA133),1)+LARGE((Q133,U133,W133,AA133),2)</f>
        <v>0</v>
      </c>
      <c r="M133" s="165"/>
      <c r="N133" s="44"/>
      <c r="O133" s="41">
        <f>IF(N133,LOOKUP(N133,{1;2;3;4;5;6;7;8;9;10;11;12;13;14;15;16;17;18;19;20;21},{30;25;21;18;16;15;14;13;12;11;10;9;8;7;6;5;4;3;2;1;0}),0)</f>
        <v>0</v>
      </c>
      <c r="P133" s="44"/>
      <c r="Q133" s="43">
        <f>IF(P133,LOOKUP(P133,{1;2;3;4;5;6;7;8;9;10;11;12;13;14;15;16;17;18;19;20;21},{30;25;21;18;16;15;14;13;12;11;10;9;8;7;6;5;4;3;2;1;0}),0)</f>
        <v>0</v>
      </c>
      <c r="R133" s="44"/>
      <c r="S133" s="41">
        <f>IF(R133,LOOKUP(R133,{1;2;3;4;5;6;7;8;9;10;11;12;13;14;15;16;17;18;19;20;21},{30;25;21;18;16;15;14;13;12;11;10;9;8;7;6;5;4;3;2;1;0}),0)</f>
        <v>0</v>
      </c>
      <c r="T133" s="44"/>
      <c r="U133" s="274">
        <f>IF(T133,LOOKUP(T133,{1;2;3;4;5;6;7;8;9;10;11;12;13;14;15;16;17;18;19;20;21},{30;25;21;18;16;15;14;13;12;11;10;9;8;7;6;5;4;3;2;1;0}),0)</f>
        <v>0</v>
      </c>
      <c r="V133" s="480"/>
      <c r="W133" s="479">
        <f>IF(V133,LOOKUP(V133,{1;2;3;4;5;6;7;8;9;10;11;12;13;14;15;16;17;18;19;20;21},{45;35;26;18;16;15;14;13;12;11;10;9;8;7;6;5;4;3;2;1;0}),0)</f>
        <v>0</v>
      </c>
      <c r="X133" s="474"/>
      <c r="Y133" s="484">
        <f>IF(X133,LOOKUP(X133,{1;2;3;4;5;6;7;8;9;10;11;12;13;14;15;16;17;18;19;20;21},{45;35;26;18;16;15;14;13;12;11;10;9;8;7;6;5;4;3;2;1;0}),0)</f>
        <v>0</v>
      </c>
      <c r="Z133" s="480"/>
      <c r="AA133" s="479">
        <f>IF(Z133,LOOKUP(Z133,{1;2;3;4;5;6;7;8;9;10;11;12;13;14;15;16;17;18;19;20;21},{45;35;26;18;16;15;14;13;12;11;10;9;8;7;6;5;4;3;2;1;0}),0)</f>
        <v>0</v>
      </c>
      <c r="AB133" s="474"/>
      <c r="AC133" s="289">
        <f>IF(AB133,LOOKUP(AB133,{1;2;3;4;5;6;7;8;9;10;11;12;13;14;15;16;17;18;19;20;21},{45;35;26;18;16;15;14;13;12;11;10;9;8;7;6;5;4;3;2;1;0}),0)</f>
        <v>0</v>
      </c>
      <c r="AD133" s="225"/>
      <c r="AE133" s="161"/>
    </row>
    <row r="134" spans="1:31" s="54" customFormat="1" ht="16" customHeight="1" x14ac:dyDescent="0.2">
      <c r="A134" s="187">
        <v>3505753</v>
      </c>
      <c r="B134" s="181" t="s">
        <v>441</v>
      </c>
      <c r="C134" s="181" t="s">
        <v>442</v>
      </c>
      <c r="D134" s="178" t="str">
        <f t="shared" si="12"/>
        <v>JosefinNILSSON</v>
      </c>
      <c r="E134" s="349">
        <v>2017</v>
      </c>
      <c r="F134" s="384" t="s">
        <v>483</v>
      </c>
      <c r="G134" s="382">
        <v>1993</v>
      </c>
      <c r="H134" s="311" t="str">
        <f t="shared" si="13"/>
        <v>SR</v>
      </c>
      <c r="I134" s="311">
        <f t="shared" si="14"/>
        <v>37</v>
      </c>
      <c r="J134" s="340">
        <f>LARGE((O134,S134,Y134,AC134),1)+LARGE((O134,S134,Y134,AC134),2)</f>
        <v>0</v>
      </c>
      <c r="K134" s="44">
        <f t="shared" si="15"/>
        <v>41</v>
      </c>
      <c r="L134" s="202">
        <f>LARGE((Q134,U134,W134,AA134),1)+LARGE((Q134,U134,W134,AA134),2)</f>
        <v>0</v>
      </c>
      <c r="M134" s="165"/>
      <c r="N134" s="44"/>
      <c r="O134" s="41">
        <f>IF(N134,LOOKUP(N134,{1;2;3;4;5;6;7;8;9;10;11;12;13;14;15;16;17;18;19;20;21},{30;25;21;18;16;15;14;13;12;11;10;9;8;7;6;5;4;3;2;1;0}),0)</f>
        <v>0</v>
      </c>
      <c r="P134" s="44"/>
      <c r="Q134" s="43">
        <f>IF(P134,LOOKUP(P134,{1;2;3;4;5;6;7;8;9;10;11;12;13;14;15;16;17;18;19;20;21},{30;25;21;18;16;15;14;13;12;11;10;9;8;7;6;5;4;3;2;1;0}),0)</f>
        <v>0</v>
      </c>
      <c r="R134" s="44"/>
      <c r="S134" s="41">
        <f>IF(R134,LOOKUP(R134,{1;2;3;4;5;6;7;8;9;10;11;12;13;14;15;16;17;18;19;20;21},{30;25;21;18;16;15;14;13;12;11;10;9;8;7;6;5;4;3;2;1;0}),0)</f>
        <v>0</v>
      </c>
      <c r="T134" s="44"/>
      <c r="U134" s="274">
        <f>IF(T134,LOOKUP(T134,{1;2;3;4;5;6;7;8;9;10;11;12;13;14;15;16;17;18;19;20;21},{30;25;21;18;16;15;14;13;12;11;10;9;8;7;6;5;4;3;2;1;0}),0)</f>
        <v>0</v>
      </c>
      <c r="V134" s="480"/>
      <c r="W134" s="479">
        <f>IF(V134,LOOKUP(V134,{1;2;3;4;5;6;7;8;9;10;11;12;13;14;15;16;17;18;19;20;21},{45;35;26;18;16;15;14;13;12;11;10;9;8;7;6;5;4;3;2;1;0}),0)</f>
        <v>0</v>
      </c>
      <c r="X134" s="474"/>
      <c r="Y134" s="484">
        <f>IF(X134,LOOKUP(X134,{1;2;3;4;5;6;7;8;9;10;11;12;13;14;15;16;17;18;19;20;21},{45;35;26;18;16;15;14;13;12;11;10;9;8;7;6;5;4;3;2;1;0}),0)</f>
        <v>0</v>
      </c>
      <c r="Z134" s="480"/>
      <c r="AA134" s="479">
        <f>IF(Z134,LOOKUP(Z134,{1;2;3;4;5;6;7;8;9;10;11;12;13;14;15;16;17;18;19;20;21},{45;35;26;18;16;15;14;13;12;11;10;9;8;7;6;5;4;3;2;1;0}),0)</f>
        <v>0</v>
      </c>
      <c r="AB134" s="474"/>
      <c r="AC134" s="289">
        <f>IF(AB134,LOOKUP(AB134,{1;2;3;4;5;6;7;8;9;10;11;12;13;14;15;16;17;18;19;20;21},{45;35;26;18;16;15;14;13;12;11;10;9;8;7;6;5;4;3;2;1;0}),0)</f>
        <v>0</v>
      </c>
      <c r="AD134" s="225"/>
      <c r="AE134" s="161"/>
    </row>
    <row r="135" spans="1:31" s="54" customFormat="1" ht="16" customHeight="1" x14ac:dyDescent="0.2">
      <c r="A135" s="187">
        <v>3105095</v>
      </c>
      <c r="B135" s="181" t="s">
        <v>386</v>
      </c>
      <c r="C135" s="181" t="s">
        <v>116</v>
      </c>
      <c r="D135" s="178" t="str">
        <f t="shared" ref="D135:D166" si="16">B135&amp;C135</f>
        <v>EmilyNISHIKAWA</v>
      </c>
      <c r="E135" s="349">
        <v>2017</v>
      </c>
      <c r="F135" s="384" t="s">
        <v>483</v>
      </c>
      <c r="G135" s="381">
        <v>1989</v>
      </c>
      <c r="H135" s="311" t="str">
        <f t="shared" ref="H135:H166" si="17">IF(ISBLANK(G135),"",IF(G135&gt;1995.9,"U23","SR"))</f>
        <v>SR</v>
      </c>
      <c r="I135" s="311">
        <f t="shared" ref="I135:I166" si="18">RANK(J135,$J$7:$J$231)</f>
        <v>37</v>
      </c>
      <c r="J135" s="340">
        <f>LARGE((O135,S135,Y135,AC135),1)+LARGE((O135,S135,Y135,AC135),2)</f>
        <v>0</v>
      </c>
      <c r="K135" s="44">
        <f t="shared" ref="K135:K166" si="19">RANK(L135,$L$7:$L$211)</f>
        <v>41</v>
      </c>
      <c r="L135" s="202">
        <f>LARGE((Q135,U135,W135,AA135),1)+LARGE((Q135,U135,W135,AA135),2)</f>
        <v>0</v>
      </c>
      <c r="M135" s="161"/>
      <c r="N135" s="44"/>
      <c r="O135" s="41">
        <f>IF(N135,LOOKUP(N135,{1;2;3;4;5;6;7;8;9;10;11;12;13;14;15;16;17;18;19;20;21},{30;25;21;18;16;15;14;13;12;11;10;9;8;7;6;5;4;3;2;1;0}),0)</f>
        <v>0</v>
      </c>
      <c r="P135" s="44"/>
      <c r="Q135" s="43">
        <f>IF(P135,LOOKUP(P135,{1;2;3;4;5;6;7;8;9;10;11;12;13;14;15;16;17;18;19;20;21},{30;25;21;18;16;15;14;13;12;11;10;9;8;7;6;5;4;3;2;1;0}),0)</f>
        <v>0</v>
      </c>
      <c r="R135" s="44"/>
      <c r="S135" s="41">
        <f>IF(R135,LOOKUP(R135,{1;2;3;4;5;6;7;8;9;10;11;12;13;14;15;16;17;18;19;20;21},{30;25;21;18;16;15;14;13;12;11;10;9;8;7;6;5;4;3;2;1;0}),0)</f>
        <v>0</v>
      </c>
      <c r="T135" s="44"/>
      <c r="U135" s="274">
        <f>IF(T135,LOOKUP(T135,{1;2;3;4;5;6;7;8;9;10;11;12;13;14;15;16;17;18;19;20;21},{30;25;21;18;16;15;14;13;12;11;10;9;8;7;6;5;4;3;2;1;0}),0)</f>
        <v>0</v>
      </c>
      <c r="V135" s="480"/>
      <c r="W135" s="479">
        <f>IF(V135,LOOKUP(V135,{1;2;3;4;5;6;7;8;9;10;11;12;13;14;15;16;17;18;19;20;21},{45;35;26;18;16;15;14;13;12;11;10;9;8;7;6;5;4;3;2;1;0}),0)</f>
        <v>0</v>
      </c>
      <c r="X135" s="474"/>
      <c r="Y135" s="484">
        <f>IF(X135,LOOKUP(X135,{1;2;3;4;5;6;7;8;9;10;11;12;13;14;15;16;17;18;19;20;21},{45;35;26;18;16;15;14;13;12;11;10;9;8;7;6;5;4;3;2;1;0}),0)</f>
        <v>0</v>
      </c>
      <c r="Z135" s="480"/>
      <c r="AA135" s="479">
        <f>IF(Z135,LOOKUP(Z135,{1;2;3;4;5;6;7;8;9;10;11;12;13;14;15;16;17;18;19;20;21},{45;35;26;18;16;15;14;13;12;11;10;9;8;7;6;5;4;3;2;1;0}),0)</f>
        <v>0</v>
      </c>
      <c r="AB135" s="474"/>
      <c r="AC135" s="289">
        <f>IF(AB135,LOOKUP(AB135,{1;2;3;4;5;6;7;8;9;10;11;12;13;14;15;16;17;18;19;20;21},{45;35;26;18;16;15;14;13;12;11;10;9;8;7;6;5;4;3;2;1;0}),0)</f>
        <v>0</v>
      </c>
      <c r="AD135" s="225"/>
      <c r="AE135" s="161"/>
    </row>
    <row r="136" spans="1:31" s="54" customFormat="1" ht="16" customHeight="1" x14ac:dyDescent="0.2">
      <c r="A136" s="187">
        <v>3535535</v>
      </c>
      <c r="B136" s="181" t="s">
        <v>313</v>
      </c>
      <c r="C136" s="181" t="s">
        <v>443</v>
      </c>
      <c r="D136" s="178" t="str">
        <f t="shared" si="16"/>
        <v>MaryO'CONNELL</v>
      </c>
      <c r="E136" s="349">
        <v>2017</v>
      </c>
      <c r="F136" s="384" t="s">
        <v>482</v>
      </c>
      <c r="G136" s="381">
        <v>1994</v>
      </c>
      <c r="H136" s="311" t="str">
        <f t="shared" si="17"/>
        <v>SR</v>
      </c>
      <c r="I136" s="311">
        <f t="shared" si="18"/>
        <v>37</v>
      </c>
      <c r="J136" s="340">
        <f>LARGE((O136,S136,Y136,AC136),1)+LARGE((O136,S136,Y136,AC136),2)</f>
        <v>0</v>
      </c>
      <c r="K136" s="44">
        <f t="shared" si="19"/>
        <v>41</v>
      </c>
      <c r="L136" s="202">
        <f>LARGE((Q136,U136,W136,AA136),1)+LARGE((Q136,U136,W136,AA136),2)</f>
        <v>0</v>
      </c>
      <c r="M136" s="161"/>
      <c r="N136" s="44"/>
      <c r="O136" s="41">
        <f>IF(N136,LOOKUP(N136,{1;2;3;4;5;6;7;8;9;10;11;12;13;14;15;16;17;18;19;20;21},{30;25;21;18;16;15;14;13;12;11;10;9;8;7;6;5;4;3;2;1;0}),0)</f>
        <v>0</v>
      </c>
      <c r="P136" s="44"/>
      <c r="Q136" s="43">
        <f>IF(P136,LOOKUP(P136,{1;2;3;4;5;6;7;8;9;10;11;12;13;14;15;16;17;18;19;20;21},{30;25;21;18;16;15;14;13;12;11;10;9;8;7;6;5;4;3;2;1;0}),0)</f>
        <v>0</v>
      </c>
      <c r="R136" s="44"/>
      <c r="S136" s="41">
        <f>IF(R136,LOOKUP(R136,{1;2;3;4;5;6;7;8;9;10;11;12;13;14;15;16;17;18;19;20;21},{30;25;21;18;16;15;14;13;12;11;10;9;8;7;6;5;4;3;2;1;0}),0)</f>
        <v>0</v>
      </c>
      <c r="T136" s="44"/>
      <c r="U136" s="274">
        <f>IF(T136,LOOKUP(T136,{1;2;3;4;5;6;7;8;9;10;11;12;13;14;15;16;17;18;19;20;21},{30;25;21;18;16;15;14;13;12;11;10;9;8;7;6;5;4;3;2;1;0}),0)</f>
        <v>0</v>
      </c>
      <c r="V136" s="480"/>
      <c r="W136" s="479">
        <f>IF(V136,LOOKUP(V136,{1;2;3;4;5;6;7;8;9;10;11;12;13;14;15;16;17;18;19;20;21},{45;35;26;18;16;15;14;13;12;11;10;9;8;7;6;5;4;3;2;1;0}),0)</f>
        <v>0</v>
      </c>
      <c r="X136" s="474"/>
      <c r="Y136" s="484">
        <f>IF(X136,LOOKUP(X136,{1;2;3;4;5;6;7;8;9;10;11;12;13;14;15;16;17;18;19;20;21},{45;35;26;18;16;15;14;13;12;11;10;9;8;7;6;5;4;3;2;1;0}),0)</f>
        <v>0</v>
      </c>
      <c r="Z136" s="480"/>
      <c r="AA136" s="479">
        <f>IF(Z136,LOOKUP(Z136,{1;2;3;4;5;6;7;8;9;10;11;12;13;14;15;16;17;18;19;20;21},{45;35;26;18;16;15;14;13;12;11;10;9;8;7;6;5;4;3;2;1;0}),0)</f>
        <v>0</v>
      </c>
      <c r="AB136" s="474"/>
      <c r="AC136" s="289">
        <f>IF(AB136,LOOKUP(AB136,{1;2;3;4;5;6;7;8;9;10;11;12;13;14;15;16;17;18;19;20;21},{45;35;26;18;16;15;14;13;12;11;10;9;8;7;6;5;4;3;2;1;0}),0)</f>
        <v>0</v>
      </c>
      <c r="AD136" s="225"/>
      <c r="AE136" s="161"/>
    </row>
    <row r="137" spans="1:31" s="54" customFormat="1" ht="16" customHeight="1" x14ac:dyDescent="0.2">
      <c r="A137" s="187">
        <v>3045074</v>
      </c>
      <c r="B137" s="181" t="s">
        <v>444</v>
      </c>
      <c r="C137" s="181" t="s">
        <v>445</v>
      </c>
      <c r="D137" s="178" t="str">
        <f t="shared" si="16"/>
        <v>KaterinaPAUL</v>
      </c>
      <c r="E137" s="349">
        <v>2017</v>
      </c>
      <c r="F137" s="384" t="s">
        <v>483</v>
      </c>
      <c r="G137" s="381">
        <v>1996</v>
      </c>
      <c r="H137" s="311" t="str">
        <f t="shared" si="17"/>
        <v>U23</v>
      </c>
      <c r="I137" s="311">
        <f t="shared" si="18"/>
        <v>37</v>
      </c>
      <c r="J137" s="340">
        <f>LARGE((O137,S137,Y137,AC137),1)+LARGE((O137,S137,Y137,AC137),2)</f>
        <v>0</v>
      </c>
      <c r="K137" s="44">
        <f t="shared" si="19"/>
        <v>41</v>
      </c>
      <c r="L137" s="202">
        <f>LARGE((Q137,U137,W137,AA137),1)+LARGE((Q137,U137,W137,AA137),2)</f>
        <v>0</v>
      </c>
      <c r="M137" s="161"/>
      <c r="N137" s="44"/>
      <c r="O137" s="41">
        <f>IF(N137,LOOKUP(N137,{1;2;3;4;5;6;7;8;9;10;11;12;13;14;15;16;17;18;19;20;21},{30;25;21;18;16;15;14;13;12;11;10;9;8;7;6;5;4;3;2;1;0}),0)</f>
        <v>0</v>
      </c>
      <c r="P137" s="44"/>
      <c r="Q137" s="43">
        <f>IF(P137,LOOKUP(P137,{1;2;3;4;5;6;7;8;9;10;11;12;13;14;15;16;17;18;19;20;21},{30;25;21;18;16;15;14;13;12;11;10;9;8;7;6;5;4;3;2;1;0}),0)</f>
        <v>0</v>
      </c>
      <c r="R137" s="44"/>
      <c r="S137" s="41">
        <f>IF(R137,LOOKUP(R137,{1;2;3;4;5;6;7;8;9;10;11;12;13;14;15;16;17;18;19;20;21},{30;25;21;18;16;15;14;13;12;11;10;9;8;7;6;5;4;3;2;1;0}),0)</f>
        <v>0</v>
      </c>
      <c r="T137" s="44"/>
      <c r="U137" s="274">
        <f>IF(T137,LOOKUP(T137,{1;2;3;4;5;6;7;8;9;10;11;12;13;14;15;16;17;18;19;20;21},{30;25;21;18;16;15;14;13;12;11;10;9;8;7;6;5;4;3;2;1;0}),0)</f>
        <v>0</v>
      </c>
      <c r="V137" s="480"/>
      <c r="W137" s="479">
        <f>IF(V137,LOOKUP(V137,{1;2;3;4;5;6;7;8;9;10;11;12;13;14;15;16;17;18;19;20;21},{45;35;26;18;16;15;14;13;12;11;10;9;8;7;6;5;4;3;2;1;0}),0)</f>
        <v>0</v>
      </c>
      <c r="X137" s="474"/>
      <c r="Y137" s="484">
        <f>IF(X137,LOOKUP(X137,{1;2;3;4;5;6;7;8;9;10;11;12;13;14;15;16;17;18;19;20;21},{45;35;26;18;16;15;14;13;12;11;10;9;8;7;6;5;4;3;2;1;0}),0)</f>
        <v>0</v>
      </c>
      <c r="Z137" s="480"/>
      <c r="AA137" s="479">
        <f>IF(Z137,LOOKUP(Z137,{1;2;3;4;5;6;7;8;9;10;11;12;13;14;15;16;17;18;19;20;21},{45;35;26;18;16;15;14;13;12;11;10;9;8;7;6;5;4;3;2;1;0}),0)</f>
        <v>0</v>
      </c>
      <c r="AB137" s="474"/>
      <c r="AC137" s="289">
        <f>IF(AB137,LOOKUP(AB137,{1;2;3;4;5;6;7;8;9;10;11;12;13;14;15;16;17;18;19;20;21},{45;35;26;18;16;15;14;13;12;11;10;9;8;7;6;5;4;3;2;1;0}),0)</f>
        <v>0</v>
      </c>
      <c r="AD137" s="225"/>
      <c r="AE137" s="161"/>
    </row>
    <row r="138" spans="1:31" s="54" customFormat="1" ht="16" customHeight="1" x14ac:dyDescent="0.2">
      <c r="A138" s="187">
        <v>3105258</v>
      </c>
      <c r="B138" s="182" t="s">
        <v>553</v>
      </c>
      <c r="C138" s="181" t="s">
        <v>446</v>
      </c>
      <c r="D138" s="178" t="str">
        <f t="shared" si="16"/>
        <v>Zoe AlexandraPEKOS</v>
      </c>
      <c r="E138" s="349">
        <v>2017</v>
      </c>
      <c r="F138" s="384" t="s">
        <v>483</v>
      </c>
      <c r="G138" s="381">
        <v>1998</v>
      </c>
      <c r="H138" s="311" t="str">
        <f t="shared" si="17"/>
        <v>U23</v>
      </c>
      <c r="I138" s="311">
        <f t="shared" si="18"/>
        <v>37</v>
      </c>
      <c r="J138" s="340">
        <f>LARGE((O138,S138,Y138,AC138),1)+LARGE((O138,S138,Y138,AC138),2)</f>
        <v>0</v>
      </c>
      <c r="K138" s="44">
        <f t="shared" si="19"/>
        <v>41</v>
      </c>
      <c r="L138" s="202">
        <f>LARGE((Q138,U138,W138,AA138),1)+LARGE((Q138,U138,W138,AA138),2)</f>
        <v>0</v>
      </c>
      <c r="M138" s="161"/>
      <c r="N138" s="44"/>
      <c r="O138" s="41">
        <f>IF(N138,LOOKUP(N138,{1;2;3;4;5;6;7;8;9;10;11;12;13;14;15;16;17;18;19;20;21},{30;25;21;18;16;15;14;13;12;11;10;9;8;7;6;5;4;3;2;1;0}),0)</f>
        <v>0</v>
      </c>
      <c r="P138" s="44"/>
      <c r="Q138" s="43">
        <f>IF(P138,LOOKUP(P138,{1;2;3;4;5;6;7;8;9;10;11;12;13;14;15;16;17;18;19;20;21},{30;25;21;18;16;15;14;13;12;11;10;9;8;7;6;5;4;3;2;1;0}),0)</f>
        <v>0</v>
      </c>
      <c r="R138" s="44"/>
      <c r="S138" s="41">
        <f>IF(R138,LOOKUP(R138,{1;2;3;4;5;6;7;8;9;10;11;12;13;14;15;16;17;18;19;20;21},{30;25;21;18;16;15;14;13;12;11;10;9;8;7;6;5;4;3;2;1;0}),0)</f>
        <v>0</v>
      </c>
      <c r="T138" s="44"/>
      <c r="U138" s="274">
        <f>IF(T138,LOOKUP(T138,{1;2;3;4;5;6;7;8;9;10;11;12;13;14;15;16;17;18;19;20;21},{30;25;21;18;16;15;14;13;12;11;10;9;8;7;6;5;4;3;2;1;0}),0)</f>
        <v>0</v>
      </c>
      <c r="V138" s="480"/>
      <c r="W138" s="479">
        <f>IF(V138,LOOKUP(V138,{1;2;3;4;5;6;7;8;9;10;11;12;13;14;15;16;17;18;19;20;21},{45;35;26;18;16;15;14;13;12;11;10;9;8;7;6;5;4;3;2;1;0}),0)</f>
        <v>0</v>
      </c>
      <c r="X138" s="474"/>
      <c r="Y138" s="484">
        <f>IF(X138,LOOKUP(X138,{1;2;3;4;5;6;7;8;9;10;11;12;13;14;15;16;17;18;19;20;21},{45;35;26;18;16;15;14;13;12;11;10;9;8;7;6;5;4;3;2;1;0}),0)</f>
        <v>0</v>
      </c>
      <c r="Z138" s="480"/>
      <c r="AA138" s="479">
        <f>IF(Z138,LOOKUP(Z138,{1;2;3;4;5;6;7;8;9;10;11;12;13;14;15;16;17;18;19;20;21},{45;35;26;18;16;15;14;13;12;11;10;9;8;7;6;5;4;3;2;1;0}),0)</f>
        <v>0</v>
      </c>
      <c r="AB138" s="474"/>
      <c r="AC138" s="289">
        <f>IF(AB138,LOOKUP(AB138,{1;2;3;4;5;6;7;8;9;10;11;12;13;14;15;16;17;18;19;20;21},{45;35;26;18;16;15;14;13;12;11;10;9;8;7;6;5;4;3;2;1;0}),0)</f>
        <v>0</v>
      </c>
      <c r="AD138" s="225"/>
      <c r="AE138" s="161"/>
    </row>
    <row r="139" spans="1:31" s="54" customFormat="1" ht="16" customHeight="1" x14ac:dyDescent="0.2">
      <c r="A139" s="187">
        <v>3195180</v>
      </c>
      <c r="B139" s="181" t="s">
        <v>447</v>
      </c>
      <c r="C139" s="181" t="s">
        <v>448</v>
      </c>
      <c r="D139" s="178" t="str">
        <f t="shared" si="16"/>
        <v>IrisPESSEY</v>
      </c>
      <c r="E139" s="349">
        <v>2017</v>
      </c>
      <c r="F139" s="384" t="s">
        <v>483</v>
      </c>
      <c r="G139" s="382">
        <v>1992</v>
      </c>
      <c r="H139" s="311" t="str">
        <f t="shared" si="17"/>
        <v>SR</v>
      </c>
      <c r="I139" s="311">
        <f t="shared" si="18"/>
        <v>37</v>
      </c>
      <c r="J139" s="340">
        <f>LARGE((O139,S139,Y139,AC139),1)+LARGE((O139,S139,Y139,AC139),2)</f>
        <v>0</v>
      </c>
      <c r="K139" s="44">
        <f t="shared" si="19"/>
        <v>41</v>
      </c>
      <c r="L139" s="202">
        <f>LARGE((Q139,U139,W139,AA139),1)+LARGE((Q139,U139,W139,AA139),2)</f>
        <v>0</v>
      </c>
      <c r="M139" s="161"/>
      <c r="N139" s="44"/>
      <c r="O139" s="41">
        <f>IF(N139,LOOKUP(N139,{1;2;3;4;5;6;7;8;9;10;11;12;13;14;15;16;17;18;19;20;21},{30;25;21;18;16;15;14;13;12;11;10;9;8;7;6;5;4;3;2;1;0}),0)</f>
        <v>0</v>
      </c>
      <c r="P139" s="44"/>
      <c r="Q139" s="43">
        <f>IF(P139,LOOKUP(P139,{1;2;3;4;5;6;7;8;9;10;11;12;13;14;15;16;17;18;19;20;21},{30;25;21;18;16;15;14;13;12;11;10;9;8;7;6;5;4;3;2;1;0}),0)</f>
        <v>0</v>
      </c>
      <c r="R139" s="44"/>
      <c r="S139" s="41">
        <f>IF(R139,LOOKUP(R139,{1;2;3;4;5;6;7;8;9;10;11;12;13;14;15;16;17;18;19;20;21},{30;25;21;18;16;15;14;13;12;11;10;9;8;7;6;5;4;3;2;1;0}),0)</f>
        <v>0</v>
      </c>
      <c r="T139" s="44"/>
      <c r="U139" s="274">
        <f>IF(T139,LOOKUP(T139,{1;2;3;4;5;6;7;8;9;10;11;12;13;14;15;16;17;18;19;20;21},{30;25;21;18;16;15;14;13;12;11;10;9;8;7;6;5;4;3;2;1;0}),0)</f>
        <v>0</v>
      </c>
      <c r="V139" s="480"/>
      <c r="W139" s="479">
        <f>IF(V139,LOOKUP(V139,{1;2;3;4;5;6;7;8;9;10;11;12;13;14;15;16;17;18;19;20;21},{45;35;26;18;16;15;14;13;12;11;10;9;8;7;6;5;4;3;2;1;0}),0)</f>
        <v>0</v>
      </c>
      <c r="X139" s="474"/>
      <c r="Y139" s="484">
        <f>IF(X139,LOOKUP(X139,{1;2;3;4;5;6;7;8;9;10;11;12;13;14;15;16;17;18;19;20;21},{45;35;26;18;16;15;14;13;12;11;10;9;8;7;6;5;4;3;2;1;0}),0)</f>
        <v>0</v>
      </c>
      <c r="Z139" s="480"/>
      <c r="AA139" s="479">
        <f>IF(Z139,LOOKUP(Z139,{1;2;3;4;5;6;7;8;9;10;11;12;13;14;15;16;17;18;19;20;21},{45;35;26;18;16;15;14;13;12;11;10;9;8;7;6;5;4;3;2;1;0}),0)</f>
        <v>0</v>
      </c>
      <c r="AB139" s="474"/>
      <c r="AC139" s="289">
        <f>IF(AB139,LOOKUP(AB139,{1;2;3;4;5;6;7;8;9;10;11;12;13;14;15;16;17;18;19;20;21},{45;35;26;18;16;15;14;13;12;11;10;9;8;7;6;5;4;3;2;1;0}),0)</f>
        <v>0</v>
      </c>
      <c r="AD139" s="225"/>
      <c r="AE139" s="161"/>
    </row>
    <row r="140" spans="1:31" s="264" customFormat="1" ht="16" customHeight="1" x14ac:dyDescent="0.2">
      <c r="A140" s="187">
        <v>3960101</v>
      </c>
      <c r="B140" s="181" t="s">
        <v>449</v>
      </c>
      <c r="C140" s="181" t="s">
        <v>450</v>
      </c>
      <c r="D140" s="178" t="str">
        <f t="shared" si="16"/>
        <v>MathildePETITJEAN</v>
      </c>
      <c r="E140" s="349">
        <v>2017</v>
      </c>
      <c r="F140" s="384" t="s">
        <v>483</v>
      </c>
      <c r="G140" s="382">
        <v>1994</v>
      </c>
      <c r="H140" s="311" t="str">
        <f t="shared" si="17"/>
        <v>SR</v>
      </c>
      <c r="I140" s="311">
        <f t="shared" si="18"/>
        <v>37</v>
      </c>
      <c r="J140" s="340">
        <f>LARGE((O140,S140,Y140,AC140),1)+LARGE((O140,S140,Y140,AC140),2)</f>
        <v>0</v>
      </c>
      <c r="K140" s="44">
        <f t="shared" si="19"/>
        <v>41</v>
      </c>
      <c r="L140" s="202">
        <f>LARGE((Q140,U140,W140,AA140),1)+LARGE((Q140,U140,W140,AA140),2)</f>
        <v>0</v>
      </c>
      <c r="M140" s="393"/>
      <c r="N140" s="44"/>
      <c r="O140" s="41">
        <f>IF(N140,LOOKUP(N140,{1;2;3;4;5;6;7;8;9;10;11;12;13;14;15;16;17;18;19;20;21},{30;25;21;18;16;15;14;13;12;11;10;9;8;7;6;5;4;3;2;1;0}),0)</f>
        <v>0</v>
      </c>
      <c r="P140" s="44"/>
      <c r="Q140" s="43">
        <f>IF(P140,LOOKUP(P140,{1;2;3;4;5;6;7;8;9;10;11;12;13;14;15;16;17;18;19;20;21},{30;25;21;18;16;15;14;13;12;11;10;9;8;7;6;5;4;3;2;1;0}),0)</f>
        <v>0</v>
      </c>
      <c r="R140" s="44"/>
      <c r="S140" s="41">
        <f>IF(R140,LOOKUP(R140,{1;2;3;4;5;6;7;8;9;10;11;12;13;14;15;16;17;18;19;20;21},{30;25;21;18;16;15;14;13;12;11;10;9;8;7;6;5;4;3;2;1;0}),0)</f>
        <v>0</v>
      </c>
      <c r="T140" s="44"/>
      <c r="U140" s="274">
        <f>IF(T140,LOOKUP(T140,{1;2;3;4;5;6;7;8;9;10;11;12;13;14;15;16;17;18;19;20;21},{30;25;21;18;16;15;14;13;12;11;10;9;8;7;6;5;4;3;2;1;0}),0)</f>
        <v>0</v>
      </c>
      <c r="V140" s="480"/>
      <c r="W140" s="479">
        <f>IF(V140,LOOKUP(V140,{1;2;3;4;5;6;7;8;9;10;11;12;13;14;15;16;17;18;19;20;21},{45;35;26;18;16;15;14;13;12;11;10;9;8;7;6;5;4;3;2;1;0}),0)</f>
        <v>0</v>
      </c>
      <c r="X140" s="474"/>
      <c r="Y140" s="484">
        <f>IF(X140,LOOKUP(X140,{1;2;3;4;5;6;7;8;9;10;11;12;13;14;15;16;17;18;19;20;21},{45;35;26;18;16;15;14;13;12;11;10;9;8;7;6;5;4;3;2;1;0}),0)</f>
        <v>0</v>
      </c>
      <c r="Z140" s="480"/>
      <c r="AA140" s="479">
        <f>IF(Z140,LOOKUP(Z140,{1;2;3;4;5;6;7;8;9;10;11;12;13;14;15;16;17;18;19;20;21},{45;35;26;18;16;15;14;13;12;11;10;9;8;7;6;5;4;3;2;1;0}),0)</f>
        <v>0</v>
      </c>
      <c r="AB140" s="474"/>
      <c r="AC140" s="289">
        <f>IF(AB140,LOOKUP(AB140,{1;2;3;4;5;6;7;8;9;10;11;12;13;14;15;16;17;18;19;20;21},{45;35;26;18;16;15;14;13;12;11;10;9;8;7;6;5;4;3;2;1;0}),0)</f>
        <v>0</v>
      </c>
      <c r="AD140" s="225"/>
      <c r="AE140" s="393"/>
    </row>
    <row r="141" spans="1:31" s="54" customFormat="1" ht="16" customHeight="1" x14ac:dyDescent="0.2">
      <c r="A141" s="187">
        <v>1365857</v>
      </c>
      <c r="B141" s="181" t="s">
        <v>451</v>
      </c>
      <c r="C141" s="181" t="s">
        <v>452</v>
      </c>
      <c r="D141" s="178" t="str">
        <f t="shared" si="16"/>
        <v>KikkanRANDALL</v>
      </c>
      <c r="E141" s="349">
        <v>2017</v>
      </c>
      <c r="F141" s="384" t="s">
        <v>482</v>
      </c>
      <c r="G141" s="381">
        <v>1982</v>
      </c>
      <c r="H141" s="311" t="str">
        <f t="shared" si="17"/>
        <v>SR</v>
      </c>
      <c r="I141" s="311">
        <f t="shared" si="18"/>
        <v>37</v>
      </c>
      <c r="J141" s="340">
        <f>LARGE((O141,S141,Y141,AC141),1)+LARGE((O141,S141,Y141,AC141),2)</f>
        <v>0</v>
      </c>
      <c r="K141" s="44">
        <f t="shared" si="19"/>
        <v>41</v>
      </c>
      <c r="L141" s="202">
        <f>LARGE((Q141,U141,W141,AA141),1)+LARGE((Q141,U141,W141,AA141),2)</f>
        <v>0</v>
      </c>
      <c r="M141" s="161"/>
      <c r="N141" s="44"/>
      <c r="O141" s="41">
        <f>IF(N141,LOOKUP(N141,{1;2;3;4;5;6;7;8;9;10;11;12;13;14;15;16;17;18;19;20;21},{30;25;21;18;16;15;14;13;12;11;10;9;8;7;6;5;4;3;2;1;0}),0)</f>
        <v>0</v>
      </c>
      <c r="P141" s="44"/>
      <c r="Q141" s="43">
        <f>IF(P141,LOOKUP(P141,{1;2;3;4;5;6;7;8;9;10;11;12;13;14;15;16;17;18;19;20;21},{30;25;21;18;16;15;14;13;12;11;10;9;8;7;6;5;4;3;2;1;0}),0)</f>
        <v>0</v>
      </c>
      <c r="R141" s="44"/>
      <c r="S141" s="41">
        <f>IF(R141,LOOKUP(R141,{1;2;3;4;5;6;7;8;9;10;11;12;13;14;15;16;17;18;19;20;21},{30;25;21;18;16;15;14;13;12;11;10;9;8;7;6;5;4;3;2;1;0}),0)</f>
        <v>0</v>
      </c>
      <c r="T141" s="44"/>
      <c r="U141" s="274">
        <f>IF(T141,LOOKUP(T141,{1;2;3;4;5;6;7;8;9;10;11;12;13;14;15;16;17;18;19;20;21},{30;25;21;18;16;15;14;13;12;11;10;9;8;7;6;5;4;3;2;1;0}),0)</f>
        <v>0</v>
      </c>
      <c r="V141" s="480"/>
      <c r="W141" s="479">
        <f>IF(V141,LOOKUP(V141,{1;2;3;4;5;6;7;8;9;10;11;12;13;14;15;16;17;18;19;20;21},{45;35;26;18;16;15;14;13;12;11;10;9;8;7;6;5;4;3;2;1;0}),0)</f>
        <v>0</v>
      </c>
      <c r="X141" s="474"/>
      <c r="Y141" s="484">
        <f>IF(X141,LOOKUP(X141,{1;2;3;4;5;6;7;8;9;10;11;12;13;14;15;16;17;18;19;20;21},{45;35;26;18;16;15;14;13;12;11;10;9;8;7;6;5;4;3;2;1;0}),0)</f>
        <v>0</v>
      </c>
      <c r="Z141" s="480"/>
      <c r="AA141" s="479">
        <f>IF(Z141,LOOKUP(Z141,{1;2;3;4;5;6;7;8;9;10;11;12;13;14;15;16;17;18;19;20;21},{45;35;26;18;16;15;14;13;12;11;10;9;8;7;6;5;4;3;2;1;0}),0)</f>
        <v>0</v>
      </c>
      <c r="AB141" s="474"/>
      <c r="AC141" s="289">
        <f>IF(AB141,LOOKUP(AB141,{1;2;3;4;5;6;7;8;9;10;11;12;13;14;15;16;17;18;19;20;21},{45;35;26;18;16;15;14;13;12;11;10;9;8;7;6;5;4;3;2;1;0}),0)</f>
        <v>0</v>
      </c>
      <c r="AD141" s="225"/>
      <c r="AE141" s="161"/>
    </row>
    <row r="142" spans="1:31" s="54" customFormat="1" ht="16" customHeight="1" x14ac:dyDescent="0.2">
      <c r="A142" s="187">
        <v>3105236</v>
      </c>
      <c r="B142" s="181" t="s">
        <v>298</v>
      </c>
      <c r="C142" s="181" t="s">
        <v>453</v>
      </c>
      <c r="D142" s="178" t="str">
        <f t="shared" si="16"/>
        <v>AnnikaRICHARDSON</v>
      </c>
      <c r="E142" s="349">
        <v>2017</v>
      </c>
      <c r="F142" s="384" t="s">
        <v>483</v>
      </c>
      <c r="G142" s="381">
        <v>1998</v>
      </c>
      <c r="H142" s="311" t="str">
        <f t="shared" si="17"/>
        <v>U23</v>
      </c>
      <c r="I142" s="311">
        <f t="shared" si="18"/>
        <v>37</v>
      </c>
      <c r="J142" s="340">
        <f>LARGE((O142,S142,Y142,AC142),1)+LARGE((O142,S142,Y142,AC142),2)</f>
        <v>0</v>
      </c>
      <c r="K142" s="44">
        <f t="shared" si="19"/>
        <v>41</v>
      </c>
      <c r="L142" s="202">
        <f>LARGE((Q142,U142,W142,AA142),1)+LARGE((Q142,U142,W142,AA142),2)</f>
        <v>0</v>
      </c>
      <c r="M142" s="161"/>
      <c r="N142" s="44"/>
      <c r="O142" s="41">
        <f>IF(N142,LOOKUP(N142,{1;2;3;4;5;6;7;8;9;10;11;12;13;14;15;16;17;18;19;20;21},{30;25;21;18;16;15;14;13;12;11;10;9;8;7;6;5;4;3;2;1;0}),0)</f>
        <v>0</v>
      </c>
      <c r="P142" s="44"/>
      <c r="Q142" s="43">
        <f>IF(P142,LOOKUP(P142,{1;2;3;4;5;6;7;8;9;10;11;12;13;14;15;16;17;18;19;20;21},{30;25;21;18;16;15;14;13;12;11;10;9;8;7;6;5;4;3;2;1;0}),0)</f>
        <v>0</v>
      </c>
      <c r="R142" s="44"/>
      <c r="S142" s="41">
        <f>IF(R142,LOOKUP(R142,{1;2;3;4;5;6;7;8;9;10;11;12;13;14;15;16;17;18;19;20;21},{30;25;21;18;16;15;14;13;12;11;10;9;8;7;6;5;4;3;2;1;0}),0)</f>
        <v>0</v>
      </c>
      <c r="T142" s="44"/>
      <c r="U142" s="274">
        <f>IF(T142,LOOKUP(T142,{1;2;3;4;5;6;7;8;9;10;11;12;13;14;15;16;17;18;19;20;21},{30;25;21;18;16;15;14;13;12;11;10;9;8;7;6;5;4;3;2;1;0}),0)</f>
        <v>0</v>
      </c>
      <c r="V142" s="480"/>
      <c r="W142" s="479">
        <f>IF(V142,LOOKUP(V142,{1;2;3;4;5;6;7;8;9;10;11;12;13;14;15;16;17;18;19;20;21},{45;35;26;18;16;15;14;13;12;11;10;9;8;7;6;5;4;3;2;1;0}),0)</f>
        <v>0</v>
      </c>
      <c r="X142" s="474"/>
      <c r="Y142" s="484">
        <f>IF(X142,LOOKUP(X142,{1;2;3;4;5;6;7;8;9;10;11;12;13;14;15;16;17;18;19;20;21},{45;35;26;18;16;15;14;13;12;11;10;9;8;7;6;5;4;3;2;1;0}),0)</f>
        <v>0</v>
      </c>
      <c r="Z142" s="480"/>
      <c r="AA142" s="479">
        <f>IF(Z142,LOOKUP(Z142,{1;2;3;4;5;6;7;8;9;10;11;12;13;14;15;16;17;18;19;20;21},{45;35;26;18;16;15;14;13;12;11;10;9;8;7;6;5;4;3;2;1;0}),0)</f>
        <v>0</v>
      </c>
      <c r="AB142" s="474"/>
      <c r="AC142" s="289">
        <f>IF(AB142,LOOKUP(AB142,{1;2;3;4;5;6;7;8;9;10;11;12;13;14;15;16;17;18;19;20;21},{45;35;26;18;16;15;14;13;12;11;10;9;8;7;6;5;4;3;2;1;0}),0)</f>
        <v>0</v>
      </c>
      <c r="AD142" s="225"/>
      <c r="AE142" s="161"/>
    </row>
    <row r="143" spans="1:31" s="54" customFormat="1" ht="16" customHeight="1" x14ac:dyDescent="0.2">
      <c r="A143" s="187">
        <v>3185497</v>
      </c>
      <c r="B143" s="181" t="s">
        <v>454</v>
      </c>
      <c r="C143" s="181" t="s">
        <v>455</v>
      </c>
      <c r="D143" s="178" t="str">
        <f t="shared" si="16"/>
        <v>KatiROIVAS</v>
      </c>
      <c r="E143" s="349">
        <v>2017</v>
      </c>
      <c r="F143" s="384" t="s">
        <v>483</v>
      </c>
      <c r="G143" s="381">
        <v>1994</v>
      </c>
      <c r="H143" s="311" t="str">
        <f t="shared" si="17"/>
        <v>SR</v>
      </c>
      <c r="I143" s="311">
        <f t="shared" si="18"/>
        <v>37</v>
      </c>
      <c r="J143" s="340">
        <f>LARGE((O143,S143,Y143,AC143),1)+LARGE((O143,S143,Y143,AC143),2)</f>
        <v>0</v>
      </c>
      <c r="K143" s="44">
        <f t="shared" si="19"/>
        <v>41</v>
      </c>
      <c r="L143" s="202">
        <f>LARGE((Q143,U143,W143,AA143),1)+LARGE((Q143,U143,W143,AA143),2)</f>
        <v>0</v>
      </c>
      <c r="M143" s="161"/>
      <c r="N143" s="44"/>
      <c r="O143" s="41">
        <f>IF(N143,LOOKUP(N143,{1;2;3;4;5;6;7;8;9;10;11;12;13;14;15;16;17;18;19;20;21},{30;25;21;18;16;15;14;13;12;11;10;9;8;7;6;5;4;3;2;1;0}),0)</f>
        <v>0</v>
      </c>
      <c r="P143" s="44"/>
      <c r="Q143" s="43">
        <f>IF(P143,LOOKUP(P143,{1;2;3;4;5;6;7;8;9;10;11;12;13;14;15;16;17;18;19;20;21},{30;25;21;18;16;15;14;13;12;11;10;9;8;7;6;5;4;3;2;1;0}),0)</f>
        <v>0</v>
      </c>
      <c r="R143" s="44"/>
      <c r="S143" s="41">
        <f>IF(R143,LOOKUP(R143,{1;2;3;4;5;6;7;8;9;10;11;12;13;14;15;16;17;18;19;20;21},{30;25;21;18;16;15;14;13;12;11;10;9;8;7;6;5;4;3;2;1;0}),0)</f>
        <v>0</v>
      </c>
      <c r="T143" s="44"/>
      <c r="U143" s="274">
        <f>IF(T143,LOOKUP(T143,{1;2;3;4;5;6;7;8;9;10;11;12;13;14;15;16;17;18;19;20;21},{30;25;21;18;16;15;14;13;12;11;10;9;8;7;6;5;4;3;2;1;0}),0)</f>
        <v>0</v>
      </c>
      <c r="V143" s="480"/>
      <c r="W143" s="479">
        <f>IF(V143,LOOKUP(V143,{1;2;3;4;5;6;7;8;9;10;11;12;13;14;15;16;17;18;19;20;21},{45;35;26;18;16;15;14;13;12;11;10;9;8;7;6;5;4;3;2;1;0}),0)</f>
        <v>0</v>
      </c>
      <c r="X143" s="474"/>
      <c r="Y143" s="484">
        <f>IF(X143,LOOKUP(X143,{1;2;3;4;5;6;7;8;9;10;11;12;13;14;15;16;17;18;19;20;21},{45;35;26;18;16;15;14;13;12;11;10;9;8;7;6;5;4;3;2;1;0}),0)</f>
        <v>0</v>
      </c>
      <c r="Z143" s="480"/>
      <c r="AA143" s="479">
        <f>IF(Z143,LOOKUP(Z143,{1;2;3;4;5;6;7;8;9;10;11;12;13;14;15;16;17;18;19;20;21},{45;35;26;18;16;15;14;13;12;11;10;9;8;7;6;5;4;3;2;1;0}),0)</f>
        <v>0</v>
      </c>
      <c r="AB143" s="474"/>
      <c r="AC143" s="289">
        <f>IF(AB143,LOOKUP(AB143,{1;2;3;4;5;6;7;8;9;10;11;12;13;14;15;16;17;18;19;20;21},{45;35;26;18;16;15;14;13;12;11;10;9;8;7;6;5;4;3;2;1;0}),0)</f>
        <v>0</v>
      </c>
      <c r="AD143" s="225"/>
      <c r="AE143" s="161"/>
    </row>
    <row r="144" spans="1:31" s="54" customFormat="1" ht="16" customHeight="1" x14ac:dyDescent="0.2">
      <c r="A144" s="187">
        <v>3426063</v>
      </c>
      <c r="B144" s="181" t="s">
        <v>277</v>
      </c>
      <c r="C144" s="181" t="s">
        <v>278</v>
      </c>
      <c r="D144" s="178" t="str">
        <f t="shared" si="16"/>
        <v>ChristinaROLANDSEN</v>
      </c>
      <c r="E144" s="349">
        <v>2017</v>
      </c>
      <c r="F144" s="384" t="s">
        <v>483</v>
      </c>
      <c r="G144" s="381">
        <v>1995</v>
      </c>
      <c r="H144" s="311" t="str">
        <f t="shared" si="17"/>
        <v>SR</v>
      </c>
      <c r="I144" s="311">
        <f t="shared" si="18"/>
        <v>37</v>
      </c>
      <c r="J144" s="340">
        <f>LARGE((O144,S144,Y144,AC144),1)+LARGE((O144,S144,Y144,AC144),2)</f>
        <v>0</v>
      </c>
      <c r="K144" s="44">
        <f t="shared" si="19"/>
        <v>41</v>
      </c>
      <c r="L144" s="202">
        <f>LARGE((Q144,U144,W144,AA144),1)+LARGE((Q144,U144,W144,AA144),2)</f>
        <v>0</v>
      </c>
      <c r="M144" s="161"/>
      <c r="N144" s="44"/>
      <c r="O144" s="41">
        <f>IF(N144,LOOKUP(N144,{1;2;3;4;5;6;7;8;9;10;11;12;13;14;15;16;17;18;19;20;21},{30;25;21;18;16;15;14;13;12;11;10;9;8;7;6;5;4;3;2;1;0}),0)</f>
        <v>0</v>
      </c>
      <c r="P144" s="44"/>
      <c r="Q144" s="43">
        <f>IF(P144,LOOKUP(P144,{1;2;3;4;5;6;7;8;9;10;11;12;13;14;15;16;17;18;19;20;21},{30;25;21;18;16;15;14;13;12;11;10;9;8;7;6;5;4;3;2;1;0}),0)</f>
        <v>0</v>
      </c>
      <c r="R144" s="44"/>
      <c r="S144" s="41">
        <f>IF(R144,LOOKUP(R144,{1;2;3;4;5;6;7;8;9;10;11;12;13;14;15;16;17;18;19;20;21},{30;25;21;18;16;15;14;13;12;11;10;9;8;7;6;5;4;3;2;1;0}),0)</f>
        <v>0</v>
      </c>
      <c r="T144" s="44"/>
      <c r="U144" s="274">
        <f>IF(T144,LOOKUP(T144,{1;2;3;4;5;6;7;8;9;10;11;12;13;14;15;16;17;18;19;20;21},{30;25;21;18;16;15;14;13;12;11;10;9;8;7;6;5;4;3;2;1;0}),0)</f>
        <v>0</v>
      </c>
      <c r="V144" s="480"/>
      <c r="W144" s="479">
        <f>IF(V144,LOOKUP(V144,{1;2;3;4;5;6;7;8;9;10;11;12;13;14;15;16;17;18;19;20;21},{45;35;26;18;16;15;14;13;12;11;10;9;8;7;6;5;4;3;2;1;0}),0)</f>
        <v>0</v>
      </c>
      <c r="X144" s="474"/>
      <c r="Y144" s="484">
        <f>IF(X144,LOOKUP(X144,{1;2;3;4;5;6;7;8;9;10;11;12;13;14;15;16;17;18;19;20;21},{45;35;26;18;16;15;14;13;12;11;10;9;8;7;6;5;4;3;2;1;0}),0)</f>
        <v>0</v>
      </c>
      <c r="Z144" s="480"/>
      <c r="AA144" s="479">
        <f>IF(Z144,LOOKUP(Z144,{1;2;3;4;5;6;7;8;9;10;11;12;13;14;15;16;17;18;19;20;21},{45;35;26;18;16;15;14;13;12;11;10;9;8;7;6;5;4;3;2;1;0}),0)</f>
        <v>0</v>
      </c>
      <c r="AB144" s="474"/>
      <c r="AC144" s="289">
        <f>IF(AB144,LOOKUP(AB144,{1;2;3;4;5;6;7;8;9;10;11;12;13;14;15;16;17;18;19;20;21},{45;35;26;18;16;15;14;13;12;11;10;9;8;7;6;5;4;3;2;1;0}),0)</f>
        <v>0</v>
      </c>
      <c r="AD144" s="225"/>
      <c r="AE144" s="161"/>
    </row>
    <row r="145" spans="1:32" s="66" customFormat="1" ht="16" customHeight="1" x14ac:dyDescent="0.2">
      <c r="A145" s="187">
        <v>1255374</v>
      </c>
      <c r="B145" s="181" t="s">
        <v>456</v>
      </c>
      <c r="C145" s="181" t="s">
        <v>457</v>
      </c>
      <c r="D145" s="178" t="str">
        <f t="shared" si="16"/>
        <v>Riitta LiisaROPONEN</v>
      </c>
      <c r="E145" s="349">
        <v>2017</v>
      </c>
      <c r="F145" s="384" t="s">
        <v>483</v>
      </c>
      <c r="G145" s="381">
        <v>1978</v>
      </c>
      <c r="H145" s="311" t="str">
        <f t="shared" si="17"/>
        <v>SR</v>
      </c>
      <c r="I145" s="311">
        <f t="shared" si="18"/>
        <v>37</v>
      </c>
      <c r="J145" s="340">
        <f>LARGE((O145,S145,Y145,AC145),1)+LARGE((O145,S145,Y145,AC145),2)</f>
        <v>0</v>
      </c>
      <c r="K145" s="44">
        <f t="shared" si="19"/>
        <v>41</v>
      </c>
      <c r="L145" s="202">
        <f>LARGE((Q145,U145,W145,AA145),1)+LARGE((Q145,U145,W145,AA145),2)</f>
        <v>0</v>
      </c>
      <c r="M145" s="162"/>
      <c r="N145" s="44"/>
      <c r="O145" s="41">
        <f>IF(N145,LOOKUP(N145,{1;2;3;4;5;6;7;8;9;10;11;12;13;14;15;16;17;18;19;20;21},{30;25;21;18;16;15;14;13;12;11;10;9;8;7;6;5;4;3;2;1;0}),0)</f>
        <v>0</v>
      </c>
      <c r="P145" s="44"/>
      <c r="Q145" s="43">
        <f>IF(P145,LOOKUP(P145,{1;2;3;4;5;6;7;8;9;10;11;12;13;14;15;16;17;18;19;20;21},{30;25;21;18;16;15;14;13;12;11;10;9;8;7;6;5;4;3;2;1;0}),0)</f>
        <v>0</v>
      </c>
      <c r="R145" s="44"/>
      <c r="S145" s="41">
        <f>IF(R145,LOOKUP(R145,{1;2;3;4;5;6;7;8;9;10;11;12;13;14;15;16;17;18;19;20;21},{30;25;21;18;16;15;14;13;12;11;10;9;8;7;6;5;4;3;2;1;0}),0)</f>
        <v>0</v>
      </c>
      <c r="T145" s="44"/>
      <c r="U145" s="274">
        <f>IF(T145,LOOKUP(T145,{1;2;3;4;5;6;7;8;9;10;11;12;13;14;15;16;17;18;19;20;21},{30;25;21;18;16;15;14;13;12;11;10;9;8;7;6;5;4;3;2;1;0}),0)</f>
        <v>0</v>
      </c>
      <c r="V145" s="480"/>
      <c r="W145" s="479">
        <f>IF(V145,LOOKUP(V145,{1;2;3;4;5;6;7;8;9;10;11;12;13;14;15;16;17;18;19;20;21},{45;35;26;18;16;15;14;13;12;11;10;9;8;7;6;5;4;3;2;1;0}),0)</f>
        <v>0</v>
      </c>
      <c r="X145" s="474"/>
      <c r="Y145" s="484">
        <f>IF(X145,LOOKUP(X145,{1;2;3;4;5;6;7;8;9;10;11;12;13;14;15;16;17;18;19;20;21},{45;35;26;18;16;15;14;13;12;11;10;9;8;7;6;5;4;3;2;1;0}),0)</f>
        <v>0</v>
      </c>
      <c r="Z145" s="480"/>
      <c r="AA145" s="479">
        <f>IF(Z145,LOOKUP(Z145,{1;2;3;4;5;6;7;8;9;10;11;12;13;14;15;16;17;18;19;20;21},{45;35;26;18;16;15;14;13;12;11;10;9;8;7;6;5;4;3;2;1;0}),0)</f>
        <v>0</v>
      </c>
      <c r="AB145" s="474"/>
      <c r="AC145" s="289">
        <f>IF(AB145,LOOKUP(AB145,{1;2;3;4;5;6;7;8;9;10;11;12;13;14;15;16;17;18;19;20;21},{45;35;26;18;16;15;14;13;12;11;10;9;8;7;6;5;4;3;2;1;0}),0)</f>
        <v>0</v>
      </c>
      <c r="AD145" s="225"/>
      <c r="AE145" s="161"/>
      <c r="AF145" s="54"/>
    </row>
    <row r="146" spans="1:32" s="66" customFormat="1" ht="16" customHeight="1" x14ac:dyDescent="0.2">
      <c r="A146" s="187">
        <v>3535549</v>
      </c>
      <c r="B146" s="181" t="s">
        <v>313</v>
      </c>
      <c r="C146" s="181" t="s">
        <v>314</v>
      </c>
      <c r="D146" s="178" t="str">
        <f t="shared" si="16"/>
        <v>MaryROSE</v>
      </c>
      <c r="E146" s="349">
        <v>2017</v>
      </c>
      <c r="F146" s="384" t="s">
        <v>482</v>
      </c>
      <c r="G146" s="381">
        <v>1991</v>
      </c>
      <c r="H146" s="311" t="str">
        <f t="shared" si="17"/>
        <v>SR</v>
      </c>
      <c r="I146" s="311">
        <f t="shared" si="18"/>
        <v>37</v>
      </c>
      <c r="J146" s="340">
        <f>LARGE((O146,S146,Y146,AC146),1)+LARGE((O146,S146,Y146,AC146),2)</f>
        <v>0</v>
      </c>
      <c r="K146" s="44">
        <f t="shared" si="19"/>
        <v>41</v>
      </c>
      <c r="L146" s="202">
        <f>LARGE((Q146,U146,W146,AA146),1)+LARGE((Q146,U146,W146,AA146),2)</f>
        <v>0</v>
      </c>
      <c r="M146" s="163"/>
      <c r="N146" s="46"/>
      <c r="O146" s="41">
        <f>IF(N146,LOOKUP(N146,{1;2;3;4;5;6;7;8;9;10;11;12;13;14;15;16;17;18;19;20;21},{30;25;21;18;16;15;14;13;12;11;10;9;8;7;6;5;4;3;2;1;0}),0)</f>
        <v>0</v>
      </c>
      <c r="P146" s="46"/>
      <c r="Q146" s="43">
        <f>IF(P146,LOOKUP(P146,{1;2;3;4;5;6;7;8;9;10;11;12;13;14;15;16;17;18;19;20;21},{30;25;21;18;16;15;14;13;12;11;10;9;8;7;6;5;4;3;2;1;0}),0)</f>
        <v>0</v>
      </c>
      <c r="R146" s="46"/>
      <c r="S146" s="41">
        <f>IF(R146,LOOKUP(R146,{1;2;3;4;5;6;7;8;9;10;11;12;13;14;15;16;17;18;19;20;21},{30;25;21;18;16;15;14;13;12;11;10;9;8;7;6;5;4;3;2;1;0}),0)</f>
        <v>0</v>
      </c>
      <c r="T146" s="46"/>
      <c r="U146" s="274">
        <f>IF(T146,LOOKUP(T146,{1;2;3;4;5;6;7;8;9;10;11;12;13;14;15;16;17;18;19;20;21},{30;25;21;18;16;15;14;13;12;11;10;9;8;7;6;5;4;3;2;1;0}),0)</f>
        <v>0</v>
      </c>
      <c r="V146" s="480"/>
      <c r="W146" s="479">
        <f>IF(V146,LOOKUP(V146,{1;2;3;4;5;6;7;8;9;10;11;12;13;14;15;16;17;18;19;20;21},{45;35;26;18;16;15;14;13;12;11;10;9;8;7;6;5;4;3;2;1;0}),0)</f>
        <v>0</v>
      </c>
      <c r="X146" s="474"/>
      <c r="Y146" s="484">
        <f>IF(X146,LOOKUP(X146,{1;2;3;4;5;6;7;8;9;10;11;12;13;14;15;16;17;18;19;20;21},{45;35;26;18;16;15;14;13;12;11;10;9;8;7;6;5;4;3;2;1;0}),0)</f>
        <v>0</v>
      </c>
      <c r="Z146" s="480"/>
      <c r="AA146" s="479">
        <f>IF(Z146,LOOKUP(Z146,{1;2;3;4;5;6;7;8;9;10;11;12;13;14;15;16;17;18;19;20;21},{45;35;26;18;16;15;14;13;12;11;10;9;8;7;6;5;4;3;2;1;0}),0)</f>
        <v>0</v>
      </c>
      <c r="AB146" s="474"/>
      <c r="AC146" s="289">
        <f>IF(AB146,LOOKUP(AB146,{1;2;3;4;5;6;7;8;9;10;11;12;13;14;15;16;17;18;19;20;21},{45;35;26;18;16;15;14;13;12;11;10;9;8;7;6;5;4;3;2;1;0}),0)</f>
        <v>0</v>
      </c>
      <c r="AD146" s="225"/>
      <c r="AE146" s="161"/>
      <c r="AF146" s="54"/>
    </row>
    <row r="147" spans="1:32" s="66" customFormat="1" ht="16" customHeight="1" x14ac:dyDescent="0.2">
      <c r="A147" s="187">
        <v>3535693</v>
      </c>
      <c r="B147" s="181" t="s">
        <v>268</v>
      </c>
      <c r="C147" s="181" t="s">
        <v>377</v>
      </c>
      <c r="D147" s="178" t="str">
        <f t="shared" si="16"/>
        <v>HannahRUDD</v>
      </c>
      <c r="E147" s="349">
        <v>2017</v>
      </c>
      <c r="F147" s="384" t="s">
        <v>482</v>
      </c>
      <c r="G147" s="381">
        <v>1998</v>
      </c>
      <c r="H147" s="311" t="str">
        <f t="shared" si="17"/>
        <v>U23</v>
      </c>
      <c r="I147" s="311">
        <f t="shared" si="18"/>
        <v>37</v>
      </c>
      <c r="J147" s="340">
        <f>LARGE((O147,S147,Y147,AC147),1)+LARGE((O147,S147,Y147,AC147),2)</f>
        <v>0</v>
      </c>
      <c r="K147" s="44">
        <f t="shared" si="19"/>
        <v>41</v>
      </c>
      <c r="L147" s="202">
        <f>LARGE((Q147,U147,W147,AA147),1)+LARGE((Q147,U147,W147,AA147),2)</f>
        <v>0</v>
      </c>
      <c r="M147" s="164"/>
      <c r="N147" s="44"/>
      <c r="O147" s="41">
        <f>IF(N147,LOOKUP(N147,{1;2;3;4;5;6;7;8;9;10;11;12;13;14;15;16;17;18;19;20;21},{30;25;21;18;16;15;14;13;12;11;10;9;8;7;6;5;4;3;2;1;0}),0)</f>
        <v>0</v>
      </c>
      <c r="P147" s="44"/>
      <c r="Q147" s="43">
        <f>IF(P147,LOOKUP(P147,{1;2;3;4;5;6;7;8;9;10;11;12;13;14;15;16;17;18;19;20;21},{30;25;21;18;16;15;14;13;12;11;10;9;8;7;6;5;4;3;2;1;0}),0)</f>
        <v>0</v>
      </c>
      <c r="R147" s="44"/>
      <c r="S147" s="41">
        <f>IF(R147,LOOKUP(R147,{1;2;3;4;5;6;7;8;9;10;11;12;13;14;15;16;17;18;19;20;21},{30;25;21;18;16;15;14;13;12;11;10;9;8;7;6;5;4;3;2;1;0}),0)</f>
        <v>0</v>
      </c>
      <c r="T147" s="44"/>
      <c r="U147" s="274">
        <f>IF(T147,LOOKUP(T147,{1;2;3;4;5;6;7;8;9;10;11;12;13;14;15;16;17;18;19;20;21},{30;25;21;18;16;15;14;13;12;11;10;9;8;7;6;5;4;3;2;1;0}),0)</f>
        <v>0</v>
      </c>
      <c r="V147" s="480"/>
      <c r="W147" s="479">
        <f>IF(V147,LOOKUP(V147,{1;2;3;4;5;6;7;8;9;10;11;12;13;14;15;16;17;18;19;20;21},{45;35;26;18;16;15;14;13;12;11;10;9;8;7;6;5;4;3;2;1;0}),0)</f>
        <v>0</v>
      </c>
      <c r="X147" s="474"/>
      <c r="Y147" s="484">
        <f>IF(X147,LOOKUP(X147,{1;2;3;4;5;6;7;8;9;10;11;12;13;14;15;16;17;18;19;20;21},{45;35;26;18;16;15;14;13;12;11;10;9;8;7;6;5;4;3;2;1;0}),0)</f>
        <v>0</v>
      </c>
      <c r="Z147" s="480"/>
      <c r="AA147" s="479">
        <f>IF(Z147,LOOKUP(Z147,{1;2;3;4;5;6;7;8;9;10;11;12;13;14;15;16;17;18;19;20;21},{45;35;26;18;16;15;14;13;12;11;10;9;8;7;6;5;4;3;2;1;0}),0)</f>
        <v>0</v>
      </c>
      <c r="AB147" s="474"/>
      <c r="AC147" s="289">
        <f>IF(AB147,LOOKUP(AB147,{1;2;3;4;5;6;7;8;9;10;11;12;13;14;15;16;17;18;19;20;21},{45;35;26;18;16;15;14;13;12;11;10;9;8;7;6;5;4;3;2;1;0}),0)</f>
        <v>0</v>
      </c>
      <c r="AD147" s="225"/>
      <c r="AE147" s="161"/>
      <c r="AF147" s="54"/>
    </row>
    <row r="148" spans="1:32" s="54" customFormat="1" ht="16" customHeight="1" x14ac:dyDescent="0.2">
      <c r="A148" s="187">
        <v>3105253</v>
      </c>
      <c r="B148" s="181" t="s">
        <v>336</v>
      </c>
      <c r="C148" s="182" t="s">
        <v>552</v>
      </c>
      <c r="D148" s="178" t="str">
        <f t="shared" si="16"/>
        <v>MarianneSCHERRER</v>
      </c>
      <c r="E148" s="350"/>
      <c r="F148" s="385" t="s">
        <v>483</v>
      </c>
      <c r="G148" s="381">
        <v>1998</v>
      </c>
      <c r="H148" s="311" t="str">
        <f t="shared" si="17"/>
        <v>U23</v>
      </c>
      <c r="I148" s="311">
        <f t="shared" si="18"/>
        <v>37</v>
      </c>
      <c r="J148" s="340">
        <f>LARGE((O148,S148,Y148,AC148),1)+LARGE((O148,S148,Y148,AC148),2)</f>
        <v>0</v>
      </c>
      <c r="K148" s="44">
        <f t="shared" si="19"/>
        <v>41</v>
      </c>
      <c r="L148" s="202">
        <f>LARGE((Q148,U148,W148,AA148),1)+LARGE((Q148,U148,W148,AA148),2)</f>
        <v>0</v>
      </c>
      <c r="M148" s="161"/>
      <c r="N148" s="44"/>
      <c r="O148" s="41">
        <f>IF(N148,LOOKUP(N148,{1;2;3;4;5;6;7;8;9;10;11;12;13;14;15;16;17;18;19;20;21},{30;25;21;18;16;15;14;13;12;11;10;9;8;7;6;5;4;3;2;1;0}),0)</f>
        <v>0</v>
      </c>
      <c r="P148" s="44"/>
      <c r="Q148" s="43">
        <f>IF(P148,LOOKUP(P148,{1;2;3;4;5;6;7;8;9;10;11;12;13;14;15;16;17;18;19;20;21},{30;25;21;18;16;15;14;13;12;11;10;9;8;7;6;5;4;3;2;1;0}),0)</f>
        <v>0</v>
      </c>
      <c r="R148" s="44"/>
      <c r="S148" s="41">
        <f>IF(R148,LOOKUP(R148,{1;2;3;4;5;6;7;8;9;10;11;12;13;14;15;16;17;18;19;20;21},{30;25;21;18;16;15;14;13;12;11;10;9;8;7;6;5;4;3;2;1;0}),0)</f>
        <v>0</v>
      </c>
      <c r="T148" s="44"/>
      <c r="U148" s="274">
        <f>IF(T148,LOOKUP(T148,{1;2;3;4;5;6;7;8;9;10;11;12;13;14;15;16;17;18;19;20;21},{30;25;21;18;16;15;14;13;12;11;10;9;8;7;6;5;4;3;2;1;0}),0)</f>
        <v>0</v>
      </c>
      <c r="V148" s="480"/>
      <c r="W148" s="479">
        <f>IF(V148,LOOKUP(V148,{1;2;3;4;5;6;7;8;9;10;11;12;13;14;15;16;17;18;19;20;21},{45;35;26;18;16;15;14;13;12;11;10;9;8;7;6;5;4;3;2;1;0}),0)</f>
        <v>0</v>
      </c>
      <c r="X148" s="474"/>
      <c r="Y148" s="484">
        <f>IF(X148,LOOKUP(X148,{1;2;3;4;5;6;7;8;9;10;11;12;13;14;15;16;17;18;19;20;21},{45;35;26;18;16;15;14;13;12;11;10;9;8;7;6;5;4;3;2;1;0}),0)</f>
        <v>0</v>
      </c>
      <c r="Z148" s="480"/>
      <c r="AA148" s="479">
        <f>IF(Z148,LOOKUP(Z148,{1;2;3;4;5;6;7;8;9;10;11;12;13;14;15;16;17;18;19;20;21},{45;35;26;18;16;15;14;13;12;11;10;9;8;7;6;5;4;3;2;1;0}),0)</f>
        <v>0</v>
      </c>
      <c r="AB148" s="474"/>
      <c r="AC148" s="289">
        <f>IF(AB148,LOOKUP(AB148,{1;2;3;4;5;6;7;8;9;10;11;12;13;14;15;16;17;18;19;20;21},{45;35;26;18;16;15;14;13;12;11;10;9;8;7;6;5;4;3;2;1;0}),0)</f>
        <v>0</v>
      </c>
      <c r="AD148" s="225"/>
      <c r="AE148" s="161"/>
    </row>
    <row r="149" spans="1:32" s="54" customFormat="1" ht="16" customHeight="1" x14ac:dyDescent="0.2">
      <c r="A149" s="187">
        <v>3055091</v>
      </c>
      <c r="B149" s="181" t="s">
        <v>332</v>
      </c>
      <c r="C149" s="181" t="s">
        <v>460</v>
      </c>
      <c r="D149" s="178" t="str">
        <f t="shared" si="16"/>
        <v>SophieSCHIMPL</v>
      </c>
      <c r="E149" s="349">
        <v>2017</v>
      </c>
      <c r="F149" s="384" t="s">
        <v>483</v>
      </c>
      <c r="G149" s="381">
        <v>1994</v>
      </c>
      <c r="H149" s="311" t="str">
        <f t="shared" si="17"/>
        <v>SR</v>
      </c>
      <c r="I149" s="311">
        <f t="shared" si="18"/>
        <v>37</v>
      </c>
      <c r="J149" s="340">
        <f>LARGE((O149,S149,Y149,AC149),1)+LARGE((O149,S149,Y149,AC149),2)</f>
        <v>0</v>
      </c>
      <c r="K149" s="44">
        <f t="shared" si="19"/>
        <v>41</v>
      </c>
      <c r="L149" s="202">
        <f>LARGE((Q149,U149,W149,AA149),1)+LARGE((Q149,U149,W149,AA149),2)</f>
        <v>0</v>
      </c>
      <c r="M149" s="161"/>
      <c r="N149" s="44"/>
      <c r="O149" s="41">
        <f>IF(N149,LOOKUP(N149,{1;2;3;4;5;6;7;8;9;10;11;12;13;14;15;16;17;18;19;20;21},{30;25;21;18;16;15;14;13;12;11;10;9;8;7;6;5;4;3;2;1;0}),0)</f>
        <v>0</v>
      </c>
      <c r="P149" s="44"/>
      <c r="Q149" s="43">
        <f>IF(P149,LOOKUP(P149,{1;2;3;4;5;6;7;8;9;10;11;12;13;14;15;16;17;18;19;20;21},{30;25;21;18;16;15;14;13;12;11;10;9;8;7;6;5;4;3;2;1;0}),0)</f>
        <v>0</v>
      </c>
      <c r="R149" s="44"/>
      <c r="S149" s="41">
        <f>IF(R149,LOOKUP(R149,{1;2;3;4;5;6;7;8;9;10;11;12;13;14;15;16;17;18;19;20;21},{30;25;21;18;16;15;14;13;12;11;10;9;8;7;6;5;4;3;2;1;0}),0)</f>
        <v>0</v>
      </c>
      <c r="T149" s="44"/>
      <c r="U149" s="274">
        <f>IF(T149,LOOKUP(T149,{1;2;3;4;5;6;7;8;9;10;11;12;13;14;15;16;17;18;19;20;21},{30;25;21;18;16;15;14;13;12;11;10;9;8;7;6;5;4;3;2;1;0}),0)</f>
        <v>0</v>
      </c>
      <c r="V149" s="480"/>
      <c r="W149" s="479">
        <f>IF(V149,LOOKUP(V149,{1;2;3;4;5;6;7;8;9;10;11;12;13;14;15;16;17;18;19;20;21},{45;35;26;18;16;15;14;13;12;11;10;9;8;7;6;5;4;3;2;1;0}),0)</f>
        <v>0</v>
      </c>
      <c r="X149" s="474"/>
      <c r="Y149" s="484">
        <f>IF(X149,LOOKUP(X149,{1;2;3;4;5;6;7;8;9;10;11;12;13;14;15;16;17;18;19;20;21},{45;35;26;18;16;15;14;13;12;11;10;9;8;7;6;5;4;3;2;1;0}),0)</f>
        <v>0</v>
      </c>
      <c r="Z149" s="480"/>
      <c r="AA149" s="479">
        <f>IF(Z149,LOOKUP(Z149,{1;2;3;4;5;6;7;8;9;10;11;12;13;14;15;16;17;18;19;20;21},{45;35;26;18;16;15;14;13;12;11;10;9;8;7;6;5;4;3;2;1;0}),0)</f>
        <v>0</v>
      </c>
      <c r="AB149" s="474"/>
      <c r="AC149" s="289">
        <f>IF(AB149,LOOKUP(AB149,{1;2;3;4;5;6;7;8;9;10;11;12;13;14;15;16;17;18;19;20;21},{45;35;26;18;16;15;14;13;12;11;10;9;8;7;6;5;4;3;2;1;0}),0)</f>
        <v>0</v>
      </c>
      <c r="AD149" s="225"/>
      <c r="AE149" s="161"/>
    </row>
    <row r="150" spans="1:32" s="54" customFormat="1" ht="16" customHeight="1" x14ac:dyDescent="0.2">
      <c r="A150" s="187">
        <v>3535751</v>
      </c>
      <c r="B150" s="181" t="s">
        <v>348</v>
      </c>
      <c r="C150" s="182" t="s">
        <v>551</v>
      </c>
      <c r="D150" s="178" t="str">
        <f t="shared" si="16"/>
        <v>RenaSCHWARTZ</v>
      </c>
      <c r="E150" s="350"/>
      <c r="F150" s="385" t="s">
        <v>482</v>
      </c>
      <c r="G150" s="381">
        <v>1999</v>
      </c>
      <c r="H150" s="311" t="str">
        <f t="shared" si="17"/>
        <v>U23</v>
      </c>
      <c r="I150" s="311">
        <f t="shared" si="18"/>
        <v>37</v>
      </c>
      <c r="J150" s="340">
        <f>LARGE((O150,S150,Y150,AC150),1)+LARGE((O150,S150,Y150,AC150),2)</f>
        <v>0</v>
      </c>
      <c r="K150" s="44">
        <f t="shared" si="19"/>
        <v>41</v>
      </c>
      <c r="L150" s="202">
        <f>LARGE((Q150,U150,W150,AA150),1)+LARGE((Q150,U150,W150,AA150),2)</f>
        <v>0</v>
      </c>
      <c r="M150" s="161"/>
      <c r="N150" s="44"/>
      <c r="O150" s="41">
        <f>IF(N150,LOOKUP(N150,{1;2;3;4;5;6;7;8;9;10;11;12;13;14;15;16;17;18;19;20;21},{30;25;21;18;16;15;14;13;12;11;10;9;8;7;6;5;4;3;2;1;0}),0)</f>
        <v>0</v>
      </c>
      <c r="P150" s="44"/>
      <c r="Q150" s="43">
        <f>IF(P150,LOOKUP(P150,{1;2;3;4;5;6;7;8;9;10;11;12;13;14;15;16;17;18;19;20;21},{30;25;21;18;16;15;14;13;12;11;10;9;8;7;6;5;4;3;2;1;0}),0)</f>
        <v>0</v>
      </c>
      <c r="R150" s="44"/>
      <c r="S150" s="41">
        <f>IF(R150,LOOKUP(R150,{1;2;3;4;5;6;7;8;9;10;11;12;13;14;15;16;17;18;19;20;21},{30;25;21;18;16;15;14;13;12;11;10;9;8;7;6;5;4;3;2;1;0}),0)</f>
        <v>0</v>
      </c>
      <c r="T150" s="44"/>
      <c r="U150" s="274">
        <f>IF(T150,LOOKUP(T150,{1;2;3;4;5;6;7;8;9;10;11;12;13;14;15;16;17;18;19;20;21},{30;25;21;18;16;15;14;13;12;11;10;9;8;7;6;5;4;3;2;1;0}),0)</f>
        <v>0</v>
      </c>
      <c r="V150" s="480"/>
      <c r="W150" s="479">
        <f>IF(V150,LOOKUP(V150,{1;2;3;4;5;6;7;8;9;10;11;12;13;14;15;16;17;18;19;20;21},{45;35;26;18;16;15;14;13;12;11;10;9;8;7;6;5;4;3;2;1;0}),0)</f>
        <v>0</v>
      </c>
      <c r="X150" s="474"/>
      <c r="Y150" s="484">
        <f>IF(X150,LOOKUP(X150,{1;2;3;4;5;6;7;8;9;10;11;12;13;14;15;16;17;18;19;20;21},{45;35;26;18;16;15;14;13;12;11;10;9;8;7;6;5;4;3;2;1;0}),0)</f>
        <v>0</v>
      </c>
      <c r="Z150" s="480"/>
      <c r="AA150" s="479">
        <f>IF(Z150,LOOKUP(Z150,{1;2;3;4;5;6;7;8;9;10;11;12;13;14;15;16;17;18;19;20;21},{45;35;26;18;16;15;14;13;12;11;10;9;8;7;6;5;4;3;2;1;0}),0)</f>
        <v>0</v>
      </c>
      <c r="AB150" s="474"/>
      <c r="AC150" s="289">
        <f>IF(AB150,LOOKUP(AB150,{1;2;3;4;5;6;7;8;9;10;11;12;13;14;15;16;17;18;19;20;21},{45;35;26;18;16;15;14;13;12;11;10;9;8;7;6;5;4;3;2;1;0}),0)</f>
        <v>0</v>
      </c>
      <c r="AD150" s="225"/>
      <c r="AE150" s="261"/>
      <c r="AF150" s="66"/>
    </row>
    <row r="151" spans="1:32" s="54" customFormat="1" ht="16" customHeight="1" x14ac:dyDescent="0.2">
      <c r="A151" s="187">
        <v>3105174</v>
      </c>
      <c r="B151" s="181" t="s">
        <v>309</v>
      </c>
      <c r="C151" s="182" t="s">
        <v>550</v>
      </c>
      <c r="D151" s="178" t="str">
        <f t="shared" si="16"/>
        <v>MiaSERRATORE</v>
      </c>
      <c r="E151" s="350"/>
      <c r="F151" s="385" t="s">
        <v>483</v>
      </c>
      <c r="G151" s="381">
        <v>1996</v>
      </c>
      <c r="H151" s="311" t="str">
        <f t="shared" si="17"/>
        <v>U23</v>
      </c>
      <c r="I151" s="311">
        <f t="shared" si="18"/>
        <v>37</v>
      </c>
      <c r="J151" s="340">
        <f>LARGE((O151,S151,Y151,AC151),1)+LARGE((O151,S151,Y151,AC151),2)</f>
        <v>0</v>
      </c>
      <c r="K151" s="44">
        <f t="shared" si="19"/>
        <v>41</v>
      </c>
      <c r="L151" s="202">
        <f>LARGE((Q151,U151,W151,AA151),1)+LARGE((Q151,U151,W151,AA151),2)</f>
        <v>0</v>
      </c>
      <c r="M151" s="161"/>
      <c r="N151" s="44"/>
      <c r="O151" s="41">
        <f>IF(N151,LOOKUP(N151,{1;2;3;4;5;6;7;8;9;10;11;12;13;14;15;16;17;18;19;20;21},{30;25;21;18;16;15;14;13;12;11;10;9;8;7;6;5;4;3;2;1;0}),0)</f>
        <v>0</v>
      </c>
      <c r="P151" s="44"/>
      <c r="Q151" s="43">
        <f>IF(P151,LOOKUP(P151,{1;2;3;4;5;6;7;8;9;10;11;12;13;14;15;16;17;18;19;20;21},{30;25;21;18;16;15;14;13;12;11;10;9;8;7;6;5;4;3;2;1;0}),0)</f>
        <v>0</v>
      </c>
      <c r="R151" s="44"/>
      <c r="S151" s="41">
        <f>IF(R151,LOOKUP(R151,{1;2;3;4;5;6;7;8;9;10;11;12;13;14;15;16;17;18;19;20;21},{30;25;21;18;16;15;14;13;12;11;10;9;8;7;6;5;4;3;2;1;0}),0)</f>
        <v>0</v>
      </c>
      <c r="T151" s="44"/>
      <c r="U151" s="274">
        <f>IF(T151,LOOKUP(T151,{1;2;3;4;5;6;7;8;9;10;11;12;13;14;15;16;17;18;19;20;21},{30;25;21;18;16;15;14;13;12;11;10;9;8;7;6;5;4;3;2;1;0}),0)</f>
        <v>0</v>
      </c>
      <c r="V151" s="480"/>
      <c r="W151" s="479">
        <f>IF(V151,LOOKUP(V151,{1;2;3;4;5;6;7;8;9;10;11;12;13;14;15;16;17;18;19;20;21},{45;35;26;18;16;15;14;13;12;11;10;9;8;7;6;5;4;3;2;1;0}),0)</f>
        <v>0</v>
      </c>
      <c r="X151" s="474"/>
      <c r="Y151" s="484">
        <f>IF(X151,LOOKUP(X151,{1;2;3;4;5;6;7;8;9;10;11;12;13;14;15;16;17;18;19;20;21},{45;35;26;18;16;15;14;13;12;11;10;9;8;7;6;5;4;3;2;1;0}),0)</f>
        <v>0</v>
      </c>
      <c r="Z151" s="480"/>
      <c r="AA151" s="479">
        <f>IF(Z151,LOOKUP(Z151,{1;2;3;4;5;6;7;8;9;10;11;12;13;14;15;16;17;18;19;20;21},{45;35;26;18;16;15;14;13;12;11;10;9;8;7;6;5;4;3;2;1;0}),0)</f>
        <v>0</v>
      </c>
      <c r="AB151" s="474"/>
      <c r="AC151" s="289">
        <f>IF(AB151,LOOKUP(AB151,{1;2;3;4;5;6;7;8;9;10;11;12;13;14;15;16;17;18;19;20;21},{45;35;26;18;16;15;14;13;12;11;10;9;8;7;6;5;4;3;2;1;0}),0)</f>
        <v>0</v>
      </c>
      <c r="AD151" s="225"/>
      <c r="AE151" s="261"/>
      <c r="AF151" s="66"/>
    </row>
    <row r="152" spans="1:32" s="54" customFormat="1" ht="16" customHeight="1" x14ac:dyDescent="0.2">
      <c r="A152" s="187">
        <v>3565037</v>
      </c>
      <c r="B152" s="181" t="s">
        <v>461</v>
      </c>
      <c r="C152" s="181" t="s">
        <v>462</v>
      </c>
      <c r="D152" s="178" t="str">
        <f t="shared" si="16"/>
        <v>EvaSEVERRUS</v>
      </c>
      <c r="E152" s="349">
        <v>2017</v>
      </c>
      <c r="F152" s="384" t="s">
        <v>483</v>
      </c>
      <c r="G152" s="381">
        <v>1992</v>
      </c>
      <c r="H152" s="311" t="str">
        <f t="shared" si="17"/>
        <v>SR</v>
      </c>
      <c r="I152" s="311">
        <f t="shared" si="18"/>
        <v>37</v>
      </c>
      <c r="J152" s="340">
        <f>LARGE((O152,S152,Y152,AC152),1)+LARGE((O152,S152,Y152,AC152),2)</f>
        <v>0</v>
      </c>
      <c r="K152" s="44">
        <f t="shared" si="19"/>
        <v>41</v>
      </c>
      <c r="L152" s="202">
        <f>LARGE((Q152,U152,W152,AA152),1)+LARGE((Q152,U152,W152,AA152),2)</f>
        <v>0</v>
      </c>
      <c r="M152" s="161"/>
      <c r="N152" s="44"/>
      <c r="O152" s="41">
        <f>IF(N152,LOOKUP(N152,{1;2;3;4;5;6;7;8;9;10;11;12;13;14;15;16;17;18;19;20;21},{30;25;21;18;16;15;14;13;12;11;10;9;8;7;6;5;4;3;2;1;0}),0)</f>
        <v>0</v>
      </c>
      <c r="P152" s="44"/>
      <c r="Q152" s="43">
        <f>IF(P152,LOOKUP(P152,{1;2;3;4;5;6;7;8;9;10;11;12;13;14;15;16;17;18;19;20;21},{30;25;21;18;16;15;14;13;12;11;10;9;8;7;6;5;4;3;2;1;0}),0)</f>
        <v>0</v>
      </c>
      <c r="R152" s="44"/>
      <c r="S152" s="41">
        <f>IF(R152,LOOKUP(R152,{1;2;3;4;5;6;7;8;9;10;11;12;13;14;15;16;17;18;19;20;21},{30;25;21;18;16;15;14;13;12;11;10;9;8;7;6;5;4;3;2;1;0}),0)</f>
        <v>0</v>
      </c>
      <c r="T152" s="44"/>
      <c r="U152" s="274">
        <f>IF(T152,LOOKUP(T152,{1;2;3;4;5;6;7;8;9;10;11;12;13;14;15;16;17;18;19;20;21},{30;25;21;18;16;15;14;13;12;11;10;9;8;7;6;5;4;3;2;1;0}),0)</f>
        <v>0</v>
      </c>
      <c r="V152" s="480"/>
      <c r="W152" s="479">
        <f>IF(V152,LOOKUP(V152,{1;2;3;4;5;6;7;8;9;10;11;12;13;14;15;16;17;18;19;20;21},{45;35;26;18;16;15;14;13;12;11;10;9;8;7;6;5;4;3;2;1;0}),0)</f>
        <v>0</v>
      </c>
      <c r="X152" s="474"/>
      <c r="Y152" s="484">
        <f>IF(X152,LOOKUP(X152,{1;2;3;4;5;6;7;8;9;10;11;12;13;14;15;16;17;18;19;20;21},{45;35;26;18;16;15;14;13;12;11;10;9;8;7;6;5;4;3;2;1;0}),0)</f>
        <v>0</v>
      </c>
      <c r="Z152" s="480"/>
      <c r="AA152" s="479">
        <f>IF(Z152,LOOKUP(Z152,{1;2;3;4;5;6;7;8;9;10;11;12;13;14;15;16;17;18;19;20;21},{45;35;26;18;16;15;14;13;12;11;10;9;8;7;6;5;4;3;2;1;0}),0)</f>
        <v>0</v>
      </c>
      <c r="AB152" s="474"/>
      <c r="AC152" s="289">
        <f>IF(AB152,LOOKUP(AB152,{1;2;3;4;5;6;7;8;9;10;11;12;13;14;15;16;17;18;19;20;21},{45;35;26;18;16;15;14;13;12;11;10;9;8;7;6;5;4;3;2;1;0}),0)</f>
        <v>0</v>
      </c>
      <c r="AD152" s="225"/>
      <c r="AE152" s="261"/>
      <c r="AF152" s="66"/>
    </row>
    <row r="153" spans="1:32" s="54" customFormat="1" ht="16" customHeight="1" x14ac:dyDescent="0.2">
      <c r="A153" s="187">
        <v>3105340</v>
      </c>
      <c r="B153" s="181" t="s">
        <v>268</v>
      </c>
      <c r="C153" s="182" t="s">
        <v>59</v>
      </c>
      <c r="D153" s="178" t="str">
        <f t="shared" si="16"/>
        <v>HannahSHIELDS</v>
      </c>
      <c r="E153" s="350"/>
      <c r="F153" s="385" t="s">
        <v>483</v>
      </c>
      <c r="G153" s="381">
        <v>1998</v>
      </c>
      <c r="H153" s="311" t="str">
        <f t="shared" si="17"/>
        <v>U23</v>
      </c>
      <c r="I153" s="311">
        <f t="shared" si="18"/>
        <v>37</v>
      </c>
      <c r="J153" s="340">
        <f>LARGE((O153,S153,Y153,AC153),1)+LARGE((O153,S153,Y153,AC153),2)</f>
        <v>0</v>
      </c>
      <c r="K153" s="44">
        <f t="shared" si="19"/>
        <v>41</v>
      </c>
      <c r="L153" s="202">
        <f>LARGE((Q153,U153,W153,AA153),1)+LARGE((Q153,U153,W153,AA153),2)</f>
        <v>0</v>
      </c>
      <c r="M153" s="161"/>
      <c r="N153" s="44"/>
      <c r="O153" s="41">
        <f>IF(N153,LOOKUP(N153,{1;2;3;4;5;6;7;8;9;10;11;12;13;14;15;16;17;18;19;20;21},{30;25;21;18;16;15;14;13;12;11;10;9;8;7;6;5;4;3;2;1;0}),0)</f>
        <v>0</v>
      </c>
      <c r="P153" s="44"/>
      <c r="Q153" s="43">
        <f>IF(P153,LOOKUP(P153,{1;2;3;4;5;6;7;8;9;10;11;12;13;14;15;16;17;18;19;20;21},{30;25;21;18;16;15;14;13;12;11;10;9;8;7;6;5;4;3;2;1;0}),0)</f>
        <v>0</v>
      </c>
      <c r="R153" s="44"/>
      <c r="S153" s="41">
        <f>IF(R153,LOOKUP(R153,{1;2;3;4;5;6;7;8;9;10;11;12;13;14;15;16;17;18;19;20;21},{30;25;21;18;16;15;14;13;12;11;10;9;8;7;6;5;4;3;2;1;0}),0)</f>
        <v>0</v>
      </c>
      <c r="T153" s="44"/>
      <c r="U153" s="274">
        <f>IF(T153,LOOKUP(T153,{1;2;3;4;5;6;7;8;9;10;11;12;13;14;15;16;17;18;19;20;21},{30;25;21;18;16;15;14;13;12;11;10;9;8;7;6;5;4;3;2;1;0}),0)</f>
        <v>0</v>
      </c>
      <c r="V153" s="480"/>
      <c r="W153" s="479">
        <f>IF(V153,LOOKUP(V153,{1;2;3;4;5;6;7;8;9;10;11;12;13;14;15;16;17;18;19;20;21},{45;35;26;18;16;15;14;13;12;11;10;9;8;7;6;5;4;3;2;1;0}),0)</f>
        <v>0</v>
      </c>
      <c r="X153" s="474"/>
      <c r="Y153" s="484">
        <f>IF(X153,LOOKUP(X153,{1;2;3;4;5;6;7;8;9;10;11;12;13;14;15;16;17;18;19;20;21},{45;35;26;18;16;15;14;13;12;11;10;9;8;7;6;5;4;3;2;1;0}),0)</f>
        <v>0</v>
      </c>
      <c r="Z153" s="480"/>
      <c r="AA153" s="479">
        <f>IF(Z153,LOOKUP(Z153,{1;2;3;4;5;6;7;8;9;10;11;12;13;14;15;16;17;18;19;20;21},{45;35;26;18;16;15;14;13;12;11;10;9;8;7;6;5;4;3;2;1;0}),0)</f>
        <v>0</v>
      </c>
      <c r="AB153" s="474"/>
      <c r="AC153" s="289">
        <f>IF(AB153,LOOKUP(AB153,{1;2;3;4;5;6;7;8;9;10;11;12;13;14;15;16;17;18;19;20;21},{45;35;26;18;16;15;14;13;12;11;10;9;8;7;6;5;4;3;2;1;0}),0)</f>
        <v>0</v>
      </c>
      <c r="AD153" s="225"/>
      <c r="AE153" s="161"/>
    </row>
    <row r="154" spans="1:32" s="54" customFormat="1" ht="16" customHeight="1" x14ac:dyDescent="0.2">
      <c r="A154" s="187">
        <v>3535608</v>
      </c>
      <c r="B154" s="182" t="s">
        <v>386</v>
      </c>
      <c r="C154" s="181" t="s">
        <v>463</v>
      </c>
      <c r="D154" s="178" t="str">
        <f t="shared" si="16"/>
        <v>EmilySIEGEL</v>
      </c>
      <c r="E154" s="349">
        <v>2017</v>
      </c>
      <c r="F154" s="384" t="s">
        <v>482</v>
      </c>
      <c r="G154" s="381">
        <v>1998</v>
      </c>
      <c r="H154" s="311" t="str">
        <f t="shared" si="17"/>
        <v>U23</v>
      </c>
      <c r="I154" s="311">
        <f t="shared" si="18"/>
        <v>37</v>
      </c>
      <c r="J154" s="340">
        <f>LARGE((O154,S154,Y154,AC154),1)+LARGE((O154,S154,Y154,AC154),2)</f>
        <v>0</v>
      </c>
      <c r="K154" s="44">
        <f t="shared" si="19"/>
        <v>41</v>
      </c>
      <c r="L154" s="202">
        <f>LARGE((Q154,U154,W154,AA154),1)+LARGE((Q154,U154,W154,AA154),2)</f>
        <v>0</v>
      </c>
      <c r="M154" s="161"/>
      <c r="N154" s="44"/>
      <c r="O154" s="41">
        <f>IF(N154,LOOKUP(N154,{1;2;3;4;5;6;7;8;9;10;11;12;13;14;15;16;17;18;19;20;21},{30;25;21;18;16;15;14;13;12;11;10;9;8;7;6;5;4;3;2;1;0}),0)</f>
        <v>0</v>
      </c>
      <c r="P154" s="44"/>
      <c r="Q154" s="43">
        <f>IF(P154,LOOKUP(P154,{1;2;3;4;5;6;7;8;9;10;11;12;13;14;15;16;17;18;19;20;21},{30;25;21;18;16;15;14;13;12;11;10;9;8;7;6;5;4;3;2;1;0}),0)</f>
        <v>0</v>
      </c>
      <c r="R154" s="44"/>
      <c r="S154" s="41">
        <f>IF(R154,LOOKUP(R154,{1;2;3;4;5;6;7;8;9;10;11;12;13;14;15;16;17;18;19;20;21},{30;25;21;18;16;15;14;13;12;11;10;9;8;7;6;5;4;3;2;1;0}),0)</f>
        <v>0</v>
      </c>
      <c r="T154" s="44"/>
      <c r="U154" s="274">
        <f>IF(T154,LOOKUP(T154,{1;2;3;4;5;6;7;8;9;10;11;12;13;14;15;16;17;18;19;20;21},{30;25;21;18;16;15;14;13;12;11;10;9;8;7;6;5;4;3;2;1;0}),0)</f>
        <v>0</v>
      </c>
      <c r="V154" s="480"/>
      <c r="W154" s="479">
        <f>IF(V154,LOOKUP(V154,{1;2;3;4;5;6;7;8;9;10;11;12;13;14;15;16;17;18;19;20;21},{45;35;26;18;16;15;14;13;12;11;10;9;8;7;6;5;4;3;2;1;0}),0)</f>
        <v>0</v>
      </c>
      <c r="X154" s="474"/>
      <c r="Y154" s="484">
        <f>IF(X154,LOOKUP(X154,{1;2;3;4;5;6;7;8;9;10;11;12;13;14;15;16;17;18;19;20;21},{45;35;26;18;16;15;14;13;12;11;10;9;8;7;6;5;4;3;2;1;0}),0)</f>
        <v>0</v>
      </c>
      <c r="Z154" s="480"/>
      <c r="AA154" s="479">
        <f>IF(Z154,LOOKUP(Z154,{1;2;3;4;5;6;7;8;9;10;11;12;13;14;15;16;17;18;19;20;21},{45;35;26;18;16;15;14;13;12;11;10;9;8;7;6;5;4;3;2;1;0}),0)</f>
        <v>0</v>
      </c>
      <c r="AB154" s="474"/>
      <c r="AC154" s="289">
        <f>IF(AB154,LOOKUP(AB154,{1;2;3;4;5;6;7;8;9;10;11;12;13;14;15;16;17;18;19;20;21},{45;35;26;18;16;15;14;13;12;11;10;9;8;7;6;5;4;3;2;1;0}),0)</f>
        <v>0</v>
      </c>
      <c r="AD154" s="225"/>
      <c r="AE154" s="161"/>
    </row>
    <row r="155" spans="1:32" s="54" customFormat="1" ht="16" customHeight="1" x14ac:dyDescent="0.2">
      <c r="A155" s="187">
        <v>3535701</v>
      </c>
      <c r="B155" s="181" t="s">
        <v>464</v>
      </c>
      <c r="C155" s="181" t="s">
        <v>96</v>
      </c>
      <c r="D155" s="178" t="str">
        <f t="shared" si="16"/>
        <v>EzraSMITH</v>
      </c>
      <c r="E155" s="349">
        <v>2017</v>
      </c>
      <c r="F155" s="384" t="s">
        <v>482</v>
      </c>
      <c r="G155" s="381">
        <v>2000</v>
      </c>
      <c r="H155" s="311" t="str">
        <f t="shared" si="17"/>
        <v>U23</v>
      </c>
      <c r="I155" s="311">
        <f t="shared" si="18"/>
        <v>37</v>
      </c>
      <c r="J155" s="340">
        <f>LARGE((O155,S155,Y155,AC155),1)+LARGE((O155,S155,Y155,AC155),2)</f>
        <v>0</v>
      </c>
      <c r="K155" s="44">
        <f t="shared" si="19"/>
        <v>41</v>
      </c>
      <c r="L155" s="202">
        <f>LARGE((Q155,U155,W155,AA155),1)+LARGE((Q155,U155,W155,AA155),2)</f>
        <v>0</v>
      </c>
      <c r="M155" s="161"/>
      <c r="N155" s="44"/>
      <c r="O155" s="41">
        <f>IF(N155,LOOKUP(N155,{1;2;3;4;5;6;7;8;9;10;11;12;13;14;15;16;17;18;19;20;21},{30;25;21;18;16;15;14;13;12;11;10;9;8;7;6;5;4;3;2;1;0}),0)</f>
        <v>0</v>
      </c>
      <c r="P155" s="44"/>
      <c r="Q155" s="43">
        <f>IF(P155,LOOKUP(P155,{1;2;3;4;5;6;7;8;9;10;11;12;13;14;15;16;17;18;19;20;21},{30;25;21;18;16;15;14;13;12;11;10;9;8;7;6;5;4;3;2;1;0}),0)</f>
        <v>0</v>
      </c>
      <c r="R155" s="44"/>
      <c r="S155" s="41">
        <f>IF(R155,LOOKUP(R155,{1;2;3;4;5;6;7;8;9;10;11;12;13;14;15;16;17;18;19;20;21},{30;25;21;18;16;15;14;13;12;11;10;9;8;7;6;5;4;3;2;1;0}),0)</f>
        <v>0</v>
      </c>
      <c r="T155" s="44"/>
      <c r="U155" s="274">
        <f>IF(T155,LOOKUP(T155,{1;2;3;4;5;6;7;8;9;10;11;12;13;14;15;16;17;18;19;20;21},{30;25;21;18;16;15;14;13;12;11;10;9;8;7;6;5;4;3;2;1;0}),0)</f>
        <v>0</v>
      </c>
      <c r="V155" s="480"/>
      <c r="W155" s="479">
        <f>IF(V155,LOOKUP(V155,{1;2;3;4;5;6;7;8;9;10;11;12;13;14;15;16;17;18;19;20;21},{45;35;26;18;16;15;14;13;12;11;10;9;8;7;6;5;4;3;2;1;0}),0)</f>
        <v>0</v>
      </c>
      <c r="X155" s="474"/>
      <c r="Y155" s="484">
        <f>IF(X155,LOOKUP(X155,{1;2;3;4;5;6;7;8;9;10;11;12;13;14;15;16;17;18;19;20;21},{45;35;26;18;16;15;14;13;12;11;10;9;8;7;6;5;4;3;2;1;0}),0)</f>
        <v>0</v>
      </c>
      <c r="Z155" s="480"/>
      <c r="AA155" s="479">
        <f>IF(Z155,LOOKUP(Z155,{1;2;3;4;5;6;7;8;9;10;11;12;13;14;15;16;17;18;19;20;21},{45;35;26;18;16;15;14;13;12;11;10;9;8;7;6;5;4;3;2;1;0}),0)</f>
        <v>0</v>
      </c>
      <c r="AB155" s="474"/>
      <c r="AC155" s="289">
        <f>IF(AB155,LOOKUP(AB155,{1;2;3;4;5;6;7;8;9;10;11;12;13;14;15;16;17;18;19;20;21},{45;35;26;18;16;15;14;13;12;11;10;9;8;7;6;5;4;3;2;1;0}),0)</f>
        <v>0</v>
      </c>
      <c r="AD155" s="225"/>
      <c r="AE155" s="161"/>
    </row>
    <row r="156" spans="1:32" s="54" customFormat="1" ht="16" customHeight="1" x14ac:dyDescent="0.2">
      <c r="A156" s="187">
        <v>3535675</v>
      </c>
      <c r="B156" s="181" t="s">
        <v>339</v>
      </c>
      <c r="C156" s="181" t="s">
        <v>280</v>
      </c>
      <c r="D156" s="178" t="str">
        <f t="shared" si="16"/>
        <v>MaritSONNESYN</v>
      </c>
      <c r="E156" s="349">
        <v>2017</v>
      </c>
      <c r="F156" s="384" t="s">
        <v>482</v>
      </c>
      <c r="G156" s="381">
        <v>1993</v>
      </c>
      <c r="H156" s="311" t="str">
        <f t="shared" si="17"/>
        <v>SR</v>
      </c>
      <c r="I156" s="311">
        <f t="shared" si="18"/>
        <v>37</v>
      </c>
      <c r="J156" s="340">
        <f>LARGE((O156,S156,Y156,AC156),1)+LARGE((O156,S156,Y156,AC156),2)</f>
        <v>0</v>
      </c>
      <c r="K156" s="44">
        <f t="shared" si="19"/>
        <v>41</v>
      </c>
      <c r="L156" s="202">
        <f>LARGE((Q156,U156,W156,AA156),1)+LARGE((Q156,U156,W156,AA156),2)</f>
        <v>0</v>
      </c>
      <c r="M156" s="161"/>
      <c r="N156" s="44"/>
      <c r="O156" s="41">
        <f>IF(N156,LOOKUP(N156,{1;2;3;4;5;6;7;8;9;10;11;12;13;14;15;16;17;18;19;20;21},{30;25;21;18;16;15;14;13;12;11;10;9;8;7;6;5;4;3;2;1;0}),0)</f>
        <v>0</v>
      </c>
      <c r="P156" s="44"/>
      <c r="Q156" s="43">
        <f>IF(P156,LOOKUP(P156,{1;2;3;4;5;6;7;8;9;10;11;12;13;14;15;16;17;18;19;20;21},{30;25;21;18;16;15;14;13;12;11;10;9;8;7;6;5;4;3;2;1;0}),0)</f>
        <v>0</v>
      </c>
      <c r="R156" s="44"/>
      <c r="S156" s="41">
        <f>IF(R156,LOOKUP(R156,{1;2;3;4;5;6;7;8;9;10;11;12;13;14;15;16;17;18;19;20;21},{30;25;21;18;16;15;14;13;12;11;10;9;8;7;6;5;4;3;2;1;0}),0)</f>
        <v>0</v>
      </c>
      <c r="T156" s="44"/>
      <c r="U156" s="274">
        <f>IF(T156,LOOKUP(T156,{1;2;3;4;5;6;7;8;9;10;11;12;13;14;15;16;17;18;19;20;21},{30;25;21;18;16;15;14;13;12;11;10;9;8;7;6;5;4;3;2;1;0}),0)</f>
        <v>0</v>
      </c>
      <c r="V156" s="480"/>
      <c r="W156" s="479">
        <f>IF(V156,LOOKUP(V156,{1;2;3;4;5;6;7;8;9;10;11;12;13;14;15;16;17;18;19;20;21},{45;35;26;18;16;15;14;13;12;11;10;9;8;7;6;5;4;3;2;1;0}),0)</f>
        <v>0</v>
      </c>
      <c r="X156" s="474"/>
      <c r="Y156" s="484">
        <f>IF(X156,LOOKUP(X156,{1;2;3;4;5;6;7;8;9;10;11;12;13;14;15;16;17;18;19;20;21},{45;35;26;18;16;15;14;13;12;11;10;9;8;7;6;5;4;3;2;1;0}),0)</f>
        <v>0</v>
      </c>
      <c r="Z156" s="480"/>
      <c r="AA156" s="479">
        <f>IF(Z156,LOOKUP(Z156,{1;2;3;4;5;6;7;8;9;10;11;12;13;14;15;16;17;18;19;20;21},{45;35;26;18;16;15;14;13;12;11;10;9;8;7;6;5;4;3;2;1;0}),0)</f>
        <v>0</v>
      </c>
      <c r="AB156" s="474"/>
      <c r="AC156" s="289">
        <f>IF(AB156,LOOKUP(AB156,{1;2;3;4;5;6;7;8;9;10;11;12;13;14;15;16;17;18;19;20;21},{45;35;26;18;16;15;14;13;12;11;10;9;8;7;6;5;4;3;2;1;0}),0)</f>
        <v>0</v>
      </c>
      <c r="AD156" s="225"/>
      <c r="AE156" s="161"/>
    </row>
    <row r="157" spans="1:32" s="54" customFormat="1" ht="16" customHeight="1" x14ac:dyDescent="0.2">
      <c r="A157" s="187">
        <v>3535565</v>
      </c>
      <c r="B157" s="181" t="s">
        <v>465</v>
      </c>
      <c r="C157" s="181" t="s">
        <v>466</v>
      </c>
      <c r="D157" s="178" t="str">
        <f t="shared" si="16"/>
        <v>AjaSTARKEY</v>
      </c>
      <c r="E157" s="349">
        <v>2017</v>
      </c>
      <c r="F157" s="384" t="s">
        <v>482</v>
      </c>
      <c r="G157" s="381">
        <v>1996</v>
      </c>
      <c r="H157" s="311" t="str">
        <f t="shared" si="17"/>
        <v>U23</v>
      </c>
      <c r="I157" s="311">
        <f t="shared" si="18"/>
        <v>37</v>
      </c>
      <c r="J157" s="340">
        <f>LARGE((O157,S157,Y157,AC157),1)+LARGE((O157,S157,Y157,AC157),2)</f>
        <v>0</v>
      </c>
      <c r="K157" s="44">
        <f t="shared" si="19"/>
        <v>41</v>
      </c>
      <c r="L157" s="202">
        <f>LARGE((Q157,U157,W157,AA157),1)+LARGE((Q157,U157,W157,AA157),2)</f>
        <v>0</v>
      </c>
      <c r="M157" s="161"/>
      <c r="N157" s="44"/>
      <c r="O157" s="41">
        <f>IF(N157,LOOKUP(N157,{1;2;3;4;5;6;7;8;9;10;11;12;13;14;15;16;17;18;19;20;21},{30;25;21;18;16;15;14;13;12;11;10;9;8;7;6;5;4;3;2;1;0}),0)</f>
        <v>0</v>
      </c>
      <c r="P157" s="44"/>
      <c r="Q157" s="43">
        <f>IF(P157,LOOKUP(P157,{1;2;3;4;5;6;7;8;9;10;11;12;13;14;15;16;17;18;19;20;21},{30;25;21;18;16;15;14;13;12;11;10;9;8;7;6;5;4;3;2;1;0}),0)</f>
        <v>0</v>
      </c>
      <c r="R157" s="44"/>
      <c r="S157" s="41">
        <f>IF(R157,LOOKUP(R157,{1;2;3;4;5;6;7;8;9;10;11;12;13;14;15;16;17;18;19;20;21},{30;25;21;18;16;15;14;13;12;11;10;9;8;7;6;5;4;3;2;1;0}),0)</f>
        <v>0</v>
      </c>
      <c r="T157" s="44"/>
      <c r="U157" s="274">
        <f>IF(T157,LOOKUP(T157,{1;2;3;4;5;6;7;8;9;10;11;12;13;14;15;16;17;18;19;20;21},{30;25;21;18;16;15;14;13;12;11;10;9;8;7;6;5;4;3;2;1;0}),0)</f>
        <v>0</v>
      </c>
      <c r="V157" s="480"/>
      <c r="W157" s="479">
        <f>IF(V157,LOOKUP(V157,{1;2;3;4;5;6;7;8;9;10;11;12;13;14;15;16;17;18;19;20;21},{45;35;26;18;16;15;14;13;12;11;10;9;8;7;6;5;4;3;2;1;0}),0)</f>
        <v>0</v>
      </c>
      <c r="X157" s="474"/>
      <c r="Y157" s="484">
        <f>IF(X157,LOOKUP(X157,{1;2;3;4;5;6;7;8;9;10;11;12;13;14;15;16;17;18;19;20;21},{45;35;26;18;16;15;14;13;12;11;10;9;8;7;6;5;4;3;2;1;0}),0)</f>
        <v>0</v>
      </c>
      <c r="Z157" s="480"/>
      <c r="AA157" s="479">
        <f>IF(Z157,LOOKUP(Z157,{1;2;3;4;5;6;7;8;9;10;11;12;13;14;15;16;17;18;19;20;21},{45;35;26;18;16;15;14;13;12;11;10;9;8;7;6;5;4;3;2;1;0}),0)</f>
        <v>0</v>
      </c>
      <c r="AB157" s="474"/>
      <c r="AC157" s="289">
        <f>IF(AB157,LOOKUP(AB157,{1;2;3;4;5;6;7;8;9;10;11;12;13;14;15;16;17;18;19;20;21},{45;35;26;18;16;15;14;13;12;11;10;9;8;7;6;5;4;3;2;1;0}),0)</f>
        <v>0</v>
      </c>
      <c r="AD157" s="225"/>
      <c r="AE157" s="161"/>
    </row>
    <row r="158" spans="1:32" s="54" customFormat="1" ht="16" customHeight="1" x14ac:dyDescent="0.2">
      <c r="A158" s="187">
        <v>3535261</v>
      </c>
      <c r="B158" s="182" t="s">
        <v>255</v>
      </c>
      <c r="C158" s="181" t="s">
        <v>467</v>
      </c>
      <c r="D158" s="178" t="str">
        <f t="shared" si="16"/>
        <v>ElizabethSTEPHEN</v>
      </c>
      <c r="E158" s="349">
        <v>2017</v>
      </c>
      <c r="F158" s="384" t="s">
        <v>482</v>
      </c>
      <c r="G158" s="381">
        <v>1987</v>
      </c>
      <c r="H158" s="311" t="str">
        <f t="shared" si="17"/>
        <v>SR</v>
      </c>
      <c r="I158" s="311">
        <f t="shared" si="18"/>
        <v>37</v>
      </c>
      <c r="J158" s="340">
        <f>LARGE((O158,S158,Y158,AC158),1)+LARGE((O158,S158,Y158,AC158),2)</f>
        <v>0</v>
      </c>
      <c r="K158" s="44">
        <f t="shared" si="19"/>
        <v>41</v>
      </c>
      <c r="L158" s="202">
        <f>LARGE((Q158,U158,W158,AA158),1)+LARGE((Q158,U158,W158,AA158),2)</f>
        <v>0</v>
      </c>
      <c r="M158" s="161"/>
      <c r="N158" s="44"/>
      <c r="O158" s="41">
        <f>IF(N158,LOOKUP(N158,{1;2;3;4;5;6;7;8;9;10;11;12;13;14;15;16;17;18;19;20;21},{30;25;21;18;16;15;14;13;12;11;10;9;8;7;6;5;4;3;2;1;0}),0)</f>
        <v>0</v>
      </c>
      <c r="P158" s="44"/>
      <c r="Q158" s="43">
        <f>IF(P158,LOOKUP(P158,{1;2;3;4;5;6;7;8;9;10;11;12;13;14;15;16;17;18;19;20;21},{30;25;21;18;16;15;14;13;12;11;10;9;8;7;6;5;4;3;2;1;0}),0)</f>
        <v>0</v>
      </c>
      <c r="R158" s="44"/>
      <c r="S158" s="41">
        <f>IF(R158,LOOKUP(R158,{1;2;3;4;5;6;7;8;9;10;11;12;13;14;15;16;17;18;19;20;21},{30;25;21;18;16;15;14;13;12;11;10;9;8;7;6;5;4;3;2;1;0}),0)</f>
        <v>0</v>
      </c>
      <c r="T158" s="44"/>
      <c r="U158" s="274">
        <f>IF(T158,LOOKUP(T158,{1;2;3;4;5;6;7;8;9;10;11;12;13;14;15;16;17;18;19;20;21},{30;25;21;18;16;15;14;13;12;11;10;9;8;7;6;5;4;3;2;1;0}),0)</f>
        <v>0</v>
      </c>
      <c r="V158" s="480"/>
      <c r="W158" s="479">
        <f>IF(V158,LOOKUP(V158,{1;2;3;4;5;6;7;8;9;10;11;12;13;14;15;16;17;18;19;20;21},{45;35;26;18;16;15;14;13;12;11;10;9;8;7;6;5;4;3;2;1;0}),0)</f>
        <v>0</v>
      </c>
      <c r="X158" s="474"/>
      <c r="Y158" s="484">
        <f>IF(X158,LOOKUP(X158,{1;2;3;4;5;6;7;8;9;10;11;12;13;14;15;16;17;18;19;20;21},{45;35;26;18;16;15;14;13;12;11;10;9;8;7;6;5;4;3;2;1;0}),0)</f>
        <v>0</v>
      </c>
      <c r="Z158" s="480"/>
      <c r="AA158" s="479">
        <f>IF(Z158,LOOKUP(Z158,{1;2;3;4;5;6;7;8;9;10;11;12;13;14;15;16;17;18;19;20;21},{45;35;26;18;16;15;14;13;12;11;10;9;8;7;6;5;4;3;2;1;0}),0)</f>
        <v>0</v>
      </c>
      <c r="AB158" s="474"/>
      <c r="AC158" s="289">
        <f>IF(AB158,LOOKUP(AB158,{1;2;3;4;5;6;7;8;9;10;11;12;13;14;15;16;17;18;19;20;21},{45;35;26;18;16;15;14;13;12;11;10;9;8;7;6;5;4;3;2;1;0}),0)</f>
        <v>0</v>
      </c>
      <c r="AD158" s="225"/>
      <c r="AE158" s="161"/>
    </row>
    <row r="159" spans="1:32" s="54" customFormat="1" ht="16" customHeight="1" x14ac:dyDescent="0.2">
      <c r="A159" s="187">
        <v>3105192</v>
      </c>
      <c r="B159" s="181" t="s">
        <v>468</v>
      </c>
      <c r="C159" s="181" t="s">
        <v>469</v>
      </c>
      <c r="D159" s="178" t="str">
        <f t="shared" si="16"/>
        <v>BrandySTEWART</v>
      </c>
      <c r="E159" s="349">
        <v>2017</v>
      </c>
      <c r="F159" s="384" t="s">
        <v>483</v>
      </c>
      <c r="G159" s="381">
        <v>1977</v>
      </c>
      <c r="H159" s="311" t="str">
        <f t="shared" si="17"/>
        <v>SR</v>
      </c>
      <c r="I159" s="311">
        <f t="shared" si="18"/>
        <v>37</v>
      </c>
      <c r="J159" s="340">
        <f>LARGE((O159,S159,Y159,AC159),1)+LARGE((O159,S159,Y159,AC159),2)</f>
        <v>0</v>
      </c>
      <c r="K159" s="44">
        <f t="shared" si="19"/>
        <v>41</v>
      </c>
      <c r="L159" s="202">
        <f>LARGE((Q159,U159,W159,AA159),1)+LARGE((Q159,U159,W159,AA159),2)</f>
        <v>0</v>
      </c>
      <c r="M159" s="161"/>
      <c r="N159" s="44"/>
      <c r="O159" s="41">
        <f>IF(N159,LOOKUP(N159,{1;2;3;4;5;6;7;8;9;10;11;12;13;14;15;16;17;18;19;20;21},{30;25;21;18;16;15;14;13;12;11;10;9;8;7;6;5;4;3;2;1;0}),0)</f>
        <v>0</v>
      </c>
      <c r="P159" s="44"/>
      <c r="Q159" s="43">
        <f>IF(P159,LOOKUP(P159,{1;2;3;4;5;6;7;8;9;10;11;12;13;14;15;16;17;18;19;20;21},{30;25;21;18;16;15;14;13;12;11;10;9;8;7;6;5;4;3;2;1;0}),0)</f>
        <v>0</v>
      </c>
      <c r="R159" s="44"/>
      <c r="S159" s="41">
        <f>IF(R159,LOOKUP(R159,{1;2;3;4;5;6;7;8;9;10;11;12;13;14;15;16;17;18;19;20;21},{30;25;21;18;16;15;14;13;12;11;10;9;8;7;6;5;4;3;2;1;0}),0)</f>
        <v>0</v>
      </c>
      <c r="T159" s="44"/>
      <c r="U159" s="274">
        <f>IF(T159,LOOKUP(T159,{1;2;3;4;5;6;7;8;9;10;11;12;13;14;15;16;17;18;19;20;21},{30;25;21;18;16;15;14;13;12;11;10;9;8;7;6;5;4;3;2;1;0}),0)</f>
        <v>0</v>
      </c>
      <c r="V159" s="480"/>
      <c r="W159" s="479">
        <f>IF(V159,LOOKUP(V159,{1;2;3;4;5;6;7;8;9;10;11;12;13;14;15;16;17;18;19;20;21},{45;35;26;18;16;15;14;13;12;11;10;9;8;7;6;5;4;3;2;1;0}),0)</f>
        <v>0</v>
      </c>
      <c r="X159" s="474"/>
      <c r="Y159" s="484">
        <f>IF(X159,LOOKUP(X159,{1;2;3;4;5;6;7;8;9;10;11;12;13;14;15;16;17;18;19;20;21},{45;35;26;18;16;15;14;13;12;11;10;9;8;7;6;5;4;3;2;1;0}),0)</f>
        <v>0</v>
      </c>
      <c r="Z159" s="480"/>
      <c r="AA159" s="479">
        <f>IF(Z159,LOOKUP(Z159,{1;2;3;4;5;6;7;8;9;10;11;12;13;14;15;16;17;18;19;20;21},{45;35;26;18;16;15;14;13;12;11;10;9;8;7;6;5;4;3;2;1;0}),0)</f>
        <v>0</v>
      </c>
      <c r="AB159" s="474"/>
      <c r="AC159" s="289">
        <f>IF(AB159,LOOKUP(AB159,{1;2;3;4;5;6;7;8;9;10;11;12;13;14;15;16;17;18;19;20;21},{45;35;26;18;16;15;14;13;12;11;10;9;8;7;6;5;4;3;2;1;0}),0)</f>
        <v>0</v>
      </c>
      <c r="AD159" s="225"/>
      <c r="AE159" s="161"/>
    </row>
    <row r="160" spans="1:32" s="54" customFormat="1" ht="16" customHeight="1" x14ac:dyDescent="0.2">
      <c r="A160" s="187">
        <v>3105214</v>
      </c>
      <c r="B160" s="181" t="s">
        <v>371</v>
      </c>
      <c r="C160" s="181" t="s">
        <v>470</v>
      </c>
      <c r="D160" s="178" t="str">
        <f t="shared" si="16"/>
        <v>KatherineSTEWART-JONES</v>
      </c>
      <c r="E160" s="349">
        <v>2017</v>
      </c>
      <c r="F160" s="384" t="s">
        <v>483</v>
      </c>
      <c r="G160" s="381">
        <v>1995</v>
      </c>
      <c r="H160" s="311" t="str">
        <f t="shared" si="17"/>
        <v>SR</v>
      </c>
      <c r="I160" s="311">
        <f t="shared" si="18"/>
        <v>37</v>
      </c>
      <c r="J160" s="340">
        <f>LARGE((O160,S160,Y160,AC160),1)+LARGE((O160,S160,Y160,AC160),2)</f>
        <v>0</v>
      </c>
      <c r="K160" s="44">
        <f t="shared" si="19"/>
        <v>41</v>
      </c>
      <c r="L160" s="202">
        <f>LARGE((Q160,U160,W160,AA160),1)+LARGE((Q160,U160,W160,AA160),2)</f>
        <v>0</v>
      </c>
      <c r="M160" s="161"/>
      <c r="N160" s="44"/>
      <c r="O160" s="41">
        <f>IF(N160,LOOKUP(N160,{1;2;3;4;5;6;7;8;9;10;11;12;13;14;15;16;17;18;19;20;21},{30;25;21;18;16;15;14;13;12;11;10;9;8;7;6;5;4;3;2;1;0}),0)</f>
        <v>0</v>
      </c>
      <c r="P160" s="44"/>
      <c r="Q160" s="43">
        <f>IF(P160,LOOKUP(P160,{1;2;3;4;5;6;7;8;9;10;11;12;13;14;15;16;17;18;19;20;21},{30;25;21;18;16;15;14;13;12;11;10;9;8;7;6;5;4;3;2;1;0}),0)</f>
        <v>0</v>
      </c>
      <c r="R160" s="44"/>
      <c r="S160" s="41">
        <f>IF(R160,LOOKUP(R160,{1;2;3;4;5;6;7;8;9;10;11;12;13;14;15;16;17;18;19;20;21},{30;25;21;18;16;15;14;13;12;11;10;9;8;7;6;5;4;3;2;1;0}),0)</f>
        <v>0</v>
      </c>
      <c r="T160" s="44"/>
      <c r="U160" s="274">
        <f>IF(T160,LOOKUP(T160,{1;2;3;4;5;6;7;8;9;10;11;12;13;14;15;16;17;18;19;20;21},{30;25;21;18;16;15;14;13;12;11;10;9;8;7;6;5;4;3;2;1;0}),0)</f>
        <v>0</v>
      </c>
      <c r="V160" s="480"/>
      <c r="W160" s="479">
        <f>IF(V160,LOOKUP(V160,{1;2;3;4;5;6;7;8;9;10;11;12;13;14;15;16;17;18;19;20;21},{45;35;26;18;16;15;14;13;12;11;10;9;8;7;6;5;4;3;2;1;0}),0)</f>
        <v>0</v>
      </c>
      <c r="X160" s="474"/>
      <c r="Y160" s="484">
        <f>IF(X160,LOOKUP(X160,{1;2;3;4;5;6;7;8;9;10;11;12;13;14;15;16;17;18;19;20;21},{45;35;26;18;16;15;14;13;12;11;10;9;8;7;6;5;4;3;2;1;0}),0)</f>
        <v>0</v>
      </c>
      <c r="Z160" s="480"/>
      <c r="AA160" s="479">
        <f>IF(Z160,LOOKUP(Z160,{1;2;3;4;5;6;7;8;9;10;11;12;13;14;15;16;17;18;19;20;21},{45;35;26;18;16;15;14;13;12;11;10;9;8;7;6;5;4;3;2;1;0}),0)</f>
        <v>0</v>
      </c>
      <c r="AB160" s="474"/>
      <c r="AC160" s="289">
        <f>IF(AB160,LOOKUP(AB160,{1;2;3;4;5;6;7;8;9;10;11;12;13;14;15;16;17;18;19;20;21},{45;35;26;18;16;15;14;13;12;11;10;9;8;7;6;5;4;3;2;1;0}),0)</f>
        <v>0</v>
      </c>
      <c r="AD160" s="225"/>
      <c r="AE160" s="161"/>
    </row>
    <row r="161" spans="1:32" s="54" customFormat="1" ht="16" customHeight="1" x14ac:dyDescent="0.2">
      <c r="A161" s="187">
        <v>3535567</v>
      </c>
      <c r="B161" s="181" t="s">
        <v>471</v>
      </c>
      <c r="C161" s="181" t="s">
        <v>472</v>
      </c>
      <c r="D161" s="178" t="str">
        <f t="shared" si="16"/>
        <v>SloanSTOREY</v>
      </c>
      <c r="E161" s="349">
        <v>2017</v>
      </c>
      <c r="F161" s="384" t="s">
        <v>482</v>
      </c>
      <c r="G161" s="381">
        <v>1994</v>
      </c>
      <c r="H161" s="311" t="str">
        <f t="shared" si="17"/>
        <v>SR</v>
      </c>
      <c r="I161" s="311">
        <f t="shared" si="18"/>
        <v>37</v>
      </c>
      <c r="J161" s="340">
        <f>LARGE((O161,S161,Y161,AC161),1)+LARGE((O161,S161,Y161,AC161),2)</f>
        <v>0</v>
      </c>
      <c r="K161" s="44">
        <f t="shared" si="19"/>
        <v>41</v>
      </c>
      <c r="L161" s="202">
        <f>LARGE((Q161,U161,W161,AA161),1)+LARGE((Q161,U161,W161,AA161),2)</f>
        <v>0</v>
      </c>
      <c r="M161" s="161"/>
      <c r="N161" s="44"/>
      <c r="O161" s="41">
        <f>IF(N161,LOOKUP(N161,{1;2;3;4;5;6;7;8;9;10;11;12;13;14;15;16;17;18;19;20;21},{30;25;21;18;16;15;14;13;12;11;10;9;8;7;6;5;4;3;2;1;0}),0)</f>
        <v>0</v>
      </c>
      <c r="P161" s="44"/>
      <c r="Q161" s="43">
        <f>IF(P161,LOOKUP(P161,{1;2;3;4;5;6;7;8;9;10;11;12;13;14;15;16;17;18;19;20;21},{30;25;21;18;16;15;14;13;12;11;10;9;8;7;6;5;4;3;2;1;0}),0)</f>
        <v>0</v>
      </c>
      <c r="R161" s="44"/>
      <c r="S161" s="41">
        <f>IF(R161,LOOKUP(R161,{1;2;3;4;5;6;7;8;9;10;11;12;13;14;15;16;17;18;19;20;21},{30;25;21;18;16;15;14;13;12;11;10;9;8;7;6;5;4;3;2;1;0}),0)</f>
        <v>0</v>
      </c>
      <c r="T161" s="44"/>
      <c r="U161" s="274">
        <f>IF(T161,LOOKUP(T161,{1;2;3;4;5;6;7;8;9;10;11;12;13;14;15;16;17;18;19;20;21},{30;25;21;18;16;15;14;13;12;11;10;9;8;7;6;5;4;3;2;1;0}),0)</f>
        <v>0</v>
      </c>
      <c r="V161" s="480"/>
      <c r="W161" s="479">
        <f>IF(V161,LOOKUP(V161,{1;2;3;4;5;6;7;8;9;10;11;12;13;14;15;16;17;18;19;20;21},{45;35;26;18;16;15;14;13;12;11;10;9;8;7;6;5;4;3;2;1;0}),0)</f>
        <v>0</v>
      </c>
      <c r="X161" s="474"/>
      <c r="Y161" s="484">
        <f>IF(X161,LOOKUP(X161,{1;2;3;4;5;6;7;8;9;10;11;12;13;14;15;16;17;18;19;20;21},{45;35;26;18;16;15;14;13;12;11;10;9;8;7;6;5;4;3;2;1;0}),0)</f>
        <v>0</v>
      </c>
      <c r="Z161" s="480"/>
      <c r="AA161" s="479">
        <f>IF(Z161,LOOKUP(Z161,{1;2;3;4;5;6;7;8;9;10;11;12;13;14;15;16;17;18;19;20;21},{45;35;26;18;16;15;14;13;12;11;10;9;8;7;6;5;4;3;2;1;0}),0)</f>
        <v>0</v>
      </c>
      <c r="AB161" s="474"/>
      <c r="AC161" s="289">
        <f>IF(AB161,LOOKUP(AB161,{1;2;3;4;5;6;7;8;9;10;11;12;13;14;15;16;17;18;19;20;21},{45;35;26;18;16;15;14;13;12;11;10;9;8;7;6;5;4;3;2;1;0}),0)</f>
        <v>0</v>
      </c>
      <c r="AD161" s="225"/>
      <c r="AE161" s="161"/>
    </row>
    <row r="162" spans="1:32" s="54" customFormat="1" ht="16" customHeight="1" x14ac:dyDescent="0.2">
      <c r="A162" s="187">
        <v>3535825</v>
      </c>
      <c r="B162" s="181" t="s">
        <v>354</v>
      </c>
      <c r="C162" s="182" t="s">
        <v>545</v>
      </c>
      <c r="D162" s="178" t="str">
        <f t="shared" si="16"/>
        <v>PhoebeSWEET</v>
      </c>
      <c r="E162" s="350"/>
      <c r="F162" s="385" t="s">
        <v>482</v>
      </c>
      <c r="G162" s="381">
        <v>2000</v>
      </c>
      <c r="H162" s="311" t="str">
        <f t="shared" si="17"/>
        <v>U23</v>
      </c>
      <c r="I162" s="311">
        <f t="shared" si="18"/>
        <v>37</v>
      </c>
      <c r="J162" s="340">
        <f>LARGE((O162,S162,Y162,AC162),1)+LARGE((O162,S162,Y162,AC162),2)</f>
        <v>0</v>
      </c>
      <c r="K162" s="44">
        <f t="shared" si="19"/>
        <v>41</v>
      </c>
      <c r="L162" s="202">
        <f>LARGE((Q162,U162,W162,AA162),1)+LARGE((Q162,U162,W162,AA162),2)</f>
        <v>0</v>
      </c>
      <c r="M162" s="161"/>
      <c r="N162" s="44"/>
      <c r="O162" s="41">
        <f>IF(N162,LOOKUP(N162,{1;2;3;4;5;6;7;8;9;10;11;12;13;14;15;16;17;18;19;20;21},{30;25;21;18;16;15;14;13;12;11;10;9;8;7;6;5;4;3;2;1;0}),0)</f>
        <v>0</v>
      </c>
      <c r="P162" s="44"/>
      <c r="Q162" s="43">
        <f>IF(P162,LOOKUP(P162,{1;2;3;4;5;6;7;8;9;10;11;12;13;14;15;16;17;18;19;20;21},{30;25;21;18;16;15;14;13;12;11;10;9;8;7;6;5;4;3;2;1;0}),0)</f>
        <v>0</v>
      </c>
      <c r="R162" s="44"/>
      <c r="S162" s="41">
        <f>IF(R162,LOOKUP(R162,{1;2;3;4;5;6;7;8;9;10;11;12;13;14;15;16;17;18;19;20;21},{30;25;21;18;16;15;14;13;12;11;10;9;8;7;6;5;4;3;2;1;0}),0)</f>
        <v>0</v>
      </c>
      <c r="T162" s="44"/>
      <c r="U162" s="274">
        <f>IF(T162,LOOKUP(T162,{1;2;3;4;5;6;7;8;9;10;11;12;13;14;15;16;17;18;19;20;21},{30;25;21;18;16;15;14;13;12;11;10;9;8;7;6;5;4;3;2;1;0}),0)</f>
        <v>0</v>
      </c>
      <c r="V162" s="480"/>
      <c r="W162" s="479">
        <f>IF(V162,LOOKUP(V162,{1;2;3;4;5;6;7;8;9;10;11;12;13;14;15;16;17;18;19;20;21},{45;35;26;18;16;15;14;13;12;11;10;9;8;7;6;5;4;3;2;1;0}),0)</f>
        <v>0</v>
      </c>
      <c r="X162" s="474"/>
      <c r="Y162" s="484">
        <f>IF(X162,LOOKUP(X162,{1;2;3;4;5;6;7;8;9;10;11;12;13;14;15;16;17;18;19;20;21},{45;35;26;18;16;15;14;13;12;11;10;9;8;7;6;5;4;3;2;1;0}),0)</f>
        <v>0</v>
      </c>
      <c r="Z162" s="480"/>
      <c r="AA162" s="479">
        <f>IF(Z162,LOOKUP(Z162,{1;2;3;4;5;6;7;8;9;10;11;12;13;14;15;16;17;18;19;20;21},{45;35;26;18;16;15;14;13;12;11;10;9;8;7;6;5;4;3;2;1;0}),0)</f>
        <v>0</v>
      </c>
      <c r="AB162" s="474"/>
      <c r="AC162" s="289">
        <f>IF(AB162,LOOKUP(AB162,{1;2;3;4;5;6;7;8;9;10;11;12;13;14;15;16;17;18;19;20;21},{45;35;26;18;16;15;14;13;12;11;10;9;8;7;6;5;4;3;2;1;0}),0)</f>
        <v>0</v>
      </c>
      <c r="AD162" s="225"/>
      <c r="AE162" s="161"/>
    </row>
    <row r="163" spans="1:32" s="54" customFormat="1" ht="16" customHeight="1" x14ac:dyDescent="0.2">
      <c r="A163" s="187">
        <v>3395097</v>
      </c>
      <c r="B163" s="181" t="s">
        <v>315</v>
      </c>
      <c r="C163" s="182" t="s">
        <v>549</v>
      </c>
      <c r="D163" s="178" t="str">
        <f t="shared" si="16"/>
        <v>JohannaTALIHAERM</v>
      </c>
      <c r="E163" s="349">
        <v>2017</v>
      </c>
      <c r="F163" s="384" t="s">
        <v>483</v>
      </c>
      <c r="G163" s="381">
        <v>1993</v>
      </c>
      <c r="H163" s="311" t="str">
        <f t="shared" si="17"/>
        <v>SR</v>
      </c>
      <c r="I163" s="311">
        <f t="shared" si="18"/>
        <v>37</v>
      </c>
      <c r="J163" s="340">
        <f>LARGE((O163,S163,Y163,AC163),1)+LARGE((O163,S163,Y163,AC163),2)</f>
        <v>0</v>
      </c>
      <c r="K163" s="44">
        <f t="shared" si="19"/>
        <v>41</v>
      </c>
      <c r="L163" s="202">
        <f>LARGE((Q163,U163,W163,AA163),1)+LARGE((Q163,U163,W163,AA163),2)</f>
        <v>0</v>
      </c>
      <c r="M163" s="161"/>
      <c r="N163" s="44"/>
      <c r="O163" s="41">
        <f>IF(N163,LOOKUP(N163,{1;2;3;4;5;6;7;8;9;10;11;12;13;14;15;16;17;18;19;20;21},{30;25;21;18;16;15;14;13;12;11;10;9;8;7;6;5;4;3;2;1;0}),0)</f>
        <v>0</v>
      </c>
      <c r="P163" s="44"/>
      <c r="Q163" s="43">
        <f>IF(P163,LOOKUP(P163,{1;2;3;4;5;6;7;8;9;10;11;12;13;14;15;16;17;18;19;20;21},{30;25;21;18;16;15;14;13;12;11;10;9;8;7;6;5;4;3;2;1;0}),0)</f>
        <v>0</v>
      </c>
      <c r="R163" s="44"/>
      <c r="S163" s="41">
        <f>IF(R163,LOOKUP(R163,{1;2;3;4;5;6;7;8;9;10;11;12;13;14;15;16;17;18;19;20;21},{30;25;21;18;16;15;14;13;12;11;10;9;8;7;6;5;4;3;2;1;0}),0)</f>
        <v>0</v>
      </c>
      <c r="T163" s="44"/>
      <c r="U163" s="274">
        <f>IF(T163,LOOKUP(T163,{1;2;3;4;5;6;7;8;9;10;11;12;13;14;15;16;17;18;19;20;21},{30;25;21;18;16;15;14;13;12;11;10;9;8;7;6;5;4;3;2;1;0}),0)</f>
        <v>0</v>
      </c>
      <c r="V163" s="480"/>
      <c r="W163" s="479">
        <f>IF(V163,LOOKUP(V163,{1;2;3;4;5;6;7;8;9;10;11;12;13;14;15;16;17;18;19;20;21},{45;35;26;18;16;15;14;13;12;11;10;9;8;7;6;5;4;3;2;1;0}),0)</f>
        <v>0</v>
      </c>
      <c r="X163" s="474"/>
      <c r="Y163" s="484">
        <f>IF(X163,LOOKUP(X163,{1;2;3;4;5;6;7;8;9;10;11;12;13;14;15;16;17;18;19;20;21},{45;35;26;18;16;15;14;13;12;11;10;9;8;7;6;5;4;3;2;1;0}),0)</f>
        <v>0</v>
      </c>
      <c r="Z163" s="480"/>
      <c r="AA163" s="479">
        <f>IF(Z163,LOOKUP(Z163,{1;2;3;4;5;6;7;8;9;10;11;12;13;14;15;16;17;18;19;20;21},{45;35;26;18;16;15;14;13;12;11;10;9;8;7;6;5;4;3;2;1;0}),0)</f>
        <v>0</v>
      </c>
      <c r="AB163" s="474"/>
      <c r="AC163" s="289">
        <f>IF(AB163,LOOKUP(AB163,{1;2;3;4;5;6;7;8;9;10;11;12;13;14;15;16;17;18;19;20;21},{45;35;26;18;16;15;14;13;12;11;10;9;8;7;6;5;4;3;2;1;0}),0)</f>
        <v>0</v>
      </c>
      <c r="AD163" s="225"/>
      <c r="AE163" s="161"/>
    </row>
    <row r="164" spans="1:32" s="54" customFormat="1" ht="16" customHeight="1" x14ac:dyDescent="0.2">
      <c r="A164" s="187">
        <v>3105157</v>
      </c>
      <c r="B164" s="181" t="s">
        <v>281</v>
      </c>
      <c r="C164" s="181" t="s">
        <v>282</v>
      </c>
      <c r="D164" s="178" t="str">
        <f t="shared" si="16"/>
        <v>FrederiqueVEZINA</v>
      </c>
      <c r="E164" s="349">
        <v>2017</v>
      </c>
      <c r="F164" s="384" t="s">
        <v>483</v>
      </c>
      <c r="G164" s="381">
        <v>1994</v>
      </c>
      <c r="H164" s="311" t="str">
        <f t="shared" si="17"/>
        <v>SR</v>
      </c>
      <c r="I164" s="311">
        <f t="shared" si="18"/>
        <v>37</v>
      </c>
      <c r="J164" s="340">
        <f>LARGE((O164,S164,Y164,AC164),1)+LARGE((O164,S164,Y164,AC164),2)</f>
        <v>0</v>
      </c>
      <c r="K164" s="44">
        <f t="shared" si="19"/>
        <v>41</v>
      </c>
      <c r="L164" s="202">
        <f>LARGE((Q164,U164,W164,AA164),1)+LARGE((Q164,U164,W164,AA164),2)</f>
        <v>0</v>
      </c>
      <c r="M164" s="161"/>
      <c r="N164" s="44"/>
      <c r="O164" s="41">
        <f>IF(N164,LOOKUP(N164,{1;2;3;4;5;6;7;8;9;10;11;12;13;14;15;16;17;18;19;20;21},{30;25;21;18;16;15;14;13;12;11;10;9;8;7;6;5;4;3;2;1;0}),0)</f>
        <v>0</v>
      </c>
      <c r="P164" s="44"/>
      <c r="Q164" s="43">
        <f>IF(P164,LOOKUP(P164,{1;2;3;4;5;6;7;8;9;10;11;12;13;14;15;16;17;18;19;20;21},{30;25;21;18;16;15;14;13;12;11;10;9;8;7;6;5;4;3;2;1;0}),0)</f>
        <v>0</v>
      </c>
      <c r="R164" s="44"/>
      <c r="S164" s="41">
        <f>IF(R164,LOOKUP(R164,{1;2;3;4;5;6;7;8;9;10;11;12;13;14;15;16;17;18;19;20;21},{30;25;21;18;16;15;14;13;12;11;10;9;8;7;6;5;4;3;2;1;0}),0)</f>
        <v>0</v>
      </c>
      <c r="T164" s="44"/>
      <c r="U164" s="274">
        <f>IF(T164,LOOKUP(T164,{1;2;3;4;5;6;7;8;9;10;11;12;13;14;15;16;17;18;19;20;21},{30;25;21;18;16;15;14;13;12;11;10;9;8;7;6;5;4;3;2;1;0}),0)</f>
        <v>0</v>
      </c>
      <c r="V164" s="480"/>
      <c r="W164" s="479">
        <f>IF(V164,LOOKUP(V164,{1;2;3;4;5;6;7;8;9;10;11;12;13;14;15;16;17;18;19;20;21},{45;35;26;18;16;15;14;13;12;11;10;9;8;7;6;5;4;3;2;1;0}),0)</f>
        <v>0</v>
      </c>
      <c r="X164" s="474"/>
      <c r="Y164" s="484">
        <f>IF(X164,LOOKUP(X164,{1;2;3;4;5;6;7;8;9;10;11;12;13;14;15;16;17;18;19;20;21},{45;35;26;18;16;15;14;13;12;11;10;9;8;7;6;5;4;3;2;1;0}),0)</f>
        <v>0</v>
      </c>
      <c r="Z164" s="480"/>
      <c r="AA164" s="479">
        <f>IF(Z164,LOOKUP(Z164,{1;2;3;4;5;6;7;8;9;10;11;12;13;14;15;16;17;18;19;20;21},{45;35;26;18;16;15;14;13;12;11;10;9;8;7;6;5;4;3;2;1;0}),0)</f>
        <v>0</v>
      </c>
      <c r="AB164" s="474"/>
      <c r="AC164" s="289">
        <f>IF(AB164,LOOKUP(AB164,{1;2;3;4;5;6;7;8;9;10;11;12;13;14;15;16;17;18;19;20;21},{45;35;26;18;16;15;14;13;12;11;10;9;8;7;6;5;4;3;2;1;0}),0)</f>
        <v>0</v>
      </c>
      <c r="AD164" s="225"/>
      <c r="AE164" s="161"/>
    </row>
    <row r="165" spans="1:32" s="54" customFormat="1" ht="16" customHeight="1" x14ac:dyDescent="0.2">
      <c r="A165" s="187">
        <v>3195171</v>
      </c>
      <c r="B165" s="181" t="s">
        <v>349</v>
      </c>
      <c r="C165" s="182" t="s">
        <v>548</v>
      </c>
      <c r="D165" s="178" t="str">
        <f t="shared" si="16"/>
        <v>ConstanceVULLIET</v>
      </c>
      <c r="E165" s="350"/>
      <c r="F165" s="385" t="s">
        <v>483</v>
      </c>
      <c r="G165" s="381">
        <v>1994</v>
      </c>
      <c r="H165" s="311" t="str">
        <f t="shared" si="17"/>
        <v>SR</v>
      </c>
      <c r="I165" s="311">
        <f t="shared" si="18"/>
        <v>37</v>
      </c>
      <c r="J165" s="340">
        <f>LARGE((O165,S165,Y165,AC165),1)+LARGE((O165,S165,Y165,AC165),2)</f>
        <v>0</v>
      </c>
      <c r="K165" s="44">
        <f t="shared" si="19"/>
        <v>41</v>
      </c>
      <c r="L165" s="202">
        <f>LARGE((Q165,U165,W165,AA165),1)+LARGE((Q165,U165,W165,AA165),2)</f>
        <v>0</v>
      </c>
      <c r="M165" s="161"/>
      <c r="N165" s="44"/>
      <c r="O165" s="41">
        <f>IF(N165,LOOKUP(N165,{1;2;3;4;5;6;7;8;9;10;11;12;13;14;15;16;17;18;19;20;21},{30;25;21;18;16;15;14;13;12;11;10;9;8;7;6;5;4;3;2;1;0}),0)</f>
        <v>0</v>
      </c>
      <c r="P165" s="44"/>
      <c r="Q165" s="43">
        <f>IF(P165,LOOKUP(P165,{1;2;3;4;5;6;7;8;9;10;11;12;13;14;15;16;17;18;19;20;21},{30;25;21;18;16;15;14;13;12;11;10;9;8;7;6;5;4;3;2;1;0}),0)</f>
        <v>0</v>
      </c>
      <c r="R165" s="44"/>
      <c r="S165" s="41">
        <f>IF(R165,LOOKUP(R165,{1;2;3;4;5;6;7;8;9;10;11;12;13;14;15;16;17;18;19;20;21},{30;25;21;18;16;15;14;13;12;11;10;9;8;7;6;5;4;3;2;1;0}),0)</f>
        <v>0</v>
      </c>
      <c r="T165" s="44"/>
      <c r="U165" s="274">
        <f>IF(T165,LOOKUP(T165,{1;2;3;4;5;6;7;8;9;10;11;12;13;14;15;16;17;18;19;20;21},{30;25;21;18;16;15;14;13;12;11;10;9;8;7;6;5;4;3;2;1;0}),0)</f>
        <v>0</v>
      </c>
      <c r="V165" s="480"/>
      <c r="W165" s="479">
        <f>IF(V165,LOOKUP(V165,{1;2;3;4;5;6;7;8;9;10;11;12;13;14;15;16;17;18;19;20;21},{45;35;26;18;16;15;14;13;12;11;10;9;8;7;6;5;4;3;2;1;0}),0)</f>
        <v>0</v>
      </c>
      <c r="X165" s="474"/>
      <c r="Y165" s="484">
        <f>IF(X165,LOOKUP(X165,{1;2;3;4;5;6;7;8;9;10;11;12;13;14;15;16;17;18;19;20;21},{45;35;26;18;16;15;14;13;12;11;10;9;8;7;6;5;4;3;2;1;0}),0)</f>
        <v>0</v>
      </c>
      <c r="Z165" s="480"/>
      <c r="AA165" s="479">
        <f>IF(Z165,LOOKUP(Z165,{1;2;3;4;5;6;7;8;9;10;11;12;13;14;15;16;17;18;19;20;21},{45;35;26;18;16;15;14;13;12;11;10;9;8;7;6;5;4;3;2;1;0}),0)</f>
        <v>0</v>
      </c>
      <c r="AB165" s="474"/>
      <c r="AC165" s="289">
        <f>IF(AB165,LOOKUP(AB165,{1;2;3;4;5;6;7;8;9;10;11;12;13;14;15;16;17;18;19;20;21},{45;35;26;18;16;15;14;13;12;11;10;9;8;7;6;5;4;3;2;1;0}),0)</f>
        <v>0</v>
      </c>
      <c r="AD165" s="225"/>
      <c r="AE165" s="161"/>
    </row>
    <row r="166" spans="1:32" s="54" customFormat="1" ht="16" customHeight="1" x14ac:dyDescent="0.2">
      <c r="A166" s="187">
        <v>3105224</v>
      </c>
      <c r="B166" s="181" t="s">
        <v>321</v>
      </c>
      <c r="C166" s="181" t="s">
        <v>322</v>
      </c>
      <c r="D166" s="178" t="str">
        <f t="shared" si="16"/>
        <v>KatieWEAVER</v>
      </c>
      <c r="E166" s="349">
        <v>2017</v>
      </c>
      <c r="F166" s="384" t="s">
        <v>483</v>
      </c>
      <c r="G166" s="381">
        <v>1997</v>
      </c>
      <c r="H166" s="311" t="str">
        <f t="shared" si="17"/>
        <v>U23</v>
      </c>
      <c r="I166" s="311">
        <f t="shared" si="18"/>
        <v>37</v>
      </c>
      <c r="J166" s="340">
        <f>LARGE((O166,S166,Y166,AC166),1)+LARGE((O166,S166,Y166,AC166),2)</f>
        <v>0</v>
      </c>
      <c r="K166" s="44">
        <f t="shared" si="19"/>
        <v>41</v>
      </c>
      <c r="L166" s="202">
        <f>LARGE((Q166,U166,W166,AA166),1)+LARGE((Q166,U166,W166,AA166),2)</f>
        <v>0</v>
      </c>
      <c r="M166" s="161"/>
      <c r="N166" s="44"/>
      <c r="O166" s="41">
        <f>IF(N166,LOOKUP(N166,{1;2;3;4;5;6;7;8;9;10;11;12;13;14;15;16;17;18;19;20;21},{30;25;21;18;16;15;14;13;12;11;10;9;8;7;6;5;4;3;2;1;0}),0)</f>
        <v>0</v>
      </c>
      <c r="P166" s="44"/>
      <c r="Q166" s="43">
        <f>IF(P166,LOOKUP(P166,{1;2;3;4;5;6;7;8;9;10;11;12;13;14;15;16;17;18;19;20;21},{30;25;21;18;16;15;14;13;12;11;10;9;8;7;6;5;4;3;2;1;0}),0)</f>
        <v>0</v>
      </c>
      <c r="R166" s="44"/>
      <c r="S166" s="41">
        <f>IF(R166,LOOKUP(R166,{1;2;3;4;5;6;7;8;9;10;11;12;13;14;15;16;17;18;19;20;21},{30;25;21;18;16;15;14;13;12;11;10;9;8;7;6;5;4;3;2;1;0}),0)</f>
        <v>0</v>
      </c>
      <c r="T166" s="44"/>
      <c r="U166" s="274">
        <f>IF(T166,LOOKUP(T166,{1;2;3;4;5;6;7;8;9;10;11;12;13;14;15;16;17;18;19;20;21},{30;25;21;18;16;15;14;13;12;11;10;9;8;7;6;5;4;3;2;1;0}),0)</f>
        <v>0</v>
      </c>
      <c r="V166" s="480"/>
      <c r="W166" s="479">
        <f>IF(V166,LOOKUP(V166,{1;2;3;4;5;6;7;8;9;10;11;12;13;14;15;16;17;18;19;20;21},{45;35;26;18;16;15;14;13;12;11;10;9;8;7;6;5;4;3;2;1;0}),0)</f>
        <v>0</v>
      </c>
      <c r="X166" s="474"/>
      <c r="Y166" s="484">
        <f>IF(X166,LOOKUP(X166,{1;2;3;4;5;6;7;8;9;10;11;12;13;14;15;16;17;18;19;20;21},{45;35;26;18;16;15;14;13;12;11;10;9;8;7;6;5;4;3;2;1;0}),0)</f>
        <v>0</v>
      </c>
      <c r="Z166" s="480"/>
      <c r="AA166" s="479">
        <f>IF(Z166,LOOKUP(Z166,{1;2;3;4;5;6;7;8;9;10;11;12;13;14;15;16;17;18;19;20;21},{45;35;26;18;16;15;14;13;12;11;10;9;8;7;6;5;4;3;2;1;0}),0)</f>
        <v>0</v>
      </c>
      <c r="AB166" s="474"/>
      <c r="AC166" s="289">
        <f>IF(AB166,LOOKUP(AB166,{1;2;3;4;5;6;7;8;9;10;11;12;13;14;15;16;17;18;19;20;21},{45;35;26;18;16;15;14;13;12;11;10;9;8;7;6;5;4;3;2;1;0}),0)</f>
        <v>0</v>
      </c>
      <c r="AD166" s="225"/>
      <c r="AE166" s="161"/>
    </row>
    <row r="167" spans="1:32" s="54" customFormat="1" ht="16" customHeight="1" x14ac:dyDescent="0.2">
      <c r="A167" s="187">
        <v>3105097</v>
      </c>
      <c r="B167" s="181" t="s">
        <v>343</v>
      </c>
      <c r="C167" s="181" t="s">
        <v>344</v>
      </c>
      <c r="D167" s="178" t="str">
        <f t="shared" ref="D167:D173" si="20">B167&amp;C167</f>
        <v>BritannyWEBSTER</v>
      </c>
      <c r="E167" s="349">
        <v>2017</v>
      </c>
      <c r="F167" s="384" t="s">
        <v>483</v>
      </c>
      <c r="G167" s="381">
        <v>1987</v>
      </c>
      <c r="H167" s="311" t="str">
        <f t="shared" ref="H167:H173" si="21">IF(ISBLANK(G167),"",IF(G167&gt;1995.9,"U23","SR"))</f>
        <v>SR</v>
      </c>
      <c r="I167" s="311">
        <f t="shared" ref="I167:I173" si="22">RANK(J167,$J$7:$J$231)</f>
        <v>37</v>
      </c>
      <c r="J167" s="340">
        <f>LARGE((O167,S167,Y167,AC167),1)+LARGE((O167,S167,Y167,AC167),2)</f>
        <v>0</v>
      </c>
      <c r="K167" s="44">
        <f t="shared" ref="K167:K173" si="23">RANK(L167,$L$7:$L$211)</f>
        <v>41</v>
      </c>
      <c r="L167" s="202">
        <f>LARGE((Q167,U167,W167,AA167),1)+LARGE((Q167,U167,W167,AA167),2)</f>
        <v>0</v>
      </c>
      <c r="M167" s="161"/>
      <c r="N167" s="44"/>
      <c r="O167" s="41">
        <f>IF(N167,LOOKUP(N167,{1;2;3;4;5;6;7;8;9;10;11;12;13;14;15;16;17;18;19;20;21},{30;25;21;18;16;15;14;13;12;11;10;9;8;7;6;5;4;3;2;1;0}),0)</f>
        <v>0</v>
      </c>
      <c r="P167" s="44"/>
      <c r="Q167" s="43">
        <f>IF(P167,LOOKUP(P167,{1;2;3;4;5;6;7;8;9;10;11;12;13;14;15;16;17;18;19;20;21},{30;25;21;18;16;15;14;13;12;11;10;9;8;7;6;5;4;3;2;1;0}),0)</f>
        <v>0</v>
      </c>
      <c r="R167" s="44"/>
      <c r="S167" s="41">
        <f>IF(R167,LOOKUP(R167,{1;2;3;4;5;6;7;8;9;10;11;12;13;14;15;16;17;18;19;20;21},{30;25;21;18;16;15;14;13;12;11;10;9;8;7;6;5;4;3;2;1;0}),0)</f>
        <v>0</v>
      </c>
      <c r="T167" s="44"/>
      <c r="U167" s="274">
        <f>IF(T167,LOOKUP(T167,{1;2;3;4;5;6;7;8;9;10;11;12;13;14;15;16;17;18;19;20;21},{30;25;21;18;16;15;14;13;12;11;10;9;8;7;6;5;4;3;2;1;0}),0)</f>
        <v>0</v>
      </c>
      <c r="V167" s="480"/>
      <c r="W167" s="479">
        <f>IF(V167,LOOKUP(V167,{1;2;3;4;5;6;7;8;9;10;11;12;13;14;15;16;17;18;19;20;21},{45;35;26;18;16;15;14;13;12;11;10;9;8;7;6;5;4;3;2;1;0}),0)</f>
        <v>0</v>
      </c>
      <c r="X167" s="474"/>
      <c r="Y167" s="484">
        <f>IF(X167,LOOKUP(X167,{1;2;3;4;5;6;7;8;9;10;11;12;13;14;15;16;17;18;19;20;21},{45;35;26;18;16;15;14;13;12;11;10;9;8;7;6;5;4;3;2;1;0}),0)</f>
        <v>0</v>
      </c>
      <c r="Z167" s="480"/>
      <c r="AA167" s="479">
        <f>IF(Z167,LOOKUP(Z167,{1;2;3;4;5;6;7;8;9;10;11;12;13;14;15;16;17;18;19;20;21},{45;35;26;18;16;15;14;13;12;11;10;9;8;7;6;5;4;3;2;1;0}),0)</f>
        <v>0</v>
      </c>
      <c r="AB167" s="474"/>
      <c r="AC167" s="289">
        <f>IF(AB167,LOOKUP(AB167,{1;2;3;4;5;6;7;8;9;10;11;12;13;14;15;16;17;18;19;20;21},{45;35;26;18;16;15;14;13;12;11;10;9;8;7;6;5;4;3;2;1;0}),0)</f>
        <v>0</v>
      </c>
      <c r="AD167" s="225"/>
      <c r="AE167" s="161"/>
    </row>
    <row r="168" spans="1:32" s="54" customFormat="1" ht="16" customHeight="1" x14ac:dyDescent="0.2">
      <c r="A168" s="187">
        <v>3105281</v>
      </c>
      <c r="B168" s="181" t="s">
        <v>306</v>
      </c>
      <c r="C168" s="182" t="s">
        <v>547</v>
      </c>
      <c r="D168" s="178" t="str">
        <f t="shared" si="20"/>
        <v>ZoëWILLIAMS</v>
      </c>
      <c r="E168" s="350"/>
      <c r="F168" s="385" t="s">
        <v>483</v>
      </c>
      <c r="G168" s="381">
        <v>1997</v>
      </c>
      <c r="H168" s="311" t="str">
        <f t="shared" si="21"/>
        <v>U23</v>
      </c>
      <c r="I168" s="311">
        <f t="shared" si="22"/>
        <v>37</v>
      </c>
      <c r="J168" s="340">
        <f>LARGE((O168,S168,Y168,AC168),1)+LARGE((O168,S168,Y168,AC168),2)</f>
        <v>0</v>
      </c>
      <c r="K168" s="44">
        <f t="shared" si="23"/>
        <v>41</v>
      </c>
      <c r="L168" s="202">
        <f>LARGE((Q168,U168,W168,AA168),1)+LARGE((Q168,U168,W168,AA168),2)</f>
        <v>0</v>
      </c>
      <c r="M168" s="161"/>
      <c r="N168" s="44"/>
      <c r="O168" s="41">
        <f>IF(N168,LOOKUP(N168,{1;2;3;4;5;6;7;8;9;10;11;12;13;14;15;16;17;18;19;20;21},{30;25;21;18;16;15;14;13;12;11;10;9;8;7;6;5;4;3;2;1;0}),0)</f>
        <v>0</v>
      </c>
      <c r="P168" s="44"/>
      <c r="Q168" s="43">
        <f>IF(P168,LOOKUP(P168,{1;2;3;4;5;6;7;8;9;10;11;12;13;14;15;16;17;18;19;20;21},{30;25;21;18;16;15;14;13;12;11;10;9;8;7;6;5;4;3;2;1;0}),0)</f>
        <v>0</v>
      </c>
      <c r="R168" s="44"/>
      <c r="S168" s="41">
        <f>IF(R168,LOOKUP(R168,{1;2;3;4;5;6;7;8;9;10;11;12;13;14;15;16;17;18;19;20;21},{30;25;21;18;16;15;14;13;12;11;10;9;8;7;6;5;4;3;2;1;0}),0)</f>
        <v>0</v>
      </c>
      <c r="T168" s="44"/>
      <c r="U168" s="274">
        <f>IF(T168,LOOKUP(T168,{1;2;3;4;5;6;7;8;9;10;11;12;13;14;15;16;17;18;19;20;21},{30;25;21;18;16;15;14;13;12;11;10;9;8;7;6;5;4;3;2;1;0}),0)</f>
        <v>0</v>
      </c>
      <c r="V168" s="480"/>
      <c r="W168" s="479">
        <f>IF(V168,LOOKUP(V168,{1;2;3;4;5;6;7;8;9;10;11;12;13;14;15;16;17;18;19;20;21},{45;35;26;18;16;15;14;13;12;11;10;9;8;7;6;5;4;3;2;1;0}),0)</f>
        <v>0</v>
      </c>
      <c r="X168" s="474"/>
      <c r="Y168" s="484">
        <f>IF(X168,LOOKUP(X168,{1;2;3;4;5;6;7;8;9;10;11;12;13;14;15;16;17;18;19;20;21},{45;35;26;18;16;15;14;13;12;11;10;9;8;7;6;5;4;3;2;1;0}),0)</f>
        <v>0</v>
      </c>
      <c r="Z168" s="480"/>
      <c r="AA168" s="479">
        <f>IF(Z168,LOOKUP(Z168,{1;2;3;4;5;6;7;8;9;10;11;12;13;14;15;16;17;18;19;20;21},{45;35;26;18;16;15;14;13;12;11;10;9;8;7;6;5;4;3;2;1;0}),0)</f>
        <v>0</v>
      </c>
      <c r="AB168" s="474"/>
      <c r="AC168" s="289">
        <f>IF(AB168,LOOKUP(AB168,{1;2;3;4;5;6;7;8;9;10;11;12;13;14;15;16;17;18;19;20;21},{45;35;26;18;16;15;14;13;12;11;10;9;8;7;6;5;4;3;2;1;0}),0)</f>
        <v>0</v>
      </c>
      <c r="AD168" s="225"/>
      <c r="AE168" s="161"/>
    </row>
    <row r="169" spans="1:32" s="54" customFormat="1" ht="16" customHeight="1" x14ac:dyDescent="0.2">
      <c r="A169" s="187">
        <v>3105331</v>
      </c>
      <c r="B169" s="181" t="s">
        <v>368</v>
      </c>
      <c r="C169" s="182" t="s">
        <v>547</v>
      </c>
      <c r="D169" s="178" t="str">
        <f t="shared" si="20"/>
        <v>BronwynWILLIAMS</v>
      </c>
      <c r="E169" s="350"/>
      <c r="F169" s="385" t="s">
        <v>483</v>
      </c>
      <c r="G169" s="381">
        <v>1999</v>
      </c>
      <c r="H169" s="311" t="str">
        <f t="shared" si="21"/>
        <v>U23</v>
      </c>
      <c r="I169" s="311">
        <f t="shared" si="22"/>
        <v>37</v>
      </c>
      <c r="J169" s="340">
        <f>LARGE((O169,S169,Y169,AC169),1)+LARGE((O169,S169,Y169,AC169),2)</f>
        <v>0</v>
      </c>
      <c r="K169" s="44">
        <f t="shared" si="23"/>
        <v>41</v>
      </c>
      <c r="L169" s="202">
        <f>LARGE((Q169,U169,W169,AA169),1)+LARGE((Q169,U169,W169,AA169),2)</f>
        <v>0</v>
      </c>
      <c r="M169" s="161"/>
      <c r="N169" s="44"/>
      <c r="O169" s="41">
        <f>IF(N169,LOOKUP(N169,{1;2;3;4;5;6;7;8;9;10;11;12;13;14;15;16;17;18;19;20;21},{30;25;21;18;16;15;14;13;12;11;10;9;8;7;6;5;4;3;2;1;0}),0)</f>
        <v>0</v>
      </c>
      <c r="P169" s="44"/>
      <c r="Q169" s="43">
        <f>IF(P169,LOOKUP(P169,{1;2;3;4;5;6;7;8;9;10;11;12;13;14;15;16;17;18;19;20;21},{30;25;21;18;16;15;14;13;12;11;10;9;8;7;6;5;4;3;2;1;0}),0)</f>
        <v>0</v>
      </c>
      <c r="R169" s="44"/>
      <c r="S169" s="41">
        <f>IF(R169,LOOKUP(R169,{1;2;3;4;5;6;7;8;9;10;11;12;13;14;15;16;17;18;19;20;21},{30;25;21;18;16;15;14;13;12;11;10;9;8;7;6;5;4;3;2;1;0}),0)</f>
        <v>0</v>
      </c>
      <c r="T169" s="44"/>
      <c r="U169" s="274">
        <f>IF(T169,LOOKUP(T169,{1;2;3;4;5;6;7;8;9;10;11;12;13;14;15;16;17;18;19;20;21},{30;25;21;18;16;15;14;13;12;11;10;9;8;7;6;5;4;3;2;1;0}),0)</f>
        <v>0</v>
      </c>
      <c r="V169" s="480"/>
      <c r="W169" s="479">
        <f>IF(V169,LOOKUP(V169,{1;2;3;4;5;6;7;8;9;10;11;12;13;14;15;16;17;18;19;20;21},{45;35;26;18;16;15;14;13;12;11;10;9;8;7;6;5;4;3;2;1;0}),0)</f>
        <v>0</v>
      </c>
      <c r="X169" s="474"/>
      <c r="Y169" s="484">
        <f>IF(X169,LOOKUP(X169,{1;2;3;4;5;6;7;8;9;10;11;12;13;14;15;16;17;18;19;20;21},{45;35;26;18;16;15;14;13;12;11;10;9;8;7;6;5;4;3;2;1;0}),0)</f>
        <v>0</v>
      </c>
      <c r="Z169" s="480"/>
      <c r="AA169" s="479">
        <f>IF(Z169,LOOKUP(Z169,{1;2;3;4;5;6;7;8;9;10;11;12;13;14;15;16;17;18;19;20;21},{45;35;26;18;16;15;14;13;12;11;10;9;8;7;6;5;4;3;2;1;0}),0)</f>
        <v>0</v>
      </c>
      <c r="AB169" s="474"/>
      <c r="AC169" s="289">
        <f>IF(AB169,LOOKUP(AB169,{1;2;3;4;5;6;7;8;9;10;11;12;13;14;15;16;17;18;19;20;21},{45;35;26;18;16;15;14;13;12;11;10;9;8;7;6;5;4;3;2;1;0}),0)</f>
        <v>0</v>
      </c>
      <c r="AD169" s="225"/>
      <c r="AE169" s="161"/>
    </row>
    <row r="170" spans="1:32" s="54" customFormat="1" ht="16" customHeight="1" x14ac:dyDescent="0.2">
      <c r="A170" s="187">
        <v>3045070</v>
      </c>
      <c r="B170" s="181" t="s">
        <v>473</v>
      </c>
      <c r="C170" s="181" t="s">
        <v>474</v>
      </c>
      <c r="D170" s="178" t="str">
        <f t="shared" si="20"/>
        <v>CaseyWRIGHT</v>
      </c>
      <c r="E170" s="349">
        <v>2017</v>
      </c>
      <c r="F170" s="384" t="s">
        <v>483</v>
      </c>
      <c r="G170" s="381">
        <v>1994</v>
      </c>
      <c r="H170" s="311" t="str">
        <f t="shared" si="21"/>
        <v>SR</v>
      </c>
      <c r="I170" s="311">
        <f t="shared" si="22"/>
        <v>37</v>
      </c>
      <c r="J170" s="340">
        <f>LARGE((O170,S170,Y170,AC170),1)+LARGE((O170,S170,Y170,AC170),2)</f>
        <v>0</v>
      </c>
      <c r="K170" s="44">
        <f t="shared" si="23"/>
        <v>41</v>
      </c>
      <c r="L170" s="202">
        <f>LARGE((Q170,U170,W170,AA170),1)+LARGE((Q170,U170,W170,AA170),2)</f>
        <v>0</v>
      </c>
      <c r="M170" s="161"/>
      <c r="N170" s="44"/>
      <c r="O170" s="41">
        <f>IF(N170,LOOKUP(N170,{1;2;3;4;5;6;7;8;9;10;11;12;13;14;15;16;17;18;19;20;21},{30;25;21;18;16;15;14;13;12;11;10;9;8;7;6;5;4;3;2;1;0}),0)</f>
        <v>0</v>
      </c>
      <c r="P170" s="44"/>
      <c r="Q170" s="43">
        <f>IF(P170,LOOKUP(P170,{1;2;3;4;5;6;7;8;9;10;11;12;13;14;15;16;17;18;19;20;21},{30;25;21;18;16;15;14;13;12;11;10;9;8;7;6;5;4;3;2;1;0}),0)</f>
        <v>0</v>
      </c>
      <c r="R170" s="44"/>
      <c r="S170" s="41">
        <f>IF(R170,LOOKUP(R170,{1;2;3;4;5;6;7;8;9;10;11;12;13;14;15;16;17;18;19;20;21},{30;25;21;18;16;15;14;13;12;11;10;9;8;7;6;5;4;3;2;1;0}),0)</f>
        <v>0</v>
      </c>
      <c r="T170" s="44"/>
      <c r="U170" s="274">
        <f>IF(T170,LOOKUP(T170,{1;2;3;4;5;6;7;8;9;10;11;12;13;14;15;16;17;18;19;20;21},{30;25;21;18;16;15;14;13;12;11;10;9;8;7;6;5;4;3;2;1;0}),0)</f>
        <v>0</v>
      </c>
      <c r="V170" s="480"/>
      <c r="W170" s="479">
        <f>IF(V170,LOOKUP(V170,{1;2;3;4;5;6;7;8;9;10;11;12;13;14;15;16;17;18;19;20;21},{45;35;26;18;16;15;14;13;12;11;10;9;8;7;6;5;4;3;2;1;0}),0)</f>
        <v>0</v>
      </c>
      <c r="X170" s="474"/>
      <c r="Y170" s="484">
        <f>IF(X170,LOOKUP(X170,{1;2;3;4;5;6;7;8;9;10;11;12;13;14;15;16;17;18;19;20;21},{45;35;26;18;16;15;14;13;12;11;10;9;8;7;6;5;4;3;2;1;0}),0)</f>
        <v>0</v>
      </c>
      <c r="Z170" s="480"/>
      <c r="AA170" s="479">
        <f>IF(Z170,LOOKUP(Z170,{1;2;3;4;5;6;7;8;9;10;11;12;13;14;15;16;17;18;19;20;21},{45;35;26;18;16;15;14;13;12;11;10;9;8;7;6;5;4;3;2;1;0}),0)</f>
        <v>0</v>
      </c>
      <c r="AB170" s="474"/>
      <c r="AC170" s="289">
        <f>IF(AB170,LOOKUP(AB170,{1;2;3;4;5;6;7;8;9;10;11;12;13;14;15;16;17;18;19;20;21},{45;35;26;18;16;15;14;13;12;11;10;9;8;7;6;5;4;3;2;1;0}),0)</f>
        <v>0</v>
      </c>
      <c r="AD170" s="225"/>
      <c r="AE170" s="161"/>
    </row>
    <row r="171" spans="1:32" s="54" customFormat="1" ht="17" customHeight="1" x14ac:dyDescent="0.2">
      <c r="A171" s="187">
        <v>3535756</v>
      </c>
      <c r="B171" s="181" t="s">
        <v>294</v>
      </c>
      <c r="C171" s="181" t="s">
        <v>295</v>
      </c>
      <c r="D171" s="178" t="str">
        <f t="shared" si="20"/>
        <v>CarlyWYNN</v>
      </c>
      <c r="E171" s="349">
        <v>2017</v>
      </c>
      <c r="F171" s="384" t="s">
        <v>482</v>
      </c>
      <c r="G171" s="381">
        <v>1992</v>
      </c>
      <c r="H171" s="311" t="str">
        <f t="shared" si="21"/>
        <v>SR</v>
      </c>
      <c r="I171" s="311">
        <f t="shared" si="22"/>
        <v>37</v>
      </c>
      <c r="J171" s="340">
        <f>LARGE((O171,S171,Y171,AC171),1)+LARGE((O171,S171,Y171,AC171),2)</f>
        <v>0</v>
      </c>
      <c r="K171" s="44">
        <f t="shared" si="23"/>
        <v>41</v>
      </c>
      <c r="L171" s="202">
        <f>LARGE((Q171,U171,W171,AA171),1)+LARGE((Q171,U171,W171,AA171),2)</f>
        <v>0</v>
      </c>
      <c r="M171" s="166"/>
      <c r="N171" s="87"/>
      <c r="O171" s="85">
        <f>IF(N171,LOOKUP(N171,{1;2;3;4;5;6;7;8;9;10;11;12;13;14;15;16;17;18;19;20;21},{30;25;21;18;16;15;14;13;12;11;10;9;8;7;6;5;4;3;2;1;0}),0)</f>
        <v>0</v>
      </c>
      <c r="P171" s="87"/>
      <c r="Q171" s="86">
        <f>IF(P171,LOOKUP(P171,{1;2;3;4;5;6;7;8;9;10;11;12;13;14;15;16;17;18;19;20;21},{30;25;21;18;16;15;14;13;12;11;10;9;8;7;6;5;4;3;2;1;0}),0)</f>
        <v>0</v>
      </c>
      <c r="R171" s="87"/>
      <c r="S171" s="85">
        <f>IF(R171,LOOKUP(R171,{1;2;3;4;5;6;7;8;9;10;11;12;13;14;15;16;17;18;19;20;21},{30;25;21;18;16;15;14;13;12;11;10;9;8;7;6;5;4;3;2;1;0}),0)</f>
        <v>0</v>
      </c>
      <c r="T171" s="87"/>
      <c r="U171" s="275">
        <f>IF(T171,LOOKUP(T171,{1;2;3;4;5;6;7;8;9;10;11;12;13;14;15;16;17;18;19;20;21},{30;25;21;18;16;15;14;13;12;11;10;9;8;7;6;5;4;3;2;1;0}),0)</f>
        <v>0</v>
      </c>
      <c r="V171" s="480"/>
      <c r="W171" s="479">
        <f>IF(V171,LOOKUP(V171,{1;2;3;4;5;6;7;8;9;10;11;12;13;14;15;16;17;18;19;20;21},{45;35;26;18;16;15;14;13;12;11;10;9;8;7;6;5;4;3;2;1;0}),0)</f>
        <v>0</v>
      </c>
      <c r="X171" s="474"/>
      <c r="Y171" s="484">
        <f>IF(X171,LOOKUP(X171,{1;2;3;4;5;6;7;8;9;10;11;12;13;14;15;16;17;18;19;20;21},{45;35;26;18;16;15;14;13;12;11;10;9;8;7;6;5;4;3;2;1;0}),0)</f>
        <v>0</v>
      </c>
      <c r="Z171" s="480"/>
      <c r="AA171" s="479">
        <f>IF(Z171,LOOKUP(Z171,{1;2;3;4;5;6;7;8;9;10;11;12;13;14;15;16;17;18;19;20;21},{45;35;26;18;16;15;14;13;12;11;10;9;8;7;6;5;4;3;2;1;0}),0)</f>
        <v>0</v>
      </c>
      <c r="AB171" s="474"/>
      <c r="AC171" s="289">
        <f>IF(AB171,LOOKUP(AB171,{1;2;3;4;5;6;7;8;9;10;11;12;13;14;15;16;17;18;19;20;21},{45;35;26;18;16;15;14;13;12;11;10;9;8;7;6;5;4;3;2;1;0}),0)</f>
        <v>0</v>
      </c>
      <c r="AD171" s="225"/>
      <c r="AE171" s="161"/>
    </row>
    <row r="172" spans="1:32" s="54" customFormat="1" ht="17" customHeight="1" x14ac:dyDescent="0.2">
      <c r="A172" s="187">
        <v>3045076</v>
      </c>
      <c r="B172" s="181" t="s">
        <v>285</v>
      </c>
      <c r="C172" s="181" t="s">
        <v>286</v>
      </c>
      <c r="D172" s="178" t="str">
        <f t="shared" si="20"/>
        <v>JessicaYEATON</v>
      </c>
      <c r="E172" s="349">
        <v>2017</v>
      </c>
      <c r="F172" s="384" t="s">
        <v>483</v>
      </c>
      <c r="G172" s="381">
        <v>1991</v>
      </c>
      <c r="H172" s="311" t="str">
        <f t="shared" si="21"/>
        <v>SR</v>
      </c>
      <c r="I172" s="311">
        <f t="shared" si="22"/>
        <v>37</v>
      </c>
      <c r="J172" s="340">
        <f>LARGE((O172,S172,Y172,AC172),1)+LARGE((O172,S172,Y172,AC172),2)</f>
        <v>0</v>
      </c>
      <c r="K172" s="44">
        <f t="shared" si="23"/>
        <v>41</v>
      </c>
      <c r="L172" s="202">
        <f>LARGE((Q172,U172,W172,AA172),1)+LARGE((Q172,U172,W172,AA172),2)</f>
        <v>0</v>
      </c>
      <c r="M172" s="167"/>
      <c r="N172" s="101"/>
      <c r="O172" s="99">
        <f>IF(N172,LOOKUP(N172,{1;2;3;4;5;6;7;8;9;10;11;12;13;14;15;16;17;18;19;20;21},{30;25;21;18;16;15;14;13;12;11;10;9;8;7;6;5;4;3;2;1;0}),0)</f>
        <v>0</v>
      </c>
      <c r="P172" s="101"/>
      <c r="Q172" s="100">
        <f>IF(P172,LOOKUP(P172,{1;2;3;4;5;6;7;8;9;10;11;12;13;14;15;16;17;18;19;20;21},{30;25;21;18;16;15;14;13;12;11;10;9;8;7;6;5;4;3;2;1;0}),0)</f>
        <v>0</v>
      </c>
      <c r="R172" s="101"/>
      <c r="S172" s="99">
        <f>IF(R172,LOOKUP(R172,{1;2;3;4;5;6;7;8;9;10;11;12;13;14;15;16;17;18;19;20;21},{30;25;21;18;16;15;14;13;12;11;10;9;8;7;6;5;4;3;2;1;0}),0)</f>
        <v>0</v>
      </c>
      <c r="T172" s="101"/>
      <c r="U172" s="277">
        <f>IF(T172,LOOKUP(T172,{1;2;3;4;5;6;7;8;9;10;11;12;13;14;15;16;17;18;19;20;21},{30;25;21;18;16;15;14;13;12;11;10;9;8;7;6;5;4;3;2;1;0}),0)</f>
        <v>0</v>
      </c>
      <c r="V172" s="480"/>
      <c r="W172" s="479">
        <f>IF(V172,LOOKUP(V172,{1;2;3;4;5;6;7;8;9;10;11;12;13;14;15;16;17;18;19;20;21},{45;35;26;18;16;15;14;13;12;11;10;9;8;7;6;5;4;3;2;1;0}),0)</f>
        <v>0</v>
      </c>
      <c r="X172" s="474"/>
      <c r="Y172" s="484">
        <f>IF(X172,LOOKUP(X172,{1;2;3;4;5;6;7;8;9;10;11;12;13;14;15;16;17;18;19;20;21},{45;35;26;18;16;15;14;13;12;11;10;9;8;7;6;5;4;3;2;1;0}),0)</f>
        <v>0</v>
      </c>
      <c r="Z172" s="480"/>
      <c r="AA172" s="479">
        <f>IF(Z172,LOOKUP(Z172,{1;2;3;4;5;6;7;8;9;10;11;12;13;14;15;16;17;18;19;20;21},{45;35;26;18;16;15;14;13;12;11;10;9;8;7;6;5;4;3;2;1;0}),0)</f>
        <v>0</v>
      </c>
      <c r="AB172" s="474"/>
      <c r="AC172" s="289">
        <f>IF(AB172,LOOKUP(AB172,{1;2;3;4;5;6;7;8;9;10;11;12;13;14;15;16;17;18;19;20;21},{45;35;26;18;16;15;14;13;12;11;10;9;8;7;6;5;4;3;2;1;0}),0)</f>
        <v>0</v>
      </c>
      <c r="AD172" s="225"/>
      <c r="AE172" s="161"/>
    </row>
    <row r="173" spans="1:32" s="54" customFormat="1" ht="17" customHeight="1" thickBot="1" x14ac:dyDescent="0.25">
      <c r="A173" s="188">
        <v>3535682</v>
      </c>
      <c r="B173" s="183" t="s">
        <v>283</v>
      </c>
      <c r="C173" s="183" t="s">
        <v>475</v>
      </c>
      <c r="D173" s="179" t="str">
        <f t="shared" si="20"/>
        <v>LydiaYOUKEY</v>
      </c>
      <c r="E173" s="351">
        <v>2017</v>
      </c>
      <c r="F173" s="386" t="s">
        <v>482</v>
      </c>
      <c r="G173" s="383">
        <v>1999</v>
      </c>
      <c r="H173" s="312" t="str">
        <f t="shared" si="21"/>
        <v>U23</v>
      </c>
      <c r="I173" s="312">
        <f t="shared" si="22"/>
        <v>37</v>
      </c>
      <c r="J173" s="341">
        <f>LARGE((O173,S173,Y173,AC173),1)+LARGE((O173,S173,Y173,AC173),2)</f>
        <v>0</v>
      </c>
      <c r="K173" s="44">
        <f t="shared" si="23"/>
        <v>41</v>
      </c>
      <c r="L173" s="314">
        <f>LARGE((Q173,U173,W173,AA173),1)+LARGE((Q173,U173,W173,AA173),2)</f>
        <v>0</v>
      </c>
      <c r="M173" s="168"/>
      <c r="N173" s="80"/>
      <c r="O173" s="78">
        <f>IF(N173,LOOKUP(N173,{1;2;3;4;5;6;7;8;9;10;11;12;13;14;15;16;17;18;19;20;21},{30;25;21;18;16;15;14;13;12;11;10;9;8;7;6;5;4;3;2;1;0}),0)</f>
        <v>0</v>
      </c>
      <c r="P173" s="80"/>
      <c r="Q173" s="79">
        <f>IF(P173,LOOKUP(P173,{1;2;3;4;5;6;7;8;9;10;11;12;13;14;15;16;17;18;19;20;21},{30;25;21;18;16;15;14;13;12;11;10;9;8;7;6;5;4;3;2;1;0}),0)</f>
        <v>0</v>
      </c>
      <c r="R173" s="80"/>
      <c r="S173" s="78">
        <f>IF(R173,LOOKUP(R173,{1;2;3;4;5;6;7;8;9;10;11;12;13;14;15;16;17;18;19;20;21},{30;25;21;18;16;15;14;13;12;11;10;9;8;7;6;5;4;3;2;1;0}),0)</f>
        <v>0</v>
      </c>
      <c r="T173" s="80"/>
      <c r="U173" s="278">
        <f>IF(T173,LOOKUP(T173,{1;2;3;4;5;6;7;8;9;10;11;12;13;14;15;16;17;18;19;20;21},{30;25;21;18;16;15;14;13;12;11;10;9;8;7;6;5;4;3;2;1;0}),0)</f>
        <v>0</v>
      </c>
      <c r="V173" s="481"/>
      <c r="W173" s="482">
        <f>IF(V173,LOOKUP(V173,{1;2;3;4;5;6;7;8;9;10;11;12;13;14;15;16;17;18;19;20;21},{45;35;26;18;16;15;14;13;12;11;10;9;8;7;6;5;4;3;2;1;0}),0)</f>
        <v>0</v>
      </c>
      <c r="X173" s="475"/>
      <c r="Y173" s="485">
        <f>IF(X173,LOOKUP(X173,{1;2;3;4;5;6;7;8;9;10;11;12;13;14;15;16;17;18;19;20;21},{45;35;26;18;16;15;14;13;12;11;10;9;8;7;6;5;4;3;2;1;0}),0)</f>
        <v>0</v>
      </c>
      <c r="Z173" s="481"/>
      <c r="AA173" s="482">
        <f>IF(Z173,LOOKUP(Z173,{1;2;3;4;5;6;7;8;9;10;11;12;13;14;15;16;17;18;19;20;21},{45;35;26;18;16;15;14;13;12;11;10;9;8;7;6;5;4;3;2;1;0}),0)</f>
        <v>0</v>
      </c>
      <c r="AB173" s="475"/>
      <c r="AC173" s="472">
        <f>IF(AB173,LOOKUP(AB173,{1;2;3;4;5;6;7;8;9;10;11;12;13;14;15;16;17;18;19;20;21},{45;35;26;18;16;15;14;13;12;11;10;9;8;7;6;5;4;3;2;1;0}),0)</f>
        <v>0</v>
      </c>
      <c r="AD173" s="225"/>
      <c r="AE173" s="161"/>
    </row>
    <row r="174" spans="1:32" s="54" customFormat="1" ht="15.5" customHeight="1" x14ac:dyDescent="0.2">
      <c r="A174" s="96"/>
      <c r="B174" s="96"/>
      <c r="C174" s="96"/>
      <c r="D174" s="96"/>
      <c r="E174" s="96"/>
      <c r="F174" s="283"/>
      <c r="G174" s="283"/>
      <c r="H174" s="283"/>
      <c r="I174" s="96"/>
      <c r="J174" s="96"/>
      <c r="K174" s="306"/>
      <c r="L174" s="96"/>
      <c r="N174" s="67">
        <f>COUNTA(N7:N173)</f>
        <v>20</v>
      </c>
      <c r="P174" s="67">
        <f>COUNTA(P7:P173)</f>
        <v>20</v>
      </c>
      <c r="R174" s="67">
        <f>COUNTA(R7:R162)</f>
        <v>20</v>
      </c>
      <c r="T174" s="67">
        <f>COUNTA(T7:T166)</f>
        <v>20</v>
      </c>
      <c r="V174" s="283">
        <f>COUNTA(V7:V133)</f>
        <v>20</v>
      </c>
      <c r="W174" s="96"/>
      <c r="X174" s="283">
        <f>COUNTA(X7:X168)</f>
        <v>20</v>
      </c>
      <c r="Y174" s="96"/>
      <c r="Z174" s="283">
        <f>COUNTA(Z7:Z169)</f>
        <v>20</v>
      </c>
      <c r="AA174" s="96"/>
      <c r="AB174" s="283">
        <f>COUNTA(AB7:AB171)</f>
        <v>20</v>
      </c>
      <c r="AC174" s="96"/>
      <c r="AD174" s="222"/>
    </row>
    <row r="175" spans="1:32" s="54" customFormat="1" ht="15" customHeight="1" x14ac:dyDescent="0.2">
      <c r="F175" s="379"/>
      <c r="G175" s="55"/>
      <c r="H175" s="55"/>
      <c r="I175" s="264"/>
      <c r="K175" s="307"/>
      <c r="N175" s="54">
        <f>SUM(N7:N173)</f>
        <v>210</v>
      </c>
      <c r="P175" s="54">
        <f>SUM(P7:P173)</f>
        <v>210</v>
      </c>
      <c r="R175" s="54">
        <f>SUM(R7:R171)</f>
        <v>210</v>
      </c>
      <c r="T175" s="54">
        <f>SUM(T7:T171)</f>
        <v>210</v>
      </c>
      <c r="V175" s="54">
        <f>SUM(V7:V171)</f>
        <v>210</v>
      </c>
      <c r="X175" s="54">
        <f>SUM(X7:X171)</f>
        <v>210</v>
      </c>
      <c r="Z175" s="54">
        <f>SUM(Z7:Z171)</f>
        <v>210</v>
      </c>
      <c r="AB175" s="54">
        <f>SUM(AB7:AB171)</f>
        <v>210</v>
      </c>
      <c r="AD175" s="222"/>
    </row>
    <row r="176" spans="1:32" ht="15" customHeight="1" x14ac:dyDescent="0.2">
      <c r="E176" s="57"/>
      <c r="J176" s="56"/>
      <c r="K176" s="226"/>
      <c r="L176" s="56"/>
      <c r="R176" s="59"/>
      <c r="S176" s="56"/>
      <c r="AD176" s="226"/>
      <c r="AE176"/>
      <c r="AF176"/>
    </row>
    <row r="177" spans="5:32" ht="15" customHeight="1" x14ac:dyDescent="0.2">
      <c r="E177" s="57"/>
      <c r="J177" s="56"/>
      <c r="K177" s="226"/>
      <c r="L177" s="56"/>
      <c r="R177" s="59"/>
      <c r="S177" s="56"/>
      <c r="AD177" s="226"/>
      <c r="AE177"/>
      <c r="AF177"/>
    </row>
    <row r="178" spans="5:32" ht="15" customHeight="1" x14ac:dyDescent="0.2">
      <c r="E178" s="57"/>
      <c r="J178" s="56"/>
      <c r="K178" s="226"/>
      <c r="L178" s="56"/>
      <c r="R178" s="59"/>
      <c r="S178" s="56"/>
      <c r="AD178" s="226"/>
      <c r="AE178"/>
      <c r="AF178"/>
    </row>
    <row r="179" spans="5:32" ht="15" customHeight="1" x14ac:dyDescent="0.2">
      <c r="E179" s="57"/>
      <c r="J179" s="56"/>
      <c r="K179" s="226"/>
      <c r="L179" s="56"/>
      <c r="R179" s="59"/>
      <c r="S179" s="56"/>
      <c r="AD179" s="226"/>
      <c r="AE179"/>
      <c r="AF179"/>
    </row>
    <row r="180" spans="5:32" ht="15" customHeight="1" x14ac:dyDescent="0.2">
      <c r="E180" s="57"/>
      <c r="J180" s="56"/>
      <c r="K180" s="226"/>
      <c r="L180" s="56"/>
      <c r="R180" s="59"/>
      <c r="S180" s="56"/>
      <c r="AD180" s="226"/>
      <c r="AE180"/>
      <c r="AF180"/>
    </row>
    <row r="181" spans="5:32" ht="15" customHeight="1" x14ac:dyDescent="0.2">
      <c r="E181" s="57"/>
      <c r="J181" s="56"/>
      <c r="K181" s="226"/>
      <c r="L181" s="56"/>
      <c r="R181" s="59"/>
      <c r="S181" s="56"/>
      <c r="AD181" s="226"/>
      <c r="AE181"/>
      <c r="AF181"/>
    </row>
    <row r="182" spans="5:32" ht="15" customHeight="1" x14ac:dyDescent="0.2">
      <c r="E182" s="57"/>
      <c r="J182" s="56"/>
      <c r="K182" s="226"/>
      <c r="L182" s="56"/>
      <c r="R182" s="59"/>
      <c r="S182" s="56"/>
      <c r="AD182" s="226"/>
      <c r="AE182"/>
      <c r="AF182"/>
    </row>
    <row r="183" spans="5:32" ht="15" customHeight="1" x14ac:dyDescent="0.2">
      <c r="E183" s="57"/>
      <c r="J183" s="56"/>
      <c r="K183" s="226"/>
      <c r="L183" s="56"/>
      <c r="R183" s="59"/>
      <c r="S183" s="56"/>
      <c r="AD183" s="226"/>
      <c r="AE183"/>
      <c r="AF183"/>
    </row>
    <row r="184" spans="5:32" ht="15" customHeight="1" x14ac:dyDescent="0.2">
      <c r="E184" s="57"/>
      <c r="J184" s="56"/>
      <c r="K184" s="226"/>
      <c r="L184" s="56"/>
      <c r="R184" s="59"/>
      <c r="S184" s="56"/>
      <c r="AD184" s="226"/>
      <c r="AE184"/>
      <c r="AF184"/>
    </row>
    <row r="185" spans="5:32" ht="15" customHeight="1" x14ac:dyDescent="0.2">
      <c r="E185" s="57"/>
      <c r="J185" s="56"/>
      <c r="K185" s="226"/>
      <c r="L185" s="56"/>
      <c r="R185" s="59"/>
      <c r="S185" s="56"/>
      <c r="AD185" s="226"/>
      <c r="AE185"/>
      <c r="AF185"/>
    </row>
    <row r="186" spans="5:32" ht="15" customHeight="1" x14ac:dyDescent="0.2">
      <c r="E186" s="57"/>
      <c r="J186" s="56"/>
      <c r="K186" s="226"/>
      <c r="L186" s="56"/>
      <c r="R186" s="59"/>
      <c r="S186" s="56"/>
      <c r="AD186" s="226"/>
      <c r="AE186"/>
      <c r="AF186"/>
    </row>
    <row r="187" spans="5:32" ht="15" customHeight="1" x14ac:dyDescent="0.2">
      <c r="E187" s="57"/>
      <c r="J187" s="56"/>
      <c r="K187" s="226"/>
      <c r="L187" s="56"/>
      <c r="R187" s="59"/>
      <c r="S187" s="56"/>
      <c r="AD187" s="226"/>
      <c r="AE187"/>
      <c r="AF187"/>
    </row>
    <row r="188" spans="5:32" ht="15" customHeight="1" x14ac:dyDescent="0.2">
      <c r="E188" s="57"/>
      <c r="J188" s="56"/>
      <c r="K188" s="226"/>
      <c r="L188" s="56"/>
      <c r="R188" s="59"/>
      <c r="S188" s="56"/>
      <c r="AD188" s="226"/>
      <c r="AE188"/>
      <c r="AF188"/>
    </row>
    <row r="189" spans="5:32" ht="15" customHeight="1" x14ac:dyDescent="0.2">
      <c r="E189" s="57"/>
      <c r="J189" s="56"/>
      <c r="K189" s="226"/>
      <c r="L189" s="56"/>
      <c r="R189" s="59"/>
      <c r="S189" s="56"/>
      <c r="AD189" s="226"/>
      <c r="AE189"/>
      <c r="AF189"/>
    </row>
    <row r="190" spans="5:32" ht="15" customHeight="1" x14ac:dyDescent="0.2">
      <c r="E190" s="57"/>
      <c r="J190" s="56"/>
      <c r="K190" s="226"/>
      <c r="L190" s="56"/>
      <c r="R190" s="59"/>
      <c r="S190" s="56"/>
      <c r="AD190" s="226"/>
      <c r="AE190"/>
      <c r="AF190"/>
    </row>
    <row r="191" spans="5:32" ht="15" customHeight="1" x14ac:dyDescent="0.2">
      <c r="E191" s="57"/>
      <c r="J191" s="56"/>
      <c r="K191" s="226"/>
      <c r="L191" s="56"/>
      <c r="R191" s="59"/>
      <c r="S191" s="56"/>
      <c r="AD191" s="226"/>
      <c r="AE191"/>
      <c r="AF191"/>
    </row>
    <row r="192" spans="5:32" s="54" customFormat="1" ht="15" customHeight="1" x14ac:dyDescent="0.2">
      <c r="F192" s="379"/>
      <c r="G192" s="55"/>
      <c r="H192" s="55"/>
      <c r="I192" s="264"/>
      <c r="K192" s="307"/>
      <c r="L192" s="70"/>
      <c r="AD192" s="222"/>
    </row>
    <row r="193" spans="5:32" s="54" customFormat="1" ht="15" customHeight="1" x14ac:dyDescent="0.2">
      <c r="F193" s="379"/>
      <c r="G193" s="55"/>
      <c r="H193" s="55"/>
      <c r="I193" s="264"/>
      <c r="K193" s="307"/>
      <c r="L193" s="70"/>
      <c r="AD193" s="222"/>
    </row>
    <row r="194" spans="5:32" s="54" customFormat="1" ht="15" customHeight="1" x14ac:dyDescent="0.2">
      <c r="F194" s="379"/>
      <c r="G194" s="55"/>
      <c r="H194" s="55"/>
      <c r="I194" s="264"/>
      <c r="K194" s="307"/>
      <c r="L194" s="70"/>
      <c r="AD194" s="222"/>
    </row>
    <row r="195" spans="5:32" ht="15" customHeight="1" x14ac:dyDescent="0.2">
      <c r="E195" s="57"/>
      <c r="J195" s="56"/>
      <c r="K195" s="226"/>
      <c r="L195" s="56"/>
      <c r="R195" s="59"/>
      <c r="S195" s="56"/>
      <c r="AD195" s="226"/>
      <c r="AE195"/>
      <c r="AF195"/>
    </row>
    <row r="196" spans="5:32" ht="15" customHeight="1" x14ac:dyDescent="0.2">
      <c r="E196" s="57"/>
      <c r="J196" s="56"/>
      <c r="K196" s="226"/>
      <c r="L196" s="56"/>
      <c r="R196" s="59"/>
      <c r="S196" s="56"/>
      <c r="AD196" s="226"/>
      <c r="AE196"/>
      <c r="AF196"/>
    </row>
    <row r="197" spans="5:32" ht="15" customHeight="1" x14ac:dyDescent="0.2">
      <c r="E197" s="57"/>
      <c r="J197" s="56"/>
      <c r="K197" s="226"/>
      <c r="L197" s="56"/>
      <c r="R197" s="59"/>
      <c r="S197" s="56"/>
      <c r="AD197" s="226"/>
      <c r="AE197"/>
      <c r="AF197"/>
    </row>
    <row r="198" spans="5:32" ht="15" customHeight="1" x14ac:dyDescent="0.2">
      <c r="E198" s="57"/>
      <c r="J198" s="56"/>
      <c r="K198" s="226"/>
      <c r="L198" s="56"/>
      <c r="R198" s="59"/>
      <c r="S198" s="56"/>
      <c r="AD198" s="226"/>
      <c r="AE198"/>
      <c r="AF198"/>
    </row>
    <row r="199" spans="5:32" ht="15" customHeight="1" x14ac:dyDescent="0.2">
      <c r="E199" s="57"/>
      <c r="J199" s="56"/>
      <c r="K199" s="226"/>
      <c r="L199" s="56"/>
      <c r="R199" s="59"/>
      <c r="S199" s="56"/>
      <c r="AD199" s="226"/>
      <c r="AE199"/>
      <c r="AF199"/>
    </row>
    <row r="200" spans="5:32" ht="15" customHeight="1" x14ac:dyDescent="0.2">
      <c r="E200" s="57"/>
      <c r="J200" s="56"/>
      <c r="K200" s="226"/>
      <c r="L200" s="56"/>
      <c r="R200" s="59"/>
      <c r="S200" s="56"/>
      <c r="AD200" s="226"/>
      <c r="AE200"/>
      <c r="AF200"/>
    </row>
    <row r="201" spans="5:32" ht="15" customHeight="1" x14ac:dyDescent="0.2">
      <c r="E201" s="57"/>
      <c r="J201" s="56"/>
      <c r="K201" s="226"/>
      <c r="L201" s="56"/>
      <c r="R201" s="59"/>
      <c r="S201" s="56"/>
      <c r="AD201" s="226"/>
      <c r="AE201"/>
      <c r="AF201"/>
    </row>
    <row r="202" spans="5:32" ht="15" customHeight="1" x14ac:dyDescent="0.2">
      <c r="E202" s="57"/>
      <c r="J202" s="56"/>
      <c r="K202" s="226"/>
      <c r="L202" s="56"/>
      <c r="R202" s="59"/>
      <c r="S202" s="56"/>
      <c r="AD202" s="226"/>
      <c r="AE202"/>
      <c r="AF202"/>
    </row>
    <row r="203" spans="5:32" ht="15" customHeight="1" x14ac:dyDescent="0.2">
      <c r="E203" s="57"/>
      <c r="J203" s="56"/>
      <c r="K203" s="226"/>
      <c r="L203" s="56"/>
      <c r="R203" s="59"/>
      <c r="S203" s="56"/>
      <c r="AD203" s="226"/>
      <c r="AE203"/>
      <c r="AF203"/>
    </row>
    <row r="204" spans="5:32" ht="15" customHeight="1" x14ac:dyDescent="0.2">
      <c r="E204" s="57"/>
      <c r="J204" s="56"/>
      <c r="K204" s="226"/>
      <c r="L204" s="56"/>
      <c r="R204" s="59"/>
      <c r="S204" s="56"/>
      <c r="AD204" s="226"/>
      <c r="AE204"/>
      <c r="AF204"/>
    </row>
    <row r="205" spans="5:32" ht="15" customHeight="1" x14ac:dyDescent="0.2">
      <c r="E205" s="57"/>
      <c r="J205" s="56"/>
      <c r="K205" s="226"/>
      <c r="L205" s="56"/>
      <c r="R205" s="59"/>
      <c r="S205" s="56"/>
      <c r="AD205" s="226"/>
      <c r="AE205"/>
      <c r="AF205"/>
    </row>
    <row r="206" spans="5:32" ht="15" customHeight="1" x14ac:dyDescent="0.2">
      <c r="E206" s="57"/>
      <c r="J206" s="56"/>
      <c r="K206" s="226"/>
      <c r="L206" s="56"/>
      <c r="R206" s="59"/>
      <c r="S206" s="56"/>
      <c r="AD206" s="226"/>
      <c r="AE206"/>
      <c r="AF206"/>
    </row>
    <row r="207" spans="5:32" ht="15" customHeight="1" x14ac:dyDescent="0.2">
      <c r="E207" s="57"/>
      <c r="J207" s="56"/>
      <c r="K207" s="226"/>
      <c r="L207" s="56"/>
      <c r="R207" s="59"/>
      <c r="S207" s="56"/>
      <c r="AD207" s="226"/>
      <c r="AE207"/>
      <c r="AF207"/>
    </row>
    <row r="208" spans="5:32" ht="15" customHeight="1" x14ac:dyDescent="0.2">
      <c r="E208" s="57"/>
      <c r="J208" s="56"/>
      <c r="K208" s="226"/>
      <c r="L208" s="56"/>
      <c r="R208" s="59"/>
      <c r="S208" s="56"/>
      <c r="AD208" s="226"/>
      <c r="AE208"/>
      <c r="AF208"/>
    </row>
    <row r="209" spans="5:32" ht="15" customHeight="1" x14ac:dyDescent="0.2">
      <c r="E209" s="57"/>
      <c r="J209" s="56"/>
      <c r="K209" s="226"/>
      <c r="L209" s="56"/>
      <c r="R209" s="59"/>
      <c r="S209" s="56"/>
      <c r="AD209" s="226"/>
      <c r="AE209"/>
      <c r="AF209"/>
    </row>
    <row r="210" spans="5:32" ht="15" customHeight="1" x14ac:dyDescent="0.2">
      <c r="E210" s="57"/>
      <c r="J210" s="56"/>
      <c r="K210" s="226"/>
      <c r="L210" s="56"/>
      <c r="R210" s="59"/>
      <c r="S210" s="56"/>
      <c r="AD210" s="226"/>
      <c r="AE210"/>
      <c r="AF210"/>
    </row>
    <row r="211" spans="5:32" ht="15" customHeight="1" x14ac:dyDescent="0.2">
      <c r="E211" s="57"/>
      <c r="J211" s="56"/>
      <c r="K211" s="226"/>
      <c r="L211" s="56"/>
      <c r="R211" s="59"/>
      <c r="S211" s="56"/>
      <c r="AD211" s="226"/>
      <c r="AE211"/>
      <c r="AF211"/>
    </row>
    <row r="212" spans="5:32" ht="15" customHeight="1" x14ac:dyDescent="0.2">
      <c r="E212" s="57"/>
      <c r="J212" s="56"/>
      <c r="K212" s="226"/>
      <c r="L212" s="56"/>
      <c r="R212" s="59"/>
      <c r="S212" s="56"/>
      <c r="AD212" s="226"/>
      <c r="AE212"/>
      <c r="AF212"/>
    </row>
    <row r="213" spans="5:32" ht="15" customHeight="1" x14ac:dyDescent="0.2">
      <c r="E213" s="57"/>
      <c r="J213" s="56"/>
      <c r="K213" s="226"/>
      <c r="L213" s="56"/>
      <c r="R213" s="59"/>
      <c r="S213" s="56"/>
      <c r="AD213" s="226"/>
      <c r="AE213"/>
      <c r="AF213"/>
    </row>
    <row r="214" spans="5:32" ht="15" customHeight="1" x14ac:dyDescent="0.2">
      <c r="E214" s="57"/>
      <c r="J214" s="56"/>
      <c r="K214" s="226"/>
      <c r="L214" s="56"/>
      <c r="R214" s="59"/>
      <c r="S214" s="56"/>
      <c r="AD214" s="226"/>
      <c r="AE214"/>
      <c r="AF214"/>
    </row>
    <row r="215" spans="5:32" ht="15" customHeight="1" x14ac:dyDescent="0.2">
      <c r="E215" s="57"/>
      <c r="J215" s="56"/>
      <c r="K215" s="226"/>
      <c r="L215" s="56"/>
      <c r="R215" s="59"/>
      <c r="S215" s="56"/>
      <c r="AD215" s="226"/>
      <c r="AE215"/>
      <c r="AF215"/>
    </row>
    <row r="216" spans="5:32" ht="15" customHeight="1" x14ac:dyDescent="0.2">
      <c r="E216" s="57"/>
      <c r="J216" s="56"/>
      <c r="K216" s="226"/>
      <c r="L216" s="56"/>
      <c r="R216" s="59"/>
      <c r="S216" s="56"/>
      <c r="AD216" s="226"/>
      <c r="AE216"/>
      <c r="AF216"/>
    </row>
    <row r="217" spans="5:32" ht="15" customHeight="1" x14ac:dyDescent="0.2">
      <c r="E217" s="57"/>
      <c r="J217" s="56"/>
      <c r="K217" s="226"/>
      <c r="L217" s="56"/>
      <c r="R217" s="59"/>
      <c r="S217" s="56"/>
      <c r="AD217" s="226"/>
      <c r="AE217"/>
      <c r="AF217"/>
    </row>
    <row r="218" spans="5:32" ht="15" customHeight="1" x14ac:dyDescent="0.2">
      <c r="E218" s="57"/>
      <c r="J218" s="56"/>
      <c r="K218" s="226"/>
      <c r="L218" s="56"/>
      <c r="R218" s="59"/>
      <c r="S218" s="56"/>
      <c r="AD218" s="226"/>
      <c r="AE218"/>
      <c r="AF218"/>
    </row>
    <row r="219" spans="5:32" ht="15" customHeight="1" x14ac:dyDescent="0.2">
      <c r="E219" s="57"/>
      <c r="J219" s="56"/>
      <c r="K219" s="226"/>
      <c r="L219" s="56"/>
      <c r="R219" s="59"/>
      <c r="S219" s="56"/>
      <c r="AD219" s="226"/>
      <c r="AE219"/>
      <c r="AF219"/>
    </row>
    <row r="220" spans="5:32" ht="15" customHeight="1" x14ac:dyDescent="0.2">
      <c r="E220" s="57"/>
      <c r="J220" s="56"/>
      <c r="K220" s="226"/>
      <c r="L220" s="56"/>
      <c r="R220" s="59"/>
      <c r="S220" s="56"/>
      <c r="AD220" s="226"/>
      <c r="AE220"/>
      <c r="AF220"/>
    </row>
    <row r="221" spans="5:32" ht="15" customHeight="1" x14ac:dyDescent="0.2">
      <c r="E221" s="57"/>
      <c r="J221" s="56"/>
      <c r="K221" s="226"/>
      <c r="L221" s="56"/>
      <c r="R221" s="59"/>
      <c r="S221" s="56"/>
      <c r="AD221" s="226"/>
      <c r="AE221"/>
      <c r="AF221"/>
    </row>
    <row r="222" spans="5:32" ht="15" customHeight="1" x14ac:dyDescent="0.2">
      <c r="E222" s="57"/>
      <c r="J222" s="56"/>
      <c r="K222" s="226"/>
      <c r="L222" s="56"/>
      <c r="R222" s="59"/>
      <c r="S222" s="56"/>
      <c r="AD222" s="226"/>
      <c r="AE222"/>
      <c r="AF222"/>
    </row>
    <row r="223" spans="5:32" ht="15" customHeight="1" x14ac:dyDescent="0.2">
      <c r="E223" s="57"/>
      <c r="J223" s="56"/>
      <c r="K223" s="226"/>
      <c r="L223" s="56"/>
      <c r="R223" s="59"/>
      <c r="S223" s="56"/>
      <c r="AD223" s="226"/>
      <c r="AE223"/>
      <c r="AF223"/>
    </row>
    <row r="224" spans="5:32" ht="15" customHeight="1" x14ac:dyDescent="0.2">
      <c r="E224" s="57"/>
      <c r="J224" s="56"/>
      <c r="K224" s="226"/>
      <c r="L224" s="56"/>
      <c r="R224" s="59"/>
      <c r="S224" s="56"/>
      <c r="AD224" s="226"/>
      <c r="AE224"/>
      <c r="AF224"/>
    </row>
    <row r="225" spans="5:32" ht="15" customHeight="1" x14ac:dyDescent="0.2">
      <c r="E225" s="57"/>
      <c r="J225" s="56"/>
      <c r="K225" s="226"/>
      <c r="L225" s="56"/>
      <c r="R225" s="59"/>
      <c r="S225" s="56"/>
      <c r="AD225" s="226"/>
      <c r="AE225"/>
      <c r="AF225"/>
    </row>
    <row r="226" spans="5:32" ht="15" customHeight="1" x14ac:dyDescent="0.2">
      <c r="E226" s="57"/>
      <c r="J226" s="56"/>
      <c r="K226" s="226"/>
      <c r="L226" s="56"/>
      <c r="R226" s="59"/>
      <c r="S226" s="56"/>
      <c r="AD226" s="226"/>
      <c r="AE226"/>
      <c r="AF226"/>
    </row>
    <row r="227" spans="5:32" ht="15" customHeight="1" x14ac:dyDescent="0.2">
      <c r="E227" s="57"/>
      <c r="J227" s="56"/>
      <c r="K227" s="226"/>
      <c r="L227" s="56"/>
      <c r="R227" s="59"/>
      <c r="S227" s="56"/>
      <c r="AD227" s="226"/>
      <c r="AE227"/>
      <c r="AF227"/>
    </row>
    <row r="228" spans="5:32" ht="15" customHeight="1" x14ac:dyDescent="0.2">
      <c r="E228" s="57"/>
      <c r="J228" s="56"/>
      <c r="K228" s="226"/>
      <c r="L228" s="56"/>
      <c r="R228" s="59"/>
      <c r="S228" s="56"/>
      <c r="AD228" s="226"/>
      <c r="AE228"/>
      <c r="AF228"/>
    </row>
    <row r="229" spans="5:32" ht="15" customHeight="1" x14ac:dyDescent="0.2">
      <c r="E229" s="57"/>
      <c r="J229" s="56"/>
      <c r="K229" s="226"/>
      <c r="L229" s="56"/>
      <c r="R229" s="59"/>
      <c r="S229" s="56"/>
      <c r="AD229" s="226"/>
      <c r="AE229"/>
      <c r="AF229"/>
    </row>
    <row r="230" spans="5:32" ht="15" customHeight="1" x14ac:dyDescent="0.2">
      <c r="E230" s="57"/>
      <c r="J230" s="56"/>
      <c r="K230" s="226"/>
      <c r="L230" s="56"/>
      <c r="R230" s="59"/>
      <c r="S230" s="56"/>
      <c r="AD230" s="226"/>
      <c r="AE230"/>
      <c r="AF230"/>
    </row>
    <row r="231" spans="5:32" ht="15" customHeight="1" x14ac:dyDescent="0.2">
      <c r="E231" s="57"/>
      <c r="J231" s="56"/>
      <c r="K231" s="226"/>
      <c r="L231" s="56"/>
      <c r="R231" s="59"/>
      <c r="S231" s="56"/>
      <c r="AD231" s="226"/>
      <c r="AE231"/>
      <c r="AF231"/>
    </row>
    <row r="232" spans="5:32" ht="15" customHeight="1" x14ac:dyDescent="0.2">
      <c r="E232" s="57"/>
      <c r="J232" s="56"/>
      <c r="K232" s="226"/>
      <c r="L232" s="56"/>
      <c r="R232" s="59"/>
      <c r="S232" s="56"/>
      <c r="AD232" s="226"/>
      <c r="AE232"/>
      <c r="AF232"/>
    </row>
    <row r="233" spans="5:32" ht="15" customHeight="1" x14ac:dyDescent="0.2">
      <c r="E233" s="57"/>
      <c r="J233" s="56"/>
      <c r="K233" s="226"/>
      <c r="L233" s="56"/>
      <c r="R233" s="59"/>
      <c r="S233" s="56"/>
      <c r="AD233" s="226"/>
      <c r="AE233"/>
      <c r="AF233"/>
    </row>
    <row r="234" spans="5:32" ht="15" customHeight="1" x14ac:dyDescent="0.2">
      <c r="E234" s="57"/>
      <c r="J234" s="56"/>
      <c r="K234" s="226"/>
      <c r="L234" s="56"/>
      <c r="R234" s="59"/>
      <c r="S234" s="56"/>
      <c r="AD234" s="226"/>
      <c r="AE234"/>
      <c r="AF234"/>
    </row>
    <row r="235" spans="5:32" ht="15" customHeight="1" x14ac:dyDescent="0.2">
      <c r="E235" s="57"/>
      <c r="J235" s="56"/>
      <c r="K235" s="226"/>
      <c r="L235" s="56"/>
      <c r="R235" s="59"/>
      <c r="S235" s="56"/>
      <c r="AD235" s="226"/>
      <c r="AE235"/>
      <c r="AF235"/>
    </row>
    <row r="236" spans="5:32" ht="15" customHeight="1" x14ac:dyDescent="0.2">
      <c r="E236" s="57"/>
      <c r="J236" s="56"/>
      <c r="K236" s="226"/>
      <c r="L236" s="56"/>
      <c r="R236" s="59"/>
      <c r="S236" s="56"/>
      <c r="AD236" s="226"/>
      <c r="AE236"/>
      <c r="AF236"/>
    </row>
    <row r="237" spans="5:32" ht="15" customHeight="1" x14ac:dyDescent="0.2">
      <c r="E237" s="57"/>
      <c r="J237" s="56"/>
      <c r="K237" s="226"/>
      <c r="L237" s="56"/>
      <c r="R237" s="59"/>
      <c r="S237" s="56"/>
      <c r="AD237" s="226"/>
      <c r="AE237"/>
      <c r="AF237"/>
    </row>
    <row r="238" spans="5:32" ht="15" customHeight="1" x14ac:dyDescent="0.2">
      <c r="E238" s="57"/>
      <c r="J238" s="56"/>
      <c r="K238" s="226"/>
      <c r="L238" s="56"/>
      <c r="R238" s="59"/>
      <c r="S238" s="56"/>
      <c r="AD238" s="226"/>
      <c r="AE238"/>
      <c r="AF238"/>
    </row>
    <row r="239" spans="5:32" ht="15" customHeight="1" x14ac:dyDescent="0.2">
      <c r="E239" s="57"/>
      <c r="J239" s="56"/>
      <c r="K239" s="226"/>
      <c r="L239" s="56"/>
      <c r="R239" s="59"/>
      <c r="S239" s="56"/>
      <c r="AD239" s="226"/>
      <c r="AE239"/>
      <c r="AF239"/>
    </row>
    <row r="240" spans="5:32" ht="15" customHeight="1" x14ac:dyDescent="0.2">
      <c r="E240" s="57"/>
      <c r="J240" s="56"/>
      <c r="K240" s="226"/>
      <c r="L240" s="56"/>
      <c r="R240" s="59"/>
      <c r="S240" s="56"/>
      <c r="AD240" s="226"/>
      <c r="AE240"/>
      <c r="AF240"/>
    </row>
    <row r="241" spans="5:32" ht="15" customHeight="1" x14ac:dyDescent="0.2">
      <c r="E241" s="57"/>
      <c r="J241" s="56"/>
      <c r="K241" s="226"/>
      <c r="L241" s="56"/>
      <c r="R241" s="59"/>
      <c r="S241" s="56"/>
      <c r="AD241" s="226"/>
      <c r="AE241"/>
      <c r="AF241"/>
    </row>
    <row r="242" spans="5:32" ht="15" customHeight="1" x14ac:dyDescent="0.2">
      <c r="E242" s="57"/>
      <c r="J242" s="56"/>
      <c r="K242" s="226"/>
      <c r="L242" s="56"/>
      <c r="R242" s="59"/>
      <c r="S242" s="56"/>
      <c r="AD242" s="226"/>
      <c r="AE242"/>
      <c r="AF242"/>
    </row>
    <row r="243" spans="5:32" ht="15" customHeight="1" x14ac:dyDescent="0.2">
      <c r="E243" s="57"/>
      <c r="J243" s="56"/>
      <c r="K243" s="226"/>
      <c r="L243" s="56"/>
      <c r="R243" s="59"/>
      <c r="S243" s="56"/>
      <c r="AD243" s="226"/>
      <c r="AE243"/>
      <c r="AF243"/>
    </row>
    <row r="244" spans="5:32" ht="15" customHeight="1" x14ac:dyDescent="0.2">
      <c r="E244" s="57"/>
      <c r="J244" s="56"/>
      <c r="K244" s="226"/>
      <c r="L244" s="56"/>
      <c r="R244" s="59"/>
      <c r="S244" s="56"/>
      <c r="AD244" s="226"/>
      <c r="AE244"/>
      <c r="AF244"/>
    </row>
    <row r="245" spans="5:32" ht="15" customHeight="1" x14ac:dyDescent="0.2">
      <c r="E245" s="57"/>
      <c r="J245" s="56"/>
      <c r="K245" s="226"/>
      <c r="L245" s="56"/>
      <c r="R245" s="59"/>
      <c r="S245" s="56"/>
      <c r="AD245" s="226"/>
      <c r="AE245"/>
      <c r="AF245"/>
    </row>
    <row r="246" spans="5:32" ht="15" customHeight="1" x14ac:dyDescent="0.2">
      <c r="E246" s="57"/>
      <c r="J246" s="56"/>
      <c r="K246" s="226"/>
      <c r="L246" s="56"/>
      <c r="R246" s="59"/>
      <c r="S246" s="56"/>
      <c r="AD246" s="226"/>
      <c r="AE246"/>
      <c r="AF246"/>
    </row>
    <row r="247" spans="5:32" ht="15" customHeight="1" x14ac:dyDescent="0.2">
      <c r="E247" s="57"/>
      <c r="J247" s="56"/>
      <c r="K247" s="226"/>
      <c r="L247" s="56"/>
      <c r="R247" s="59"/>
      <c r="S247" s="56"/>
      <c r="AD247" s="226"/>
      <c r="AE247"/>
      <c r="AF247"/>
    </row>
    <row r="248" spans="5:32" ht="15" customHeight="1" x14ac:dyDescent="0.2">
      <c r="E248" s="57"/>
      <c r="J248" s="56"/>
      <c r="K248" s="226"/>
      <c r="L248" s="56"/>
      <c r="R248" s="59"/>
      <c r="S248" s="56"/>
      <c r="AD248" s="226"/>
      <c r="AE248"/>
      <c r="AF248"/>
    </row>
    <row r="249" spans="5:32" ht="15" customHeight="1" x14ac:dyDescent="0.2">
      <c r="E249" s="57"/>
      <c r="J249" s="56"/>
      <c r="K249" s="226"/>
      <c r="L249" s="56"/>
      <c r="R249" s="59"/>
      <c r="S249" s="56"/>
      <c r="AD249" s="226"/>
      <c r="AE249"/>
      <c r="AF249"/>
    </row>
    <row r="250" spans="5:32" ht="15" customHeight="1" x14ac:dyDescent="0.2">
      <c r="E250" s="57"/>
      <c r="J250" s="56"/>
      <c r="K250" s="226"/>
      <c r="L250" s="56"/>
      <c r="R250" s="59"/>
      <c r="S250" s="56"/>
      <c r="AD250" s="226"/>
      <c r="AE250"/>
      <c r="AF250"/>
    </row>
    <row r="251" spans="5:32" ht="15" customHeight="1" x14ac:dyDescent="0.2">
      <c r="E251" s="57"/>
      <c r="J251" s="56"/>
      <c r="K251" s="226"/>
      <c r="L251" s="56"/>
      <c r="R251" s="59"/>
      <c r="S251" s="56"/>
      <c r="AD251" s="226"/>
      <c r="AE251"/>
      <c r="AF251"/>
    </row>
    <row r="252" spans="5:32" ht="15" customHeight="1" x14ac:dyDescent="0.2">
      <c r="E252" s="57"/>
      <c r="J252" s="56"/>
      <c r="K252" s="226"/>
      <c r="L252" s="56"/>
      <c r="R252" s="59"/>
      <c r="S252" s="56"/>
      <c r="AD252" s="226"/>
      <c r="AE252"/>
      <c r="AF252"/>
    </row>
    <row r="253" spans="5:32" ht="15" customHeight="1" x14ac:dyDescent="0.2">
      <c r="E253" s="57"/>
      <c r="J253" s="56"/>
      <c r="K253" s="226"/>
      <c r="L253" s="56"/>
      <c r="R253" s="59"/>
      <c r="S253" s="56"/>
      <c r="AD253" s="226"/>
      <c r="AE253"/>
      <c r="AF253"/>
    </row>
    <row r="254" spans="5:32" ht="15" customHeight="1" x14ac:dyDescent="0.2">
      <c r="E254" s="57"/>
      <c r="J254" s="56"/>
      <c r="K254" s="226"/>
      <c r="L254" s="56"/>
      <c r="R254" s="59"/>
      <c r="S254" s="56"/>
      <c r="AD254" s="226"/>
      <c r="AE254"/>
      <c r="AF254"/>
    </row>
    <row r="255" spans="5:32" ht="15" customHeight="1" x14ac:dyDescent="0.2">
      <c r="E255" s="57"/>
      <c r="J255" s="56"/>
      <c r="K255" s="226"/>
      <c r="L255" s="56"/>
      <c r="R255" s="59"/>
      <c r="S255" s="56"/>
      <c r="AD255" s="226"/>
      <c r="AE255"/>
      <c r="AF255"/>
    </row>
    <row r="256" spans="5:32" ht="15" customHeight="1" x14ac:dyDescent="0.2">
      <c r="E256" s="57"/>
      <c r="J256" s="56"/>
      <c r="K256" s="226"/>
      <c r="L256" s="56"/>
      <c r="R256" s="59"/>
      <c r="S256" s="56"/>
      <c r="AD256" s="226"/>
      <c r="AE256"/>
      <c r="AF256"/>
    </row>
    <row r="257" spans="5:32" ht="15" customHeight="1" x14ac:dyDescent="0.2">
      <c r="E257" s="57"/>
      <c r="J257" s="56"/>
      <c r="K257" s="226"/>
      <c r="L257" s="56"/>
      <c r="R257" s="59"/>
      <c r="S257" s="56"/>
      <c r="AD257" s="226"/>
      <c r="AE257"/>
      <c r="AF257"/>
    </row>
    <row r="258" spans="5:32" ht="15" customHeight="1" x14ac:dyDescent="0.2">
      <c r="E258" s="57"/>
      <c r="J258" s="56"/>
      <c r="K258" s="226"/>
      <c r="L258" s="56"/>
      <c r="R258" s="59"/>
      <c r="S258" s="56"/>
      <c r="AD258" s="226"/>
      <c r="AE258"/>
      <c r="AF258"/>
    </row>
    <row r="259" spans="5:32" ht="15" customHeight="1" x14ac:dyDescent="0.2">
      <c r="E259" s="57"/>
      <c r="J259" s="56"/>
      <c r="K259" s="226"/>
      <c r="L259" s="56"/>
      <c r="R259" s="59"/>
      <c r="S259" s="56"/>
      <c r="AD259" s="226"/>
      <c r="AE259"/>
      <c r="AF259"/>
    </row>
    <row r="260" spans="5:32" ht="15" customHeight="1" x14ac:dyDescent="0.2">
      <c r="E260" s="57"/>
      <c r="J260" s="56"/>
      <c r="K260" s="226"/>
      <c r="L260" s="56"/>
      <c r="R260" s="59"/>
      <c r="S260" s="56"/>
      <c r="AD260" s="226"/>
      <c r="AE260"/>
      <c r="AF260"/>
    </row>
    <row r="261" spans="5:32" ht="15" customHeight="1" x14ac:dyDescent="0.2">
      <c r="E261" s="57"/>
      <c r="J261" s="56"/>
      <c r="K261" s="226"/>
      <c r="L261" s="56"/>
      <c r="R261" s="59"/>
      <c r="S261" s="56"/>
      <c r="AD261" s="226"/>
      <c r="AE261"/>
      <c r="AF261"/>
    </row>
    <row r="262" spans="5:32" ht="15" customHeight="1" x14ac:dyDescent="0.2">
      <c r="E262" s="57"/>
      <c r="J262" s="56"/>
      <c r="K262" s="226"/>
      <c r="L262" s="56"/>
      <c r="R262" s="59"/>
      <c r="S262" s="56"/>
      <c r="AD262" s="226"/>
      <c r="AE262"/>
      <c r="AF262"/>
    </row>
    <row r="263" spans="5:32" ht="15" customHeight="1" x14ac:dyDescent="0.2">
      <c r="E263" s="57"/>
      <c r="J263" s="56"/>
      <c r="K263" s="226"/>
      <c r="L263" s="56"/>
      <c r="R263" s="59"/>
      <c r="S263" s="56"/>
      <c r="AD263" s="226"/>
      <c r="AE263"/>
      <c r="AF263"/>
    </row>
    <row r="264" spans="5:32" ht="15" customHeight="1" x14ac:dyDescent="0.2">
      <c r="E264" s="57"/>
      <c r="J264" s="56"/>
      <c r="K264" s="226"/>
      <c r="L264" s="56"/>
      <c r="R264" s="59"/>
      <c r="S264" s="56"/>
      <c r="AD264" s="226"/>
      <c r="AE264" s="77"/>
      <c r="AF264"/>
    </row>
    <row r="265" spans="5:32" ht="15" customHeight="1" x14ac:dyDescent="0.2">
      <c r="E265" s="57"/>
      <c r="J265" s="56"/>
      <c r="K265" s="226"/>
      <c r="L265" s="56"/>
      <c r="R265" s="59"/>
      <c r="S265" s="56"/>
      <c r="AD265" s="226"/>
      <c r="AE265" s="77"/>
      <c r="AF265"/>
    </row>
    <row r="266" spans="5:32" ht="15" customHeight="1" x14ac:dyDescent="0.2">
      <c r="E266" s="57"/>
      <c r="J266" s="56"/>
      <c r="K266" s="226"/>
      <c r="L266" s="56"/>
      <c r="R266" s="59"/>
      <c r="S266" s="56"/>
      <c r="AD266" s="226"/>
      <c r="AE266" s="77"/>
      <c r="AF266"/>
    </row>
    <row r="267" spans="5:32" ht="15" customHeight="1" x14ac:dyDescent="0.2">
      <c r="E267" s="57"/>
      <c r="J267" s="56"/>
      <c r="K267" s="226"/>
      <c r="L267" s="56"/>
      <c r="R267" s="59"/>
      <c r="S267" s="56"/>
      <c r="AD267" s="226"/>
      <c r="AE267" s="77"/>
      <c r="AF267"/>
    </row>
    <row r="268" spans="5:32" ht="15" customHeight="1" x14ac:dyDescent="0.2">
      <c r="E268" s="57"/>
      <c r="J268" s="56"/>
      <c r="K268" s="226"/>
      <c r="L268" s="56"/>
      <c r="R268" s="59"/>
      <c r="S268" s="56"/>
      <c r="AD268" s="226"/>
      <c r="AE268" s="77"/>
      <c r="AF268"/>
    </row>
    <row r="269" spans="5:32" ht="15" customHeight="1" x14ac:dyDescent="0.2">
      <c r="E269" s="57"/>
      <c r="J269" s="56"/>
      <c r="K269" s="226"/>
      <c r="L269" s="56"/>
      <c r="R269" s="59"/>
      <c r="S269" s="56"/>
      <c r="AD269" s="226"/>
      <c r="AE269" s="77"/>
      <c r="AF269"/>
    </row>
    <row r="270" spans="5:32" ht="15" customHeight="1" x14ac:dyDescent="0.2">
      <c r="E270" s="57"/>
      <c r="J270" s="56"/>
      <c r="K270" s="226"/>
      <c r="L270" s="56"/>
      <c r="R270" s="59"/>
      <c r="S270" s="56"/>
      <c r="AD270" s="226"/>
      <c r="AE270" s="77"/>
      <c r="AF270"/>
    </row>
    <row r="271" spans="5:32" ht="15" customHeight="1" x14ac:dyDescent="0.2">
      <c r="E271" s="57"/>
      <c r="J271" s="56"/>
      <c r="K271" s="226"/>
      <c r="L271" s="56"/>
      <c r="R271" s="59"/>
      <c r="S271" s="56"/>
      <c r="AD271" s="226"/>
      <c r="AE271" s="77"/>
      <c r="AF271"/>
    </row>
    <row r="272" spans="5:32" ht="15" customHeight="1" x14ac:dyDescent="0.2">
      <c r="E272" s="57"/>
      <c r="J272" s="56"/>
      <c r="K272" s="226"/>
      <c r="L272" s="56"/>
      <c r="R272" s="59"/>
      <c r="S272" s="56"/>
      <c r="AD272" s="226"/>
      <c r="AE272" s="77"/>
      <c r="AF272"/>
    </row>
    <row r="273" spans="5:32" ht="15" customHeight="1" x14ac:dyDescent="0.2">
      <c r="E273" s="57"/>
      <c r="J273" s="56"/>
      <c r="K273" s="226"/>
      <c r="L273" s="56"/>
      <c r="R273" s="59"/>
      <c r="S273" s="56"/>
      <c r="AD273" s="226"/>
      <c r="AE273" s="77"/>
      <c r="AF273"/>
    </row>
    <row r="274" spans="5:32" ht="15" customHeight="1" x14ac:dyDescent="0.2">
      <c r="E274" s="57"/>
      <c r="J274" s="56"/>
      <c r="K274" s="226"/>
      <c r="L274" s="56"/>
      <c r="R274" s="59"/>
      <c r="S274" s="56"/>
      <c r="AD274" s="226"/>
      <c r="AE274" s="77"/>
      <c r="AF274"/>
    </row>
    <row r="275" spans="5:32" ht="15" customHeight="1" x14ac:dyDescent="0.2">
      <c r="E275" s="57"/>
      <c r="J275" s="56"/>
      <c r="K275" s="226"/>
      <c r="L275" s="56"/>
      <c r="R275" s="59"/>
      <c r="S275" s="56"/>
      <c r="AD275" s="226"/>
      <c r="AE275" s="77"/>
      <c r="AF275"/>
    </row>
    <row r="276" spans="5:32" ht="15" customHeight="1" x14ac:dyDescent="0.2">
      <c r="E276" s="57"/>
      <c r="J276" s="56"/>
      <c r="K276" s="226"/>
      <c r="L276" s="56"/>
      <c r="R276" s="59"/>
      <c r="S276" s="56"/>
      <c r="AD276" s="226"/>
      <c r="AE276" s="77"/>
      <c r="AF276"/>
    </row>
    <row r="277" spans="5:32" ht="15" customHeight="1" x14ac:dyDescent="0.2">
      <c r="E277" s="57"/>
      <c r="J277" s="56"/>
      <c r="K277" s="226"/>
      <c r="L277" s="56"/>
      <c r="R277" s="59"/>
      <c r="S277" s="56"/>
      <c r="AD277" s="226"/>
      <c r="AE277" s="77"/>
      <c r="AF277"/>
    </row>
    <row r="278" spans="5:32" ht="15" customHeight="1" x14ac:dyDescent="0.2">
      <c r="E278" s="57"/>
      <c r="J278" s="56"/>
      <c r="K278" s="226"/>
      <c r="L278" s="56"/>
      <c r="R278" s="59"/>
      <c r="S278" s="56"/>
      <c r="AD278" s="226"/>
      <c r="AE278" s="77"/>
      <c r="AF278"/>
    </row>
    <row r="279" spans="5:32" ht="15" customHeight="1" x14ac:dyDescent="0.2">
      <c r="E279" s="57"/>
      <c r="J279" s="56"/>
      <c r="K279" s="226"/>
      <c r="L279" s="56"/>
      <c r="R279" s="59"/>
      <c r="S279" s="56"/>
      <c r="AD279" s="226"/>
      <c r="AE279" s="77"/>
      <c r="AF279"/>
    </row>
    <row r="280" spans="5:32" ht="15" customHeight="1" x14ac:dyDescent="0.2">
      <c r="E280" s="57"/>
      <c r="J280" s="56"/>
      <c r="K280" s="226"/>
      <c r="L280" s="56"/>
      <c r="R280" s="59"/>
      <c r="S280" s="56"/>
      <c r="AD280" s="226"/>
      <c r="AE280" s="77"/>
      <c r="AF280"/>
    </row>
    <row r="281" spans="5:32" ht="15" customHeight="1" x14ac:dyDescent="0.2">
      <c r="E281" s="57"/>
      <c r="J281" s="56"/>
      <c r="K281" s="226"/>
      <c r="L281" s="56"/>
      <c r="R281" s="59"/>
      <c r="S281" s="56"/>
      <c r="AD281" s="226"/>
      <c r="AE281" s="77"/>
      <c r="AF281"/>
    </row>
    <row r="282" spans="5:32" ht="15" customHeight="1" x14ac:dyDescent="0.2">
      <c r="E282" s="57"/>
      <c r="J282" s="56"/>
      <c r="K282" s="226"/>
      <c r="L282" s="56"/>
      <c r="R282" s="59"/>
      <c r="S282" s="56"/>
      <c r="AD282" s="226"/>
      <c r="AE282" s="77"/>
      <c r="AF282"/>
    </row>
    <row r="283" spans="5:32" ht="15" customHeight="1" x14ac:dyDescent="0.2">
      <c r="E283" s="57"/>
      <c r="J283" s="56"/>
      <c r="K283" s="226"/>
      <c r="L283" s="56"/>
      <c r="R283" s="59"/>
      <c r="S283" s="56"/>
      <c r="AD283" s="226"/>
      <c r="AE283" s="77"/>
      <c r="AF283"/>
    </row>
    <row r="284" spans="5:32" ht="15" customHeight="1" x14ac:dyDescent="0.2">
      <c r="E284" s="57"/>
      <c r="J284" s="56"/>
      <c r="K284" s="226"/>
      <c r="L284" s="56"/>
      <c r="R284" s="59"/>
      <c r="S284" s="56"/>
      <c r="AD284" s="226"/>
      <c r="AE284" s="77"/>
      <c r="AF284"/>
    </row>
    <row r="285" spans="5:32" ht="15" customHeight="1" x14ac:dyDescent="0.2">
      <c r="E285" s="57"/>
      <c r="J285" s="56"/>
      <c r="K285" s="226"/>
      <c r="L285" s="56"/>
      <c r="R285" s="59"/>
      <c r="S285" s="56"/>
      <c r="AD285" s="226"/>
      <c r="AE285" s="77"/>
      <c r="AF285"/>
    </row>
    <row r="286" spans="5:32" ht="15" customHeight="1" x14ac:dyDescent="0.2">
      <c r="E286" s="57"/>
      <c r="J286" s="56"/>
      <c r="K286" s="226"/>
      <c r="L286" s="56"/>
      <c r="R286" s="59"/>
      <c r="S286" s="56"/>
      <c r="AD286" s="226"/>
      <c r="AE286" s="77"/>
      <c r="AF286"/>
    </row>
    <row r="287" spans="5:32" ht="15" customHeight="1" x14ac:dyDescent="0.2">
      <c r="E287" s="57"/>
      <c r="J287" s="56"/>
      <c r="K287" s="226"/>
      <c r="L287" s="56"/>
      <c r="R287" s="59"/>
      <c r="S287" s="56"/>
      <c r="AD287" s="226"/>
      <c r="AE287" s="77"/>
      <c r="AF287"/>
    </row>
    <row r="288" spans="5:32" ht="15" customHeight="1" x14ac:dyDescent="0.2">
      <c r="E288" s="57"/>
      <c r="J288" s="56"/>
      <c r="K288" s="226"/>
      <c r="L288" s="56"/>
      <c r="R288" s="59"/>
      <c r="S288" s="56"/>
      <c r="AD288" s="226"/>
      <c r="AE288" s="77"/>
      <c r="AF288"/>
    </row>
    <row r="289" spans="5:32" ht="15" customHeight="1" x14ac:dyDescent="0.2">
      <c r="E289" s="57"/>
      <c r="J289" s="56"/>
      <c r="K289" s="226"/>
      <c r="L289" s="56"/>
      <c r="R289" s="59"/>
      <c r="S289" s="56"/>
      <c r="AD289" s="226"/>
      <c r="AE289" s="77"/>
      <c r="AF289"/>
    </row>
    <row r="290" spans="5:32" ht="15" customHeight="1" x14ac:dyDescent="0.2">
      <c r="E290" s="57"/>
      <c r="J290" s="56"/>
      <c r="K290" s="226"/>
      <c r="L290" s="56"/>
      <c r="R290" s="59"/>
      <c r="S290" s="56"/>
      <c r="AD290" s="226"/>
      <c r="AE290" s="77"/>
      <c r="AF290"/>
    </row>
    <row r="291" spans="5:32" ht="15" customHeight="1" x14ac:dyDescent="0.2">
      <c r="E291" s="57"/>
      <c r="J291" s="56"/>
      <c r="K291" s="226"/>
      <c r="L291" s="56"/>
      <c r="R291" s="59"/>
      <c r="S291" s="56"/>
      <c r="AD291" s="226"/>
      <c r="AE291" s="77"/>
      <c r="AF291"/>
    </row>
    <row r="292" spans="5:32" ht="15" customHeight="1" x14ac:dyDescent="0.2">
      <c r="E292" s="57"/>
      <c r="J292" s="56"/>
      <c r="K292" s="226"/>
      <c r="L292" s="56"/>
      <c r="R292" s="59"/>
      <c r="S292" s="56"/>
      <c r="AD292" s="226"/>
      <c r="AE292" s="77"/>
      <c r="AF292"/>
    </row>
    <row r="293" spans="5:32" ht="15" customHeight="1" x14ac:dyDescent="0.2">
      <c r="E293" s="57"/>
      <c r="J293" s="56"/>
      <c r="K293" s="226"/>
      <c r="L293" s="56"/>
      <c r="R293" s="59"/>
      <c r="S293" s="56"/>
      <c r="AD293" s="226"/>
      <c r="AE293" s="77"/>
      <c r="AF293"/>
    </row>
    <row r="294" spans="5:32" ht="15" customHeight="1" x14ac:dyDescent="0.2">
      <c r="E294" s="57"/>
      <c r="J294" s="56"/>
      <c r="K294" s="226"/>
      <c r="L294" s="56"/>
      <c r="R294" s="59"/>
      <c r="S294" s="56"/>
      <c r="AD294" s="226"/>
      <c r="AE294" s="77"/>
      <c r="AF294"/>
    </row>
    <row r="295" spans="5:32" ht="15" customHeight="1" x14ac:dyDescent="0.2">
      <c r="E295" s="57"/>
      <c r="J295" s="56"/>
      <c r="K295" s="226"/>
      <c r="L295" s="56"/>
      <c r="R295" s="59"/>
      <c r="S295" s="56"/>
      <c r="AD295" s="226"/>
      <c r="AE295" s="77"/>
      <c r="AF295"/>
    </row>
    <row r="296" spans="5:32" ht="15" customHeight="1" x14ac:dyDescent="0.2">
      <c r="E296" s="57"/>
      <c r="J296" s="56"/>
      <c r="K296" s="226"/>
      <c r="L296" s="56"/>
      <c r="R296" s="59"/>
      <c r="S296" s="56"/>
      <c r="AD296" s="226"/>
      <c r="AE296" s="77"/>
      <c r="AF296"/>
    </row>
    <row r="297" spans="5:32" ht="15" customHeight="1" x14ac:dyDescent="0.2">
      <c r="E297" s="57"/>
      <c r="J297" s="56"/>
      <c r="K297" s="226"/>
      <c r="L297" s="56"/>
      <c r="R297" s="59"/>
      <c r="S297" s="56"/>
      <c r="AD297" s="226"/>
      <c r="AE297" s="77"/>
      <c r="AF297"/>
    </row>
    <row r="298" spans="5:32" ht="15" customHeight="1" x14ac:dyDescent="0.2">
      <c r="E298" s="57"/>
      <c r="J298" s="56"/>
      <c r="K298" s="226"/>
      <c r="L298" s="56"/>
      <c r="R298" s="59"/>
      <c r="S298" s="56"/>
      <c r="AD298" s="226"/>
      <c r="AE298" s="77"/>
      <c r="AF298"/>
    </row>
    <row r="299" spans="5:32" ht="15" customHeight="1" x14ac:dyDescent="0.2">
      <c r="E299" s="57"/>
      <c r="J299" s="56"/>
      <c r="K299" s="226"/>
      <c r="L299" s="56"/>
      <c r="R299" s="59"/>
      <c r="S299" s="56"/>
      <c r="AD299" s="226"/>
      <c r="AE299" s="77"/>
      <c r="AF299"/>
    </row>
    <row r="300" spans="5:32" ht="15" customHeight="1" x14ac:dyDescent="0.2">
      <c r="E300" s="57"/>
      <c r="J300" s="56"/>
      <c r="K300" s="226"/>
      <c r="L300" s="56"/>
      <c r="R300" s="59"/>
      <c r="S300" s="56"/>
      <c r="AD300" s="226"/>
      <c r="AE300" s="77"/>
      <c r="AF300"/>
    </row>
    <row r="301" spans="5:32" ht="15" customHeight="1" x14ac:dyDescent="0.2">
      <c r="E301" s="57"/>
      <c r="J301" s="56"/>
      <c r="K301" s="226"/>
      <c r="L301" s="56"/>
      <c r="R301" s="59"/>
      <c r="S301" s="56"/>
      <c r="AD301" s="226"/>
      <c r="AE301" s="77"/>
      <c r="AF301"/>
    </row>
    <row r="302" spans="5:32" ht="15" customHeight="1" x14ac:dyDescent="0.2">
      <c r="E302" s="57"/>
      <c r="J302" s="56"/>
      <c r="K302" s="226"/>
      <c r="L302" s="56"/>
      <c r="R302" s="59"/>
      <c r="S302" s="56"/>
      <c r="AD302" s="226"/>
      <c r="AE302" s="77"/>
      <c r="AF302"/>
    </row>
    <row r="303" spans="5:32" ht="15" customHeight="1" x14ac:dyDescent="0.2">
      <c r="E303" s="57"/>
      <c r="J303" s="56"/>
      <c r="K303" s="226"/>
      <c r="L303" s="56"/>
      <c r="R303" s="59"/>
      <c r="S303" s="56"/>
      <c r="AD303" s="226"/>
      <c r="AE303" s="77"/>
      <c r="AF303"/>
    </row>
    <row r="304" spans="5:32" ht="15" customHeight="1" x14ac:dyDescent="0.2">
      <c r="E304" s="57"/>
      <c r="J304" s="56"/>
      <c r="K304" s="226"/>
      <c r="L304" s="56"/>
      <c r="R304" s="59"/>
      <c r="S304" s="56"/>
      <c r="AD304" s="226"/>
      <c r="AE304" s="77"/>
      <c r="AF304"/>
    </row>
    <row r="305" spans="5:32" ht="15" customHeight="1" x14ac:dyDescent="0.2">
      <c r="E305" s="57"/>
      <c r="J305" s="56"/>
      <c r="K305" s="226"/>
      <c r="L305" s="56"/>
      <c r="R305" s="59"/>
      <c r="S305" s="56"/>
      <c r="AD305" s="226"/>
      <c r="AE305" s="77"/>
      <c r="AF305"/>
    </row>
    <row r="306" spans="5:32" ht="15" customHeight="1" x14ac:dyDescent="0.2">
      <c r="E306" s="57"/>
      <c r="J306" s="56"/>
      <c r="K306" s="226"/>
      <c r="L306" s="56"/>
      <c r="R306" s="59"/>
      <c r="S306" s="56"/>
      <c r="AD306" s="226"/>
      <c r="AE306" s="77"/>
      <c r="AF306"/>
    </row>
    <row r="307" spans="5:32" ht="15" customHeight="1" x14ac:dyDescent="0.2">
      <c r="E307" s="57"/>
      <c r="J307" s="56"/>
      <c r="K307" s="226"/>
      <c r="L307" s="56"/>
      <c r="R307" s="59"/>
      <c r="S307" s="56"/>
      <c r="AD307" s="226"/>
      <c r="AE307" s="77"/>
      <c r="AF307"/>
    </row>
    <row r="308" spans="5:32" ht="15" customHeight="1" x14ac:dyDescent="0.2">
      <c r="E308" s="57"/>
      <c r="J308" s="56"/>
      <c r="K308" s="226"/>
      <c r="L308" s="56"/>
      <c r="R308" s="59"/>
      <c r="S308" s="56"/>
      <c r="AD308" s="226"/>
      <c r="AE308" s="77"/>
      <c r="AF308"/>
    </row>
    <row r="309" spans="5:32" ht="15" customHeight="1" x14ac:dyDescent="0.2">
      <c r="E309" s="57"/>
      <c r="J309" s="56"/>
      <c r="K309" s="226"/>
      <c r="L309" s="56"/>
      <c r="R309" s="59"/>
      <c r="S309" s="56"/>
      <c r="AD309" s="226"/>
      <c r="AE309" s="77"/>
      <c r="AF309"/>
    </row>
    <row r="310" spans="5:32" ht="15" customHeight="1" x14ac:dyDescent="0.2">
      <c r="E310" s="57"/>
      <c r="J310" s="56"/>
      <c r="K310" s="226"/>
      <c r="L310" s="56"/>
      <c r="R310" s="59"/>
      <c r="S310" s="56"/>
      <c r="AD310" s="226"/>
      <c r="AE310" s="77"/>
      <c r="AF310"/>
    </row>
    <row r="311" spans="5:32" ht="15" customHeight="1" x14ac:dyDescent="0.2">
      <c r="E311" s="57"/>
      <c r="J311" s="56"/>
      <c r="K311" s="226"/>
      <c r="L311" s="56"/>
      <c r="R311" s="59"/>
      <c r="S311" s="56"/>
      <c r="AD311" s="226"/>
      <c r="AE311" s="77"/>
      <c r="AF311"/>
    </row>
    <row r="312" spans="5:32" ht="15" customHeight="1" x14ac:dyDescent="0.2">
      <c r="E312" s="57"/>
      <c r="J312" s="56"/>
      <c r="K312" s="226"/>
      <c r="L312" s="56"/>
      <c r="R312" s="59"/>
      <c r="S312" s="56"/>
      <c r="AD312" s="226"/>
      <c r="AE312" s="77"/>
      <c r="AF312"/>
    </row>
    <row r="313" spans="5:32" ht="15" customHeight="1" x14ac:dyDescent="0.2">
      <c r="E313" s="57"/>
      <c r="J313" s="56"/>
      <c r="K313" s="226"/>
      <c r="L313" s="56"/>
      <c r="R313" s="59"/>
      <c r="S313" s="56"/>
      <c r="AD313" s="226"/>
      <c r="AE313" s="77"/>
      <c r="AF313"/>
    </row>
    <row r="314" spans="5:32" ht="15" customHeight="1" x14ac:dyDescent="0.2">
      <c r="E314" s="57"/>
      <c r="J314" s="56"/>
      <c r="K314" s="226"/>
      <c r="L314" s="56"/>
      <c r="R314" s="59"/>
      <c r="S314" s="56"/>
      <c r="AD314" s="226"/>
      <c r="AE314" s="77"/>
      <c r="AF314"/>
    </row>
    <row r="315" spans="5:32" ht="15" customHeight="1" x14ac:dyDescent="0.2">
      <c r="E315" s="57"/>
      <c r="J315" s="56"/>
      <c r="K315" s="226"/>
      <c r="L315" s="56"/>
      <c r="R315" s="59"/>
      <c r="S315" s="56"/>
      <c r="AD315" s="226"/>
      <c r="AE315" s="77"/>
      <c r="AF315"/>
    </row>
    <row r="316" spans="5:32" ht="15" customHeight="1" x14ac:dyDescent="0.2">
      <c r="E316" s="57"/>
      <c r="J316" s="56"/>
      <c r="K316" s="226"/>
      <c r="L316" s="56"/>
      <c r="R316" s="59"/>
      <c r="S316" s="56"/>
      <c r="AD316" s="226"/>
      <c r="AE316" s="77"/>
      <c r="AF316"/>
    </row>
    <row r="317" spans="5:32" ht="15" customHeight="1" x14ac:dyDescent="0.2">
      <c r="E317" s="57"/>
      <c r="J317" s="56"/>
      <c r="K317" s="226"/>
      <c r="L317" s="56"/>
      <c r="R317" s="59"/>
      <c r="S317" s="56"/>
      <c r="AD317" s="226"/>
      <c r="AE317" s="77"/>
      <c r="AF317"/>
    </row>
    <row r="318" spans="5:32" ht="15" customHeight="1" x14ac:dyDescent="0.2">
      <c r="E318" s="57"/>
      <c r="J318" s="56"/>
      <c r="K318" s="226"/>
      <c r="L318" s="56"/>
      <c r="R318" s="59"/>
      <c r="S318" s="56"/>
      <c r="AD318" s="226"/>
      <c r="AE318" s="77"/>
      <c r="AF318"/>
    </row>
    <row r="319" spans="5:32" ht="15" customHeight="1" x14ac:dyDescent="0.2">
      <c r="E319" s="57"/>
      <c r="J319" s="56"/>
      <c r="K319" s="226"/>
      <c r="L319" s="56"/>
      <c r="R319" s="59"/>
      <c r="S319" s="56"/>
      <c r="AD319" s="226"/>
      <c r="AE319" s="77"/>
      <c r="AF319"/>
    </row>
    <row r="320" spans="5:32" ht="15" customHeight="1" x14ac:dyDescent="0.2">
      <c r="E320" s="57"/>
      <c r="J320" s="56"/>
      <c r="K320" s="226"/>
      <c r="L320" s="56"/>
      <c r="R320" s="59"/>
      <c r="S320" s="56"/>
      <c r="AD320" s="226"/>
      <c r="AE320" s="77"/>
      <c r="AF320"/>
    </row>
    <row r="321" spans="5:32" ht="15" customHeight="1" x14ac:dyDescent="0.2">
      <c r="E321" s="57"/>
      <c r="J321" s="56"/>
      <c r="K321" s="226"/>
      <c r="L321" s="56"/>
      <c r="R321" s="59"/>
      <c r="S321" s="56"/>
      <c r="AD321" s="226"/>
      <c r="AE321" s="77"/>
      <c r="AF321"/>
    </row>
    <row r="322" spans="5:32" ht="15" customHeight="1" x14ac:dyDescent="0.2">
      <c r="E322" s="57"/>
      <c r="J322" s="56"/>
      <c r="K322" s="226"/>
      <c r="L322" s="56"/>
      <c r="R322" s="59"/>
      <c r="S322" s="56"/>
      <c r="AD322" s="226"/>
      <c r="AE322" s="77"/>
      <c r="AF322"/>
    </row>
    <row r="323" spans="5:32" ht="15" customHeight="1" x14ac:dyDescent="0.2">
      <c r="E323" s="57"/>
      <c r="J323" s="56"/>
      <c r="K323" s="226"/>
      <c r="L323" s="56"/>
      <c r="R323" s="59"/>
      <c r="S323" s="56"/>
      <c r="AD323" s="226"/>
      <c r="AE323" s="77"/>
      <c r="AF323"/>
    </row>
    <row r="324" spans="5:32" ht="15" customHeight="1" x14ac:dyDescent="0.2">
      <c r="E324" s="57"/>
      <c r="J324" s="56"/>
      <c r="K324" s="226"/>
      <c r="L324" s="56"/>
      <c r="R324" s="59"/>
      <c r="S324" s="56"/>
      <c r="AD324" s="226"/>
      <c r="AE324" s="77"/>
      <c r="AF324"/>
    </row>
    <row r="325" spans="5:32" ht="15" customHeight="1" x14ac:dyDescent="0.2">
      <c r="E325" s="57"/>
      <c r="J325" s="56"/>
      <c r="K325" s="226"/>
      <c r="L325" s="56"/>
      <c r="R325" s="59"/>
      <c r="S325" s="56"/>
      <c r="AD325" s="226"/>
      <c r="AE325" s="77"/>
      <c r="AF325"/>
    </row>
    <row r="326" spans="5:32" ht="15" customHeight="1" x14ac:dyDescent="0.2">
      <c r="E326" s="57"/>
      <c r="J326" s="56"/>
      <c r="K326" s="226"/>
      <c r="L326" s="56"/>
      <c r="R326" s="59"/>
      <c r="S326" s="56"/>
      <c r="AD326" s="226"/>
      <c r="AE326" s="77"/>
      <c r="AF326"/>
    </row>
    <row r="327" spans="5:32" ht="15" customHeight="1" x14ac:dyDescent="0.2">
      <c r="E327" s="57"/>
      <c r="J327" s="56"/>
      <c r="K327" s="226"/>
      <c r="L327" s="56"/>
      <c r="R327" s="59"/>
      <c r="S327" s="56"/>
      <c r="AD327" s="226"/>
      <c r="AE327" s="77"/>
      <c r="AF327"/>
    </row>
    <row r="328" spans="5:32" ht="15" customHeight="1" x14ac:dyDescent="0.2">
      <c r="E328" s="57"/>
      <c r="J328" s="56"/>
      <c r="K328" s="226"/>
      <c r="L328" s="56"/>
      <c r="R328" s="59"/>
      <c r="S328" s="56"/>
      <c r="AD328" s="226"/>
      <c r="AE328" s="77"/>
      <c r="AF328"/>
    </row>
    <row r="329" spans="5:32" ht="15" customHeight="1" x14ac:dyDescent="0.2">
      <c r="E329" s="57"/>
      <c r="J329" s="56"/>
      <c r="K329" s="226"/>
      <c r="L329" s="56"/>
      <c r="R329" s="59"/>
      <c r="S329" s="56"/>
      <c r="AD329" s="226"/>
      <c r="AE329" s="77"/>
      <c r="AF329"/>
    </row>
    <row r="330" spans="5:32" ht="15" customHeight="1" x14ac:dyDescent="0.2">
      <c r="E330" s="57"/>
      <c r="J330" s="56"/>
      <c r="K330" s="226"/>
      <c r="L330" s="56"/>
      <c r="R330" s="59"/>
      <c r="S330" s="56"/>
      <c r="AD330" s="226"/>
      <c r="AE330" s="77"/>
      <c r="AF330"/>
    </row>
    <row r="331" spans="5:32" ht="15" customHeight="1" x14ac:dyDescent="0.2">
      <c r="E331" s="57"/>
      <c r="J331" s="56"/>
      <c r="K331" s="226"/>
      <c r="L331" s="56"/>
      <c r="R331" s="59"/>
      <c r="S331" s="56"/>
      <c r="AD331" s="226"/>
      <c r="AE331" s="77"/>
      <c r="AF331"/>
    </row>
    <row r="332" spans="5:32" ht="15" customHeight="1" x14ac:dyDescent="0.2">
      <c r="E332" s="57"/>
      <c r="J332" s="56"/>
      <c r="K332" s="226"/>
      <c r="L332" s="56"/>
      <c r="R332" s="59"/>
      <c r="S332" s="56"/>
      <c r="AD332" s="226"/>
      <c r="AE332" s="77"/>
      <c r="AF332"/>
    </row>
    <row r="333" spans="5:32" ht="15" customHeight="1" x14ac:dyDescent="0.2">
      <c r="E333" s="57"/>
      <c r="J333" s="56"/>
      <c r="K333" s="226"/>
      <c r="L333" s="56"/>
      <c r="R333" s="59"/>
      <c r="S333" s="56"/>
      <c r="AD333" s="226"/>
      <c r="AE333" s="77"/>
      <c r="AF333"/>
    </row>
    <row r="334" spans="5:32" ht="15" customHeight="1" x14ac:dyDescent="0.2">
      <c r="E334" s="57"/>
      <c r="J334" s="56"/>
      <c r="K334" s="226"/>
      <c r="L334" s="56"/>
      <c r="R334" s="59"/>
      <c r="S334" s="56"/>
      <c r="AD334" s="226"/>
      <c r="AE334" s="77"/>
      <c r="AF334"/>
    </row>
    <row r="335" spans="5:32" ht="15" customHeight="1" x14ac:dyDescent="0.2">
      <c r="E335" s="57"/>
      <c r="J335" s="56"/>
      <c r="K335" s="226"/>
      <c r="L335" s="56"/>
      <c r="R335" s="59"/>
      <c r="S335" s="56"/>
      <c r="AD335" s="226"/>
      <c r="AE335" s="77"/>
      <c r="AF335"/>
    </row>
    <row r="336" spans="5:32" ht="15" customHeight="1" x14ac:dyDescent="0.2">
      <c r="E336" s="57"/>
      <c r="J336" s="56"/>
      <c r="K336" s="226"/>
      <c r="L336" s="56"/>
      <c r="R336" s="59"/>
      <c r="S336" s="56"/>
      <c r="AD336" s="226"/>
      <c r="AE336" s="77"/>
      <c r="AF336"/>
    </row>
    <row r="337" spans="5:32" ht="15" customHeight="1" x14ac:dyDescent="0.2">
      <c r="E337" s="57"/>
      <c r="J337" s="56"/>
      <c r="K337" s="226"/>
      <c r="L337" s="56"/>
      <c r="R337" s="59"/>
      <c r="S337" s="56"/>
      <c r="AD337" s="226"/>
      <c r="AE337" s="77"/>
      <c r="AF337"/>
    </row>
    <row r="338" spans="5:32" ht="15" customHeight="1" x14ac:dyDescent="0.2">
      <c r="E338" s="57"/>
      <c r="J338" s="56"/>
      <c r="K338" s="226"/>
      <c r="L338" s="56"/>
      <c r="R338" s="59"/>
      <c r="S338" s="56"/>
      <c r="AD338" s="226"/>
      <c r="AE338" s="77"/>
      <c r="AF338"/>
    </row>
    <row r="339" spans="5:32" ht="15" customHeight="1" x14ac:dyDescent="0.2">
      <c r="E339" s="57"/>
      <c r="J339" s="56"/>
      <c r="K339" s="226"/>
      <c r="L339" s="56"/>
      <c r="R339" s="59"/>
      <c r="S339" s="56"/>
      <c r="AD339" s="226"/>
      <c r="AE339" s="77"/>
      <c r="AF339"/>
    </row>
    <row r="340" spans="5:32" ht="15" customHeight="1" x14ac:dyDescent="0.2">
      <c r="E340" s="57"/>
      <c r="J340" s="56"/>
      <c r="K340" s="226"/>
      <c r="L340" s="56"/>
      <c r="R340" s="59"/>
      <c r="S340" s="56"/>
      <c r="AD340" s="226"/>
      <c r="AE340" s="77"/>
      <c r="AF340"/>
    </row>
    <row r="341" spans="5:32" ht="15" customHeight="1" x14ac:dyDescent="0.2">
      <c r="E341" s="57"/>
      <c r="J341" s="56"/>
      <c r="K341" s="226"/>
      <c r="L341" s="56"/>
      <c r="R341" s="59"/>
      <c r="S341" s="56"/>
      <c r="AD341" s="226"/>
      <c r="AE341" s="77"/>
      <c r="AF341"/>
    </row>
    <row r="342" spans="5:32" ht="15" customHeight="1" x14ac:dyDescent="0.2">
      <c r="E342" s="57"/>
      <c r="J342" s="56"/>
      <c r="K342" s="226"/>
      <c r="L342" s="56"/>
      <c r="R342" s="59"/>
      <c r="S342" s="56"/>
      <c r="AD342" s="226"/>
      <c r="AE342" s="77"/>
      <c r="AF342"/>
    </row>
    <row r="343" spans="5:32" ht="15" customHeight="1" x14ac:dyDescent="0.2">
      <c r="E343" s="57"/>
      <c r="J343" s="56"/>
      <c r="K343" s="226"/>
      <c r="L343" s="56"/>
      <c r="R343" s="59"/>
      <c r="S343" s="56"/>
      <c r="AD343" s="226"/>
      <c r="AE343" s="77"/>
      <c r="AF343"/>
    </row>
    <row r="344" spans="5:32" ht="15" customHeight="1" x14ac:dyDescent="0.2">
      <c r="E344" s="57"/>
      <c r="J344" s="56"/>
      <c r="K344" s="226"/>
      <c r="L344" s="56"/>
      <c r="R344" s="59"/>
      <c r="S344" s="56"/>
      <c r="AD344" s="226"/>
      <c r="AE344" s="77"/>
      <c r="AF344"/>
    </row>
    <row r="345" spans="5:32" ht="15" customHeight="1" x14ac:dyDescent="0.2">
      <c r="E345" s="57"/>
      <c r="J345" s="56"/>
      <c r="K345" s="226"/>
      <c r="L345" s="56"/>
      <c r="R345" s="59"/>
      <c r="S345" s="56"/>
      <c r="AD345" s="226"/>
      <c r="AE345" s="77"/>
      <c r="AF345"/>
    </row>
    <row r="346" spans="5:32" ht="15" customHeight="1" x14ac:dyDescent="0.2">
      <c r="E346" s="57"/>
      <c r="J346" s="56"/>
      <c r="K346" s="226"/>
      <c r="L346" s="56"/>
      <c r="R346" s="59"/>
      <c r="S346" s="56"/>
      <c r="AD346" s="226"/>
      <c r="AE346" s="77"/>
      <c r="AF346"/>
    </row>
    <row r="347" spans="5:32" ht="15" customHeight="1" x14ac:dyDescent="0.2">
      <c r="E347" s="57"/>
      <c r="J347" s="56"/>
      <c r="K347" s="226"/>
      <c r="L347" s="56"/>
      <c r="R347" s="59"/>
      <c r="S347" s="56"/>
      <c r="AD347" s="226"/>
      <c r="AE347" s="77"/>
      <c r="AF347"/>
    </row>
    <row r="348" spans="5:32" ht="15" customHeight="1" x14ac:dyDescent="0.2">
      <c r="E348" s="57"/>
      <c r="J348" s="56"/>
      <c r="K348" s="226"/>
      <c r="L348" s="56"/>
      <c r="R348" s="59"/>
      <c r="S348" s="56"/>
      <c r="AD348" s="226"/>
      <c r="AE348" s="77"/>
      <c r="AF348"/>
    </row>
    <row r="349" spans="5:32" ht="15" customHeight="1" x14ac:dyDescent="0.2">
      <c r="E349" s="57"/>
      <c r="J349" s="56"/>
      <c r="K349" s="226"/>
      <c r="L349" s="56"/>
      <c r="R349" s="59"/>
      <c r="S349" s="56"/>
      <c r="AD349" s="226"/>
      <c r="AE349" s="77"/>
      <c r="AF349"/>
    </row>
    <row r="350" spans="5:32" ht="15" customHeight="1" x14ac:dyDescent="0.2">
      <c r="E350" s="57"/>
      <c r="J350" s="56"/>
      <c r="K350" s="226"/>
      <c r="L350" s="56"/>
      <c r="R350" s="59"/>
      <c r="S350" s="56"/>
      <c r="AD350" s="226"/>
      <c r="AE350" s="77"/>
      <c r="AF350"/>
    </row>
    <row r="351" spans="5:32" ht="15" customHeight="1" x14ac:dyDescent="0.2">
      <c r="E351" s="57"/>
      <c r="J351" s="56"/>
      <c r="K351" s="226"/>
      <c r="L351" s="56"/>
      <c r="R351" s="59"/>
      <c r="S351" s="56"/>
      <c r="AD351" s="226"/>
      <c r="AE351" s="77"/>
      <c r="AF351"/>
    </row>
    <row r="352" spans="5:32" ht="15" customHeight="1" x14ac:dyDescent="0.2">
      <c r="E352" s="57"/>
      <c r="J352" s="56"/>
      <c r="K352" s="226"/>
      <c r="L352" s="56"/>
      <c r="R352" s="59"/>
      <c r="S352" s="56"/>
      <c r="AD352" s="226"/>
      <c r="AE352" s="77"/>
      <c r="AF352"/>
    </row>
    <row r="353" spans="5:32" ht="15" customHeight="1" x14ac:dyDescent="0.2">
      <c r="E353" s="57"/>
      <c r="J353" s="56"/>
      <c r="K353" s="226"/>
      <c r="L353" s="56"/>
      <c r="R353" s="59"/>
      <c r="S353" s="56"/>
      <c r="AD353" s="226"/>
      <c r="AE353" s="77"/>
      <c r="AF353"/>
    </row>
    <row r="354" spans="5:32" ht="15" customHeight="1" x14ac:dyDescent="0.2">
      <c r="E354" s="57"/>
      <c r="J354" s="56"/>
      <c r="K354" s="226"/>
      <c r="L354" s="56"/>
      <c r="R354" s="59"/>
      <c r="S354" s="56"/>
      <c r="AD354" s="226"/>
      <c r="AE354" s="77"/>
      <c r="AF354"/>
    </row>
    <row r="355" spans="5:32" ht="15" customHeight="1" x14ac:dyDescent="0.2">
      <c r="E355" s="57"/>
      <c r="J355" s="56"/>
      <c r="K355" s="226"/>
      <c r="L355" s="56"/>
      <c r="R355" s="59"/>
      <c r="S355" s="56"/>
      <c r="AD355" s="226"/>
      <c r="AE355" s="77"/>
      <c r="AF355"/>
    </row>
    <row r="356" spans="5:32" ht="15" customHeight="1" x14ac:dyDescent="0.2">
      <c r="E356" s="57"/>
      <c r="J356" s="56"/>
      <c r="K356" s="226"/>
      <c r="L356" s="56"/>
      <c r="R356" s="59"/>
      <c r="S356" s="56"/>
      <c r="AD356" s="226"/>
      <c r="AE356" s="77"/>
      <c r="AF356"/>
    </row>
    <row r="357" spans="5:32" ht="15" customHeight="1" x14ac:dyDescent="0.2">
      <c r="E357" s="57"/>
      <c r="J357" s="56"/>
      <c r="K357" s="226"/>
      <c r="L357" s="56"/>
      <c r="R357" s="59"/>
      <c r="S357" s="56"/>
      <c r="AD357" s="226"/>
      <c r="AE357" s="77"/>
      <c r="AF357"/>
    </row>
    <row r="358" spans="5:32" ht="15" customHeight="1" x14ac:dyDescent="0.2">
      <c r="E358" s="57"/>
      <c r="J358" s="56"/>
      <c r="K358" s="226"/>
      <c r="L358" s="56"/>
      <c r="R358" s="59"/>
      <c r="S358" s="56"/>
      <c r="AD358" s="226"/>
      <c r="AE358" s="77"/>
      <c r="AF358"/>
    </row>
    <row r="359" spans="5:32" ht="15" customHeight="1" x14ac:dyDescent="0.2">
      <c r="E359" s="57"/>
      <c r="J359" s="56"/>
      <c r="K359" s="226"/>
      <c r="L359" s="56"/>
      <c r="R359" s="59"/>
      <c r="S359" s="56"/>
      <c r="AD359" s="226"/>
      <c r="AE359" s="77"/>
      <c r="AF359"/>
    </row>
    <row r="360" spans="5:32" ht="15" customHeight="1" x14ac:dyDescent="0.2">
      <c r="E360" s="57"/>
      <c r="J360" s="56"/>
      <c r="K360" s="226"/>
      <c r="L360" s="56"/>
      <c r="R360" s="59"/>
      <c r="S360" s="56"/>
      <c r="AD360" s="226"/>
      <c r="AE360" s="77"/>
      <c r="AF360"/>
    </row>
    <row r="361" spans="5:32" ht="15" customHeight="1" x14ac:dyDescent="0.2">
      <c r="E361" s="57"/>
      <c r="J361" s="56"/>
      <c r="K361" s="226"/>
      <c r="L361" s="56"/>
      <c r="R361" s="59"/>
      <c r="S361" s="56"/>
      <c r="AD361" s="226"/>
      <c r="AE361" s="77"/>
      <c r="AF361"/>
    </row>
    <row r="362" spans="5:32" ht="15" customHeight="1" x14ac:dyDescent="0.2">
      <c r="E362" s="57"/>
      <c r="J362" s="56"/>
      <c r="K362" s="226"/>
      <c r="L362" s="56"/>
      <c r="R362" s="59"/>
      <c r="S362" s="56"/>
      <c r="AD362" s="226"/>
      <c r="AE362" s="77"/>
      <c r="AF362"/>
    </row>
  </sheetData>
  <autoFilter ref="A6:AF6">
    <sortState ref="A7:AF173">
      <sortCondition ref="K6:K173"/>
    </sortState>
  </autoFilter>
  <sortState ref="A7:AF173">
    <sortCondition ref="K7:K173"/>
  </sortState>
  <mergeCells count="17">
    <mergeCell ref="K4:L5"/>
    <mergeCell ref="I4:J5"/>
    <mergeCell ref="N4:O5"/>
    <mergeCell ref="R4:S5"/>
    <mergeCell ref="V5:AC5"/>
    <mergeCell ref="P4:Q5"/>
    <mergeCell ref="T4:U5"/>
    <mergeCell ref="V4:W4"/>
    <mergeCell ref="Z4:AA4"/>
    <mergeCell ref="Z3:AA3"/>
    <mergeCell ref="AB3:AC3"/>
    <mergeCell ref="N3:O3"/>
    <mergeCell ref="P3:Q3"/>
    <mergeCell ref="R3:S3"/>
    <mergeCell ref="T3:U3"/>
    <mergeCell ref="V3:W3"/>
    <mergeCell ref="X3:Y3"/>
  </mergeCells>
  <conditionalFormatting sqref="J7:J173">
    <cfRule type="top10" dxfId="55" priority="12" rank="1"/>
  </conditionalFormatting>
  <conditionalFormatting sqref="L7:L173">
    <cfRule type="top10" dxfId="54" priority="13" rank="1"/>
  </conditionalFormatting>
  <conditionalFormatting sqref="H7:I173">
    <cfRule type="expression" dxfId="53" priority="151">
      <formula>IF(AND($H7="U23",#REF!=$M$6),TRUE)</formula>
    </cfRule>
  </conditionalFormatting>
  <conditionalFormatting sqref="F7">
    <cfRule type="containsText" dxfId="52" priority="8" operator="containsText" text="No">
      <formula>NOT(ISERROR(SEARCH("No",F7)))</formula>
    </cfRule>
  </conditionalFormatting>
  <conditionalFormatting sqref="F7:F173">
    <cfRule type="containsText" dxfId="51" priority="7" operator="containsText" text="NO">
      <formula>NOT(ISERROR(SEARCH("NO",F7)))</formula>
    </cfRule>
  </conditionalFormatting>
  <conditionalFormatting sqref="A7:A54 A95:A100 A102:A139 A141:A226 A93 A56:A91">
    <cfRule type="duplicateValues" dxfId="50" priority="6"/>
  </conditionalFormatting>
  <conditionalFormatting sqref="A94">
    <cfRule type="duplicateValues" dxfId="49" priority="5"/>
  </conditionalFormatting>
  <conditionalFormatting sqref="A101">
    <cfRule type="duplicateValues" dxfId="48" priority="4"/>
  </conditionalFormatting>
  <conditionalFormatting sqref="A140">
    <cfRule type="duplicateValues" dxfId="47" priority="3"/>
  </conditionalFormatting>
  <conditionalFormatting sqref="A92">
    <cfRule type="duplicateValues" dxfId="46" priority="2"/>
  </conditionalFormatting>
  <conditionalFormatting sqref="A55">
    <cfRule type="duplicateValues" dxfId="45" priority="1"/>
  </conditionalFormatting>
  <hyperlinks>
    <hyperlink ref="A57" r:id="rId1" display="https://data.fis-ski.com/dynamic/athlete-biography.html?sector=CC&amp;listid=&amp;competitorid=166641"/>
    <hyperlink ref="A58" r:id="rId2" display="https://data.fis-ski.com/dynamic/athlete-biography.html?sector=CC&amp;listid=&amp;competitorid=202743"/>
    <hyperlink ref="A59" r:id="rId3" display="https://data.fis-ski.com/dynamic/athlete-biography.html?sector=CC&amp;listid=&amp;competitorid=177783"/>
    <hyperlink ref="A60" r:id="rId4" display="https://data.fis-ski.com/dynamic/athlete-biography.html?sector=CC&amp;listid=&amp;competitorid=160019"/>
    <hyperlink ref="A61" r:id="rId5" display="https://data.fis-ski.com/dynamic/athlete-biography.html?sector=CC&amp;listid=&amp;competitorid=158312"/>
    <hyperlink ref="A62" r:id="rId6" display="https://data.fis-ski.com/dynamic/athlete-biography.html?sector=CC&amp;listid=&amp;competitorid=131890"/>
    <hyperlink ref="A63" r:id="rId7" display="https://data.fis-ski.com/dynamic/athlete-biography.html?sector=CC&amp;listid=&amp;competitorid=232078"/>
    <hyperlink ref="A48" r:id="rId8" display="https://data.fis-ski.com/dynamic/athlete-biography.html?sector=CC&amp;listid=&amp;competitorid=205305"/>
    <hyperlink ref="A64" r:id="rId9" display="https://data.fis-ski.com/dynamic/athlete-biography.html?sector=CC&amp;listid=&amp;competitorid=122821"/>
    <hyperlink ref="A27" r:id="rId10" display="https://data.fis-ski.com/dynamic/athlete-biography.html?sector=CC&amp;listid=&amp;competitorid=185283"/>
    <hyperlink ref="A34" r:id="rId11" display="https://data.fis-ski.com/dynamic/athlete-biography.html?sector=CC&amp;listid=&amp;competitorid=198977"/>
    <hyperlink ref="A71" r:id="rId12" display="https://data.fis-ski.com/dynamic/athlete-biography.html?sector=CC&amp;listid=&amp;competitorid=113062"/>
    <hyperlink ref="A74" r:id="rId13" display="https://data.fis-ski.com/dynamic/athlete-biography.html?sector=CC&amp;listid=&amp;competitorid=215825"/>
    <hyperlink ref="A79" r:id="rId14" display="https://data.fis-ski.com/dynamic/athlete-biography.html?sector=CC&amp;listid=&amp;competitorid=146768"/>
    <hyperlink ref="A80" r:id="rId15" display="https://data.fis-ski.com/dynamic/athlete-biography.html?sector=CC&amp;listid=&amp;competitorid=202832"/>
    <hyperlink ref="A81" r:id="rId16" display="https://data.fis-ski.com/dynamic/athlete-biography.html?sector=CC&amp;listid=&amp;competitorid=201025"/>
    <hyperlink ref="A51" r:id="rId17" display="https://data.fis-ski.com/dynamic/athlete-biography.html?sector=CC&amp;listid=&amp;competitorid=205775"/>
    <hyperlink ref="A18" r:id="rId18" display="https://data.fis-ski.com/dynamic/athlete-biography.html?sector=CC&amp;listid=&amp;competitorid=211132"/>
    <hyperlink ref="A13" r:id="rId19" display="https://data.fis-ski.com/dynamic/athlete-biography.html?sector=CC&amp;listid=&amp;competitorid=101267"/>
    <hyperlink ref="A8" r:id="rId20" display="https://data.fis-ski.com/dynamic/athlete-biography.html?sector=CC&amp;listid=&amp;competitorid=158379"/>
    <hyperlink ref="A42" r:id="rId21" display="https://data.fis-ski.com/dynamic/athlete-biography.html?sector=CC&amp;listid=&amp;competitorid=210906"/>
    <hyperlink ref="A93" r:id="rId22" display="https://data.fis-ski.com/dynamic/athlete-biography.html?sector=CC&amp;listid=&amp;competitorid=10947"/>
    <hyperlink ref="A17" r:id="rId23" display="https://data.fis-ski.com/dynamic/athlete-biography.html?sector=CC&amp;listid=&amp;competitorid=141910"/>
    <hyperlink ref="A15" r:id="rId24" display="https://data.fis-ski.com/dynamic/athlete-biography.html?sector=CC&amp;listid=&amp;competitorid=187708"/>
    <hyperlink ref="A39" r:id="rId25" display="https://data.fis-ski.com/dynamic/athlete-biography.html?sector=CC&amp;listid=&amp;competitorid=185285"/>
    <hyperlink ref="A107" r:id="rId26" display="https://data.fis-ski.com/dynamic/athlete-biography.html?sector=CC&amp;listid=&amp;competitorid=207743"/>
    <hyperlink ref="A25" r:id="rId27" display="https://data.fis-ski.com/dynamic/athlete-biography.html?sector=CC&amp;listid=&amp;competitorid=194574"/>
    <hyperlink ref="A10" r:id="rId28" display="https://data.fis-ski.com/dynamic/athlete-biography.html?sector=CC&amp;listid=&amp;competitorid=181770"/>
    <hyperlink ref="A120" r:id="rId29" display="https://data.fis-ski.com/dynamic/athlete-biography.html?sector=CC&amp;listid=&amp;competitorid=219805"/>
    <hyperlink ref="A19" r:id="rId30" display="https://data.fis-ski.com/dynamic/athlete-biography.html?sector=CC&amp;listid=&amp;competitorid=208825"/>
    <hyperlink ref="A125" r:id="rId31" display="https://data.fis-ski.com/dynamic/athlete-biography.html?sector=CC&amp;listid=&amp;competitorid=183931"/>
    <hyperlink ref="A129" r:id="rId32" display="https://data.fis-ski.com/dynamic/athlete-biography.html?sector=CC&amp;listid=&amp;competitorid=203668"/>
    <hyperlink ref="A56" r:id="rId33" display="https://data.fis-ski.com/dynamic/athlete-biography.html?sector=CC&amp;listid=&amp;competitorid=224476"/>
    <hyperlink ref="A49" r:id="rId34" display="https://data.fis-ski.com/dynamic/athlete-biography.html?sector=CC&amp;listid=&amp;competitorid=200343"/>
    <hyperlink ref="A14" r:id="rId35" display="https://data.fis-ski.com/dynamic/athlete-biography.html?sector=CC&amp;listid=&amp;competitorid=185791"/>
    <hyperlink ref="A7" r:id="rId36" display="https://data.fis-ski.com/dynamic/athlete-biography.html?sector=CC&amp;listid=&amp;competitorid=132660"/>
    <hyperlink ref="A47" r:id="rId37" display="https://data.fis-ski.com/dynamic/athlete-biography.html?sector=CC&amp;listid=&amp;competitorid=183856"/>
    <hyperlink ref="A9" r:id="rId38" display="https://data.fis-ski.com/dynamic/athlete-biography.html?sector=CC&amp;listid=&amp;competitorid=141746"/>
    <hyperlink ref="A147" r:id="rId39" display="https://data.fis-ski.com/dynamic/athlete-biography.html?sector=CC&amp;listid=&amp;competitorid=207371"/>
    <hyperlink ref="A29" r:id="rId40" display="https://data.fis-ski.com/dynamic/athlete-biography.html?sector=CC&amp;listid=&amp;competitorid=91002"/>
    <hyperlink ref="A16" r:id="rId41" display="https://data.fis-ski.com/dynamic/athlete-biography.html?sector=CC&amp;listid=&amp;competitorid=201180"/>
    <hyperlink ref="A162" r:id="rId42" display="https://data.fis-ski.com/dynamic/athlete-biography.html?sector=CC&amp;listid=&amp;competitorid=232249"/>
    <hyperlink ref="A21" r:id="rId43" display="https://data.fis-ski.com/dynamic/athlete-biography.html?sector=CC&amp;listid=&amp;competitorid=183162"/>
    <hyperlink ref="A23" r:id="rId44" display="https://data.fis-ski.com/dynamic/athlete-biography.html?sector=CC&amp;listid=&amp;competitorid=159285"/>
    <hyperlink ref="A12" r:id="rId45" display="https://data.fis-ski.com/dynamic/athlete-biography.html?sector=CC&amp;listid=&amp;competitorid=185792"/>
    <hyperlink ref="A173" r:id="rId46" display="https://data.fis-ski.com/dynamic/athlete-biography.html?sector=CC&amp;listid=&amp;competitorid=205734"/>
    <hyperlink ref="A172" r:id="rId47" display="https://data.fis-ski.com/dynamic/athlete-biography.html?sector=CC&amp;listid=&amp;competitorid=195128"/>
    <hyperlink ref="A171" r:id="rId48" display="https://data.fis-ski.com/dynamic/athlete-biography.html?sector=CC&amp;listid=&amp;competitorid=216956"/>
    <hyperlink ref="A170" r:id="rId49" display="https://data.fis-ski.com/dynamic/athlete-biography.html?sector=CC&amp;listid=&amp;competitorid=181925"/>
    <hyperlink ref="A169" r:id="rId50" display="https://data.fis-ski.com/dynamic/athlete-biography.html?sector=CC&amp;listid=&amp;competitorid=226851"/>
    <hyperlink ref="A168" r:id="rId51" display="https://data.fis-ski.com/dynamic/athlete-biography.html?sector=CC&amp;listid=&amp;competitorid=208576"/>
    <hyperlink ref="A167" r:id="rId52" display="https://data.fis-ski.com/dynamic/athlete-biography.html?sector=CC&amp;listid=&amp;competitorid=122679"/>
    <hyperlink ref="A166" r:id="rId53" display="https://data.fis-ski.com/dynamic/athlete-biography.html?sector=CC&amp;listid=&amp;competitorid=192505"/>
    <hyperlink ref="A165" r:id="rId54" display="https://data.fis-ski.com/dynamic/athlete-biography.html?sector=CC&amp;listid=&amp;competitorid=168685"/>
    <hyperlink ref="A164" r:id="rId55" display="https://data.fis-ski.com/dynamic/athlete-biography.html?sector=CC&amp;listid=&amp;competitorid=162190"/>
    <hyperlink ref="A28" r:id="rId56" display="https://data.fis-ski.com/dynamic/athlete-biography.html?sector=CC&amp;listid=&amp;competitorid=198915"/>
    <hyperlink ref="A163" r:id="rId57" display="https://data.fis-ski.com/dynamic/athlete-biography.html?sector=CC&amp;listid=&amp;competitorid=183059"/>
    <hyperlink ref="A161" r:id="rId58" display="https://data.fis-ski.com/dynamic/athlete-biography.html?sector=CC&amp;listid=&amp;competitorid=182130"/>
    <hyperlink ref="A160" r:id="rId59" display="https://data.fis-ski.com/dynamic/athlete-biography.html?sector=CC&amp;listid=&amp;competitorid=185607"/>
    <hyperlink ref="A159" r:id="rId60" display="https://data.fis-ski.com/dynamic/athlete-biography.html?sector=CC&amp;listid=&amp;competitorid=177674"/>
    <hyperlink ref="A158" r:id="rId61" display="https://data.fis-ski.com/dynamic/athlete-biography.html?sector=CC&amp;listid=&amp;competitorid=109486"/>
    <hyperlink ref="A157" r:id="rId62" display="https://data.fis-ski.com/dynamic/athlete-biography.html?sector=CC&amp;listid=&amp;competitorid=181773"/>
    <hyperlink ref="A156" r:id="rId63" display="https://data.fis-ski.com/dynamic/athlete-biography.html?sector=CC&amp;listid=&amp;competitorid=205427"/>
    <hyperlink ref="A155" r:id="rId64" display="https://data.fis-ski.com/dynamic/athlete-biography.html?sector=CC&amp;listid=&amp;competitorid=208580"/>
    <hyperlink ref="A154" r:id="rId65" display="https://data.fis-ski.com/dynamic/athlete-biography.html?sector=CC&amp;listid=&amp;competitorid=189145"/>
    <hyperlink ref="A153" r:id="rId66" display="https://data.fis-ski.com/dynamic/athlete-biography.html?sector=CC&amp;listid=&amp;competitorid=231834"/>
    <hyperlink ref="A152" r:id="rId67" display="https://data.fis-ski.com/dynamic/athlete-biography.html?sector=CC&amp;listid=&amp;competitorid=134005"/>
    <hyperlink ref="A151" r:id="rId68" display="https://data.fis-ski.com/dynamic/athlete-biography.html?sector=CC&amp;listid=&amp;competitorid=168462"/>
    <hyperlink ref="A150" r:id="rId69" display="https://data.fis-ski.com/dynamic/athlete-biography.html?sector=CC&amp;listid=&amp;competitorid=216775"/>
    <hyperlink ref="A35" r:id="rId70" display="https://data.fis-ski.com/dynamic/athlete-biography.html?sector=CC&amp;listid=&amp;competitorid=201027"/>
    <hyperlink ref="A149" r:id="rId71" display="https://data.fis-ski.com/dynamic/athlete-biography.html?sector=CC&amp;listid=&amp;competitorid=153637"/>
    <hyperlink ref="A148" r:id="rId72" display="https://data.fis-ski.com/dynamic/athlete-biography.html?sector=CC&amp;listid=&amp;competitorid=201129"/>
    <hyperlink ref="A146" r:id="rId73" display="https://data.fis-ski.com/dynamic/athlete-biography.html?sector=CC&amp;listid=&amp;competitorid=177897"/>
    <hyperlink ref="A145" r:id="rId74" display="https://data.fis-ski.com/dynamic/athlete-biography.html?sector=CC&amp;listid=&amp;competitorid=34135"/>
    <hyperlink ref="A144" r:id="rId75" display="https://data.fis-ski.com/dynamic/athlete-biography.html?sector=CC&amp;listid=&amp;competitorid=177197"/>
    <hyperlink ref="A143" r:id="rId76" display="https://data.fis-ski.com/dynamic/athlete-biography.html?sector=CC&amp;listid=&amp;competitorid=177654"/>
    <hyperlink ref="A142" r:id="rId77" display="https://data.fis-ski.com/dynamic/athlete-biography.html?sector=CC&amp;listid=&amp;competitorid=198830"/>
    <hyperlink ref="A141" r:id="rId78" display="https://data.fis-ski.com/dynamic/athlete-biography.html?sector=CC&amp;listid=&amp;competitorid=49824"/>
    <hyperlink ref="A140" r:id="rId79" display="https://data.fis-ski.com/dynamic/athlete-biography.html?sector=CC&amp;listid=&amp;competitorid=192086"/>
    <hyperlink ref="A139" r:id="rId80" display="https://data.fis-ski.com/dynamic/athlete-biography.html?sector=CC&amp;listid=&amp;competitorid=178843"/>
    <hyperlink ref="A138" r:id="rId81" display="https://data.fis-ski.com/dynamic/athlete-biography.html?sector=CC&amp;listid=&amp;competitorid=206868"/>
    <hyperlink ref="A137" r:id="rId82" display="https://data.fis-ski.com/dynamic/athlete-biography.html?sector=CC&amp;listid=&amp;competitorid=188058"/>
    <hyperlink ref="A24" r:id="rId83" display="https://data.fis-ski.com/dynamic/athlete-biography.html?sector=CC&amp;listid=&amp;competitorid=225977"/>
    <hyperlink ref="A136" r:id="rId84" display="https://data.fis-ski.com/dynamic/athlete-biography.html?sector=CC&amp;listid=&amp;competitorid=176030"/>
    <hyperlink ref="A40" r:id="rId85" display="https://data.fis-ski.com/dynamic/athlete-biography.html?sector=CC&amp;listid=&amp;competitorid=201087"/>
    <hyperlink ref="A135" r:id="rId86" display="https://data.fis-ski.com/dynamic/athlete-biography.html?sector=CC&amp;listid=&amp;competitorid=119753"/>
    <hyperlink ref="A134" r:id="rId87" display="https://data.fis-ski.com/dynamic/athlete-biography.html?sector=CC&amp;listid=&amp;competitorid=159758"/>
    <hyperlink ref="A133" r:id="rId88" display="https://data.fis-ski.com/dynamic/athlete-biography.html?sector=CC&amp;listid=&amp;competitorid=178052"/>
    <hyperlink ref="A132" r:id="rId89" display="https://data.fis-ski.com/dynamic/athlete-biography.html?sector=CC&amp;listid=&amp;competitorid=212816"/>
    <hyperlink ref="A131" r:id="rId90" display="https://data.fis-ski.com/dynamic/athlete-biography.html?sector=CC&amp;listid=&amp;competitorid=147441"/>
    <hyperlink ref="A43" r:id="rId91" display="https://data.fis-ski.com/dynamic/athlete-biography.html?sector=CC&amp;listid=&amp;competitorid=149302"/>
    <hyperlink ref="A130" r:id="rId92" display="https://data.fis-ski.com/dynamic/athlete-biography.html?sector=CC&amp;listid=&amp;competitorid=114428"/>
    <hyperlink ref="A44" r:id="rId93" display="https://data.fis-ski.com/dynamic/athlete-biography.html?sector=CC&amp;listid=&amp;competitorid=164643"/>
    <hyperlink ref="A128" r:id="rId94" display="https://data.fis-ski.com/dynamic/athlete-biography.html?sector=CC&amp;listid=&amp;competitorid=190466"/>
    <hyperlink ref="A127" r:id="rId95" display="https://data.fis-ski.com/dynamic/athlete-biography.html?sector=CC&amp;listid=&amp;competitorid=179455"/>
    <hyperlink ref="A126" r:id="rId96" display="https://data.fis-ski.com/dynamic/athlete-biography.html?sector=CC&amp;listid=&amp;competitorid=207557"/>
    <hyperlink ref="A124" r:id="rId97" display="https://data.fis-ski.com/dynamic/athlete-biography.html?sector=CC&amp;listid=&amp;competitorid=167364"/>
    <hyperlink ref="A36" r:id="rId98" display="https://data.fis-ski.com/dynamic/athlete-biography.html?sector=CC&amp;listid=&amp;competitorid=192545"/>
    <hyperlink ref="A123" r:id="rId99" display="https://data.fis-ski.com/dynamic/athlete-biography.html?sector=CC&amp;listid=&amp;competitorid=168445"/>
    <hyperlink ref="A122" r:id="rId100" display="https://data.fis-ski.com/dynamic/athlete-biography.html?sector=CC&amp;listid=&amp;competitorid=170374"/>
    <hyperlink ref="A121" r:id="rId101" display="https://data.fis-ski.com/dynamic/athlete-biography.html?sector=CC&amp;listid=&amp;competitorid=183369"/>
    <hyperlink ref="A119" r:id="rId102" display="https://data.fis-ski.com/dynamic/athlete-biography.html?sector=CC&amp;listid=&amp;competitorid=152530"/>
    <hyperlink ref="A118" r:id="rId103" display="https://data.fis-ski.com/dynamic/athlete-biography.html?sector=CC&amp;listid=&amp;competitorid=76726"/>
    <hyperlink ref="A117" r:id="rId104" display="https://data.fis-ski.com/dynamic/athlete-biography.html?sector=CC&amp;listid=&amp;competitorid=181971"/>
    <hyperlink ref="A116" r:id="rId105" display="https://data.fis-ski.com/dynamic/athlete-biography.html?sector=CC&amp;listid=&amp;competitorid=171633"/>
    <hyperlink ref="A115" r:id="rId106" display="https://data.fis-ski.com/dynamic/athlete-biography.html?sector=CC&amp;listid=&amp;competitorid=166213"/>
    <hyperlink ref="A114" r:id="rId107" display="https://data.fis-ski.com/dynamic/athlete-biography.html?sector=CC&amp;listid=&amp;competitorid=205653"/>
    <hyperlink ref="A113" r:id="rId108" display="https://data.fis-ski.com/dynamic/athlete-biography.html?sector=CC&amp;listid=&amp;competitorid=191180"/>
    <hyperlink ref="A112" r:id="rId109" display="https://data.fis-ski.com/dynamic/athlete-biography.html?sector=CC&amp;listid=&amp;competitorid=167727"/>
    <hyperlink ref="A111" r:id="rId110" display="https://data.fis-ski.com/dynamic/athlete-biography.html?sector=CC&amp;listid=&amp;competitorid=185727"/>
    <hyperlink ref="A110" r:id="rId111" display="https://data.fis-ski.com/dynamic/athlete-biography.html?sector=CC&amp;listid=&amp;competitorid=177291"/>
    <hyperlink ref="A109" r:id="rId112" display="https://data.fis-ski.com/dynamic/athlete-biography.html?sector=CC&amp;listid=&amp;competitorid=184356"/>
    <hyperlink ref="A108" r:id="rId113" display="https://data.fis-ski.com/dynamic/athlete-biography.html?sector=CC&amp;listid=&amp;competitorid=206817"/>
    <hyperlink ref="A106" r:id="rId114" display="https://data.fis-ski.com/dynamic/athlete-biography.html?sector=CC&amp;listid=&amp;competitorid=190346"/>
    <hyperlink ref="A105" r:id="rId115" display="https://data.fis-ski.com/dynamic/athlete-biography.html?sector=CC&amp;listid=&amp;competitorid=189147"/>
    <hyperlink ref="A104" r:id="rId116" display="https://data.fis-ski.com/dynamic/athlete-biography.html?sector=CC&amp;listid=&amp;competitorid=163255"/>
    <hyperlink ref="A50" r:id="rId117" display="https://data.fis-ski.com/dynamic/athlete-biography.html?sector=CC&amp;listid=&amp;competitorid=209021"/>
    <hyperlink ref="A103" r:id="rId118" display="https://data.fis-ski.com/dynamic/athlete-biography.html?sector=CC&amp;listid=&amp;competitorid=191826"/>
    <hyperlink ref="A102" r:id="rId119" display="https://data.fis-ski.com/dynamic/athlete-biography.html?sector=CC&amp;listid=&amp;competitorid=124691"/>
    <hyperlink ref="A101" r:id="rId120" display="https://data.fis-ski.com/dynamic/athlete-biography.html?sector=CC&amp;listid=&amp;competitorid=150574"/>
    <hyperlink ref="A100" r:id="rId121" display="https://data.fis-ski.com/dynamic/athlete-biography.html?sector=CC&amp;listid=&amp;competitorid=193431"/>
    <hyperlink ref="A99" r:id="rId122" display="https://data.fis-ski.com/dynamic/athlete-biography.html?sector=CC&amp;listid=&amp;competitorid=185572"/>
    <hyperlink ref="A98" r:id="rId123" display="https://data.fis-ski.com/dynamic/athlete-biography.html?sector=CC&amp;listid=&amp;competitorid=169049"/>
    <hyperlink ref="A97" r:id="rId124" display="https://data.fis-ski.com/dynamic/athlete-biography.html?sector=CC&amp;listid=&amp;competitorid=214413"/>
    <hyperlink ref="A96" r:id="rId125" display="https://data.fis-ski.com/dynamic/athlete-biography.html?sector=CC&amp;listid=&amp;competitorid=108373"/>
    <hyperlink ref="A95" r:id="rId126" display="https://data.fis-ski.com/dynamic/athlete-biography.html?sector=CC&amp;listid=&amp;competitorid=133593"/>
    <hyperlink ref="A94" r:id="rId127" display="https://data.fis-ski.com/dynamic/athlete-biography.html?sector=CC&amp;listid=&amp;competitorid=187707"/>
    <hyperlink ref="A92" r:id="rId128" display="https://data.fis-ski.com/dynamic/athlete-biography.html?sector=CC&amp;listid=&amp;competitorid=90625"/>
    <hyperlink ref="A20" r:id="rId129" display="https://data.fis-ski.com/dynamic/athlete-biography.html?sector=CC&amp;listid=&amp;competitorid=176736"/>
    <hyperlink ref="A38" r:id="rId130" display="https://data.fis-ski.com/dynamic/athlete-biography.html?sector=CC&amp;listid=&amp;competitorid=209176"/>
    <hyperlink ref="A91" r:id="rId131" display="https://data.fis-ski.com/dynamic/athlete-biography.html?sector=CC&amp;listid=&amp;competitorid=100650"/>
    <hyperlink ref="A90" r:id="rId132" display="https://data.fis-ski.com/dynamic/athlete-biography.html?sector=CC&amp;listid=&amp;competitorid=193731"/>
    <hyperlink ref="A89" r:id="rId133" display="https://data.fis-ski.com/dynamic/athlete-biography.html?sector=CC&amp;listid=&amp;competitorid=207856"/>
    <hyperlink ref="A88" r:id="rId134" display="https://data.fis-ski.com/dynamic/athlete-biography.html?sector=CC&amp;listid=&amp;competitorid=175648"/>
    <hyperlink ref="A87" r:id="rId135" display="https://data.fis-ski.com/dynamic/athlete-biography.html?sector=CC&amp;listid=&amp;competitorid=173762"/>
    <hyperlink ref="A86" r:id="rId136" display="https://data.fis-ski.com/dynamic/athlete-biography.html?sector=CC&amp;listid=&amp;competitorid=169637"/>
    <hyperlink ref="A85" r:id="rId137" display="https://data.fis-ski.com/dynamic/athlete-biography.html?sector=CC&amp;listid=&amp;competitorid=183306"/>
    <hyperlink ref="A84" r:id="rId138" display="https://data.fis-ski.com/dynamic/athlete-biography.html?sector=CC&amp;listid=&amp;competitorid=131590"/>
    <hyperlink ref="A83" r:id="rId139" display="https://data.fis-ski.com/dynamic/athlete-biography.html?sector=CC&amp;listid=&amp;competitorid=91029"/>
    <hyperlink ref="A82" r:id="rId140" display="https://data.fis-ski.com/dynamic/athlete-biography.html?sector=CC&amp;listid=&amp;competitorid=185347"/>
    <hyperlink ref="A78" r:id="rId141" display="https://data.fis-ski.com/dynamic/athlete-biography.html?sector=CC&amp;listid=&amp;competitorid=206514"/>
    <hyperlink ref="A77" r:id="rId142" display="https://data.fis-ski.com/dynamic/athlete-biography.html?sector=CC&amp;listid=&amp;competitorid=198999"/>
    <hyperlink ref="A76" r:id="rId143" display="https://data.fis-ski.com/dynamic/athlete-biography.html?sector=CC&amp;listid=&amp;competitorid=206880"/>
    <hyperlink ref="A75" r:id="rId144" display="https://data.fis-ski.com/dynamic/athlete-biography.html?sector=CC&amp;listid=&amp;competitorid=176496"/>
    <hyperlink ref="A41" r:id="rId145" display="https://data.fis-ski.com/dynamic/athlete-biography.html?sector=CC&amp;listid=&amp;competitorid=224098"/>
    <hyperlink ref="A73" r:id="rId146" display="https://data.fis-ski.com/dynamic/athlete-biography.html?sector=CC&amp;listid=&amp;competitorid=141166"/>
    <hyperlink ref="A72" r:id="rId147" display="https://data.fis-ski.com/dynamic/athlete-biography.html?sector=CC&amp;listid=&amp;competitorid=179188"/>
    <hyperlink ref="A70" r:id="rId148" display="https://data.fis-ski.com/dynamic/athlete-biography.html?sector=CC&amp;listid=&amp;competitorid=177622"/>
    <hyperlink ref="A69" r:id="rId149" display="https://data.fis-ski.com/dynamic/athlete-biography.html?sector=CC&amp;listid=&amp;competitorid=197710"/>
    <hyperlink ref="A68" r:id="rId150" display="https://data.fis-ski.com/dynamic/athlete-biography.html?sector=CC&amp;listid=&amp;competitorid=120806"/>
    <hyperlink ref="A30" r:id="rId151" display="https://data.fis-ski.com/dynamic/athlete-biography.html?sector=CC&amp;listid=&amp;competitorid=201086"/>
    <hyperlink ref="A67" r:id="rId152" display="https://data.fis-ski.com/dynamic/athlete-biography.html?sector=CC&amp;listid=&amp;competitorid=183454"/>
    <hyperlink ref="A66" r:id="rId153" display="https://data.fis-ski.com/dynamic/athlete-biography.html?sector=CC&amp;listid=&amp;competitorid=169966"/>
    <hyperlink ref="A26" r:id="rId154" display="https://data.fis-ski.com/dynamic/athlete-biography.html?sector=CC&amp;listid=&amp;competitorid=191258"/>
    <hyperlink ref="A65" r:id="rId155" display="https://data.fis-ski.com/dynamic/athlete-biography.html?sector=CC&amp;listid=&amp;competitorid=198903"/>
    <hyperlink ref="A11" r:id="rId156" display="https://data.fis-ski.com/dynamic/athlete-biography.html?sector=CC&amp;listid=&amp;competitorid=197152"/>
    <hyperlink ref="A22" r:id="rId157"/>
    <hyperlink ref="A53" r:id="rId158" display="https://www.fis-ski.com/DB/general/athlete-biography.html?sectorcode=cc&amp;competitorid=230258"/>
    <hyperlink ref="A54" r:id="rId159" display="https://www.fis-ski.com/DB/general/athlete-biography.html?sectorcode=cc&amp;competitorid=216365"/>
    <hyperlink ref="A55" r:id="rId160" display="https://www.fis-ski.com/DB/general/athlete-biography.html?sectorcode=cc&amp;competitorid=214357"/>
    <hyperlink ref="A37" r:id="rId161" display="https://www.fis-ski.com/DB/general/athlete-biography.html?sectorcode=cc&amp;competitorid=202782"/>
    <hyperlink ref="A32" r:id="rId162" display="https://www.fis-ski.com/DB/general/athlete-biography.html?sectorcode=cc&amp;competitorid=213768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2"/>
  <sheetViews>
    <sheetView showGridLines="0" showZeros="0" zoomScale="112" zoomScaleNormal="75" zoomScalePageLayoutView="7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AK181" sqref="AK181"/>
    </sheetView>
  </sheetViews>
  <sheetFormatPr baseColWidth="10" defaultColWidth="8.83203125" defaultRowHeight="15" customHeight="1" x14ac:dyDescent="0.2"/>
  <cols>
    <col min="1" max="1" width="8.83203125" style="72" customWidth="1"/>
    <col min="2" max="2" width="11" style="72" customWidth="1"/>
    <col min="3" max="3" width="10.33203125" style="72" customWidth="1"/>
    <col min="4" max="4" width="19.1640625" style="72" customWidth="1"/>
    <col min="5" max="6" width="8.83203125" style="72" hidden="1" customWidth="1"/>
    <col min="7" max="8" width="8.83203125" style="72" customWidth="1"/>
    <col min="9" max="9" width="19.83203125" style="72" bestFit="1" customWidth="1"/>
    <col min="10" max="10" width="3" style="72" customWidth="1"/>
    <col min="11" max="38" width="11.1640625" style="72" customWidth="1"/>
    <col min="39" max="237" width="8.83203125" customWidth="1"/>
  </cols>
  <sheetData>
    <row r="1" spans="1:38" ht="19" customHeight="1" x14ac:dyDescent="0.25">
      <c r="A1" s="2" t="s">
        <v>569</v>
      </c>
      <c r="B1" s="3"/>
      <c r="C1" s="4"/>
      <c r="D1" s="4"/>
      <c r="E1" s="4"/>
      <c r="F1" s="4"/>
      <c r="G1" s="3"/>
      <c r="H1" s="5"/>
      <c r="I1" s="3"/>
      <c r="J1" s="3"/>
      <c r="K1" s="3"/>
      <c r="L1" s="3"/>
      <c r="M1" s="3"/>
      <c r="N1" s="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7" customHeight="1" thickBot="1" x14ac:dyDescent="0.25">
      <c r="A2" s="3"/>
      <c r="B2" s="5"/>
      <c r="C2" s="7" t="s">
        <v>0</v>
      </c>
      <c r="D2" s="4"/>
      <c r="E2" s="4"/>
      <c r="F2" s="4"/>
      <c r="G2" s="3"/>
      <c r="H2" s="3"/>
      <c r="I2" s="8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0"/>
    </row>
    <row r="3" spans="1:38" ht="16" customHeight="1" thickBot="1" x14ac:dyDescent="0.25">
      <c r="A3" s="3"/>
      <c r="B3" s="3"/>
      <c r="C3" s="11"/>
      <c r="D3" s="11"/>
      <c r="E3" s="11"/>
      <c r="F3" s="11"/>
      <c r="G3" s="12"/>
      <c r="H3" s="13"/>
      <c r="I3" s="396" t="s">
        <v>564</v>
      </c>
      <c r="J3" s="17"/>
      <c r="K3" s="530" t="s">
        <v>500</v>
      </c>
      <c r="L3" s="531"/>
      <c r="M3" s="528" t="s">
        <v>501</v>
      </c>
      <c r="N3" s="529"/>
      <c r="O3" s="530" t="s">
        <v>502</v>
      </c>
      <c r="P3" s="531"/>
      <c r="Q3" s="532" t="s">
        <v>503</v>
      </c>
      <c r="R3" s="533"/>
      <c r="S3" s="532" t="s">
        <v>504</v>
      </c>
      <c r="T3" s="533"/>
      <c r="U3" s="530" t="s">
        <v>505</v>
      </c>
      <c r="V3" s="531"/>
      <c r="W3" s="542" t="s">
        <v>506</v>
      </c>
      <c r="X3" s="543"/>
      <c r="Y3" s="530" t="s">
        <v>507</v>
      </c>
      <c r="Z3" s="531"/>
      <c r="AA3" s="542" t="s">
        <v>515</v>
      </c>
      <c r="AB3" s="543"/>
      <c r="AC3" s="544" t="s">
        <v>669</v>
      </c>
      <c r="AD3" s="545"/>
      <c r="AE3" s="532" t="s">
        <v>670</v>
      </c>
      <c r="AF3" s="533"/>
      <c r="AG3" s="530" t="s">
        <v>508</v>
      </c>
      <c r="AH3" s="531"/>
      <c r="AI3" s="532" t="s">
        <v>509</v>
      </c>
      <c r="AJ3" s="533"/>
      <c r="AK3" s="534" t="s">
        <v>510</v>
      </c>
      <c r="AL3" s="535"/>
    </row>
    <row r="4" spans="1:38" ht="13" customHeight="1" thickBot="1" x14ac:dyDescent="0.25">
      <c r="A4" s="419"/>
      <c r="B4" s="419"/>
      <c r="C4" s="420"/>
      <c r="D4" s="420"/>
      <c r="E4" s="18"/>
      <c r="F4" s="18"/>
      <c r="G4" s="19"/>
      <c r="H4" s="20"/>
      <c r="I4" s="221" t="s">
        <v>565</v>
      </c>
      <c r="J4" s="17"/>
      <c r="K4" s="536" t="s">
        <v>4</v>
      </c>
      <c r="L4" s="537"/>
      <c r="M4" s="536" t="s">
        <v>570</v>
      </c>
      <c r="N4" s="537"/>
      <c r="O4" s="536" t="s">
        <v>4</v>
      </c>
      <c r="P4" s="537"/>
      <c r="Q4" s="536" t="s">
        <v>585</v>
      </c>
      <c r="R4" s="537"/>
      <c r="S4" s="538" t="s">
        <v>572</v>
      </c>
      <c r="T4" s="539"/>
      <c r="U4" s="538" t="s">
        <v>7</v>
      </c>
      <c r="V4" s="539"/>
      <c r="W4" s="538" t="s">
        <v>573</v>
      </c>
      <c r="X4" s="539"/>
      <c r="Y4" s="538" t="s">
        <v>6</v>
      </c>
      <c r="Z4" s="539"/>
      <c r="AA4" s="536" t="s">
        <v>574</v>
      </c>
      <c r="AB4" s="537"/>
      <c r="AC4" s="536" t="s">
        <v>5</v>
      </c>
      <c r="AD4" s="537"/>
      <c r="AE4" s="536" t="s">
        <v>583</v>
      </c>
      <c r="AF4" s="537"/>
      <c r="AG4" s="536" t="s">
        <v>4</v>
      </c>
      <c r="AH4" s="537"/>
      <c r="AI4" s="536" t="s">
        <v>575</v>
      </c>
      <c r="AJ4" s="537"/>
      <c r="AK4" s="540" t="s">
        <v>576</v>
      </c>
      <c r="AL4" s="541"/>
    </row>
    <row r="5" spans="1:38" ht="13" customHeight="1" thickBot="1" x14ac:dyDescent="0.25">
      <c r="A5" s="423" t="s">
        <v>9</v>
      </c>
      <c r="B5" s="433" t="s">
        <v>10</v>
      </c>
      <c r="C5" s="428" t="s">
        <v>11</v>
      </c>
      <c r="D5" s="422" t="s">
        <v>12</v>
      </c>
      <c r="E5" s="418"/>
      <c r="F5" s="25"/>
      <c r="G5" s="26" t="s">
        <v>13</v>
      </c>
      <c r="H5" s="132" t="s">
        <v>14</v>
      </c>
      <c r="I5" s="137" t="s">
        <v>15</v>
      </c>
      <c r="J5" s="133">
        <f>_xlfn.MAXIFS($I$6:$I$250,$H$6:$H$250,"U23")</f>
        <v>180</v>
      </c>
      <c r="K5" s="27" t="s">
        <v>16</v>
      </c>
      <c r="L5" s="28" t="s">
        <v>17</v>
      </c>
      <c r="M5" s="27" t="s">
        <v>16</v>
      </c>
      <c r="N5" s="28" t="s">
        <v>17</v>
      </c>
      <c r="O5" s="27" t="s">
        <v>16</v>
      </c>
      <c r="P5" s="28" t="s">
        <v>17</v>
      </c>
      <c r="Q5" s="27" t="s">
        <v>16</v>
      </c>
      <c r="R5" s="28" t="s">
        <v>17</v>
      </c>
      <c r="S5" s="27" t="s">
        <v>16</v>
      </c>
      <c r="T5" s="28" t="s">
        <v>17</v>
      </c>
      <c r="U5" s="27" t="s">
        <v>16</v>
      </c>
      <c r="V5" s="28" t="s">
        <v>17</v>
      </c>
      <c r="W5" s="27" t="s">
        <v>16</v>
      </c>
      <c r="X5" s="28" t="s">
        <v>17</v>
      </c>
      <c r="Y5" s="29"/>
      <c r="Z5" s="30"/>
      <c r="AA5" s="27" t="s">
        <v>16</v>
      </c>
      <c r="AB5" s="28" t="s">
        <v>17</v>
      </c>
      <c r="AC5" s="27" t="s">
        <v>16</v>
      </c>
      <c r="AD5" s="28" t="s">
        <v>17</v>
      </c>
      <c r="AE5" s="27" t="s">
        <v>16</v>
      </c>
      <c r="AF5" s="28" t="s">
        <v>17</v>
      </c>
      <c r="AG5" s="27" t="s">
        <v>16</v>
      </c>
      <c r="AH5" s="28" t="s">
        <v>17</v>
      </c>
      <c r="AI5" s="27" t="s">
        <v>16</v>
      </c>
      <c r="AJ5" s="28" t="s">
        <v>17</v>
      </c>
      <c r="AK5" s="27" t="s">
        <v>16</v>
      </c>
      <c r="AL5" s="28" t="s">
        <v>17</v>
      </c>
    </row>
    <row r="6" spans="1:38" ht="16" customHeight="1" x14ac:dyDescent="0.2">
      <c r="A6" s="421">
        <f t="shared" ref="A6:A37" si="0">RANK(I6,$I$6:$I$262)</f>
        <v>1</v>
      </c>
      <c r="B6" s="434">
        <v>3530679</v>
      </c>
      <c r="C6" s="517" t="s">
        <v>62</v>
      </c>
      <c r="D6" s="518" t="s">
        <v>63</v>
      </c>
      <c r="E6" s="31" t="str">
        <f t="shared" ref="E6:E37" si="1">C6&amp;D6</f>
        <v>KyleBRATRUD</v>
      </c>
      <c r="F6" s="32">
        <v>2017</v>
      </c>
      <c r="G6" s="116">
        <v>1993</v>
      </c>
      <c r="H6" s="206" t="str">
        <f t="shared" ref="H6:H37" si="2">IF(ISBLANK(G6),"",IF(G6&gt;1995.9,"U23","SR"))</f>
        <v>SR</v>
      </c>
      <c r="I6" s="413">
        <f>(L6+N6+P6+R6+T6+V6+X6+Z6+AB6+AD6+AF6+AH6+AJ6+AL6)-SMALL((L6, N6,P6,R6,T6,V6,X6,Z6,AB6,AD6,AF6,AH6,AJ6,AL6),1)-SMALL((L6,N6,P6,R6,T6,V6,X6,Z6,AB6,AD6,AF6,AH6,AJ6,AL6),2)-SMALL((L6,N6,P6,R6,T6,V6,X6,Z6,AB6,AD6,AF6,AH6,AJ6,AL6),3)</f>
        <v>269</v>
      </c>
      <c r="J6" s="122"/>
      <c r="K6" s="389">
        <f>IF($E6="","",VLOOKUP($E6,'SuperTour Men'!$E$6:$AN$239,9,FALSE))</f>
        <v>13</v>
      </c>
      <c r="L6" s="33">
        <f>IF(K6,LOOKUP(K6,{1;2;3;4;5;6;7;8;9;10;11;12;13;14;15;16;17;18;19;20;21},{30;25;21;18;16;15;14;13;12;11;10;9;8;7;6;5;4;3;2;1;0}),0)</f>
        <v>8</v>
      </c>
      <c r="M6" s="389">
        <f>IF($E6="","",VLOOKUP($E6,'SuperTour Men'!$E$6:$AN$239,11,FALSE))</f>
        <v>2</v>
      </c>
      <c r="N6" s="34">
        <f>IF(M6,LOOKUP(M6,{1;2;3;4;5;6;7;8;9;10;11;12;13;14;15;16;17;18;19;20;21},{30;25;21;18;16;15;14;13;12;11;10;9;8;7;6;5;4;3;2;1;0}),0)</f>
        <v>25</v>
      </c>
      <c r="O6" s="389">
        <f>IF($E6="","",VLOOKUP($E6,'SuperTour Men'!$E$6:$AN$239,13,FALSE))</f>
        <v>0</v>
      </c>
      <c r="P6" s="33">
        <f>IF(O6,LOOKUP(O6,{1;2;3;4;5;6;7;8;9;10;11;12;13;14;15;16;17;18;19;20;21},{30;25;21;18;16;15;14;13;12;11;10;9;8;7;6;5;4;3;2;1;0}),0)</f>
        <v>0</v>
      </c>
      <c r="Q6" s="389">
        <f>IF($E6="","",VLOOKUP($E6,'SuperTour Men'!$E$6:$AN$239,15,FALSE))</f>
        <v>1</v>
      </c>
      <c r="R6" s="34">
        <f>IF(Q6,LOOKUP(Q6,{1;2;3;4;5;6;7;8;9;10;11;12;13;14;15;16;17;18;19;20;21},{30;25;21;18;16;15;14;13;12;11;10;9;8;7;6;5;4;3;2;1;0}),0)</f>
        <v>30</v>
      </c>
      <c r="S6" s="389">
        <f>IF($E6="","",VLOOKUP($E6,'SuperTour Men'!$E$6:$AN$239,17,FALSE))</f>
        <v>1</v>
      </c>
      <c r="T6" s="35">
        <f>IF(S6,LOOKUP(S6,{1;2;3;4;5;6;7;8;9;10;11;12;13;14;15;16;17;18;19;20;21},{60;50;42;36;32;30;28;26;24;22;20;18;16;14;12;10;8;6;4;2;0}),0)</f>
        <v>60</v>
      </c>
      <c r="U6" s="389">
        <f>IF($E6="","",VLOOKUP($E6,'SuperTour Men'!$E$6:$AN$239,19,FALSE))</f>
        <v>0</v>
      </c>
      <c r="V6" s="33">
        <f>IF(U6,LOOKUP(U6,{1;2;3;4;5;6;7;8;9;10;11;12;13;14;15;16;17;18;19;20;21},{60;50;42;36;32;30;28;26;24;22;20;18;16;14;12;10;8;6;4;2;0}),0)</f>
        <v>0</v>
      </c>
      <c r="W6" s="389">
        <f>IF($E6="","",VLOOKUP($E6,'SuperTour Men'!$E$6:$AN$239,21,FALSE))</f>
        <v>2</v>
      </c>
      <c r="X6" s="35">
        <f>IF(W6,LOOKUP(W6,{1;2;3;4;5;6;7;8;9;10;11;12;13;14;15;16;17;18;19;20;21},{60;50;42;36;32;30;28;26;24;22;20;18;16;14;12;10;8;6;4;2;0}),0)</f>
        <v>50</v>
      </c>
      <c r="Y6" s="389">
        <f>IF($E6="","",VLOOKUP($E6,'SuperTour Men'!$E$6:$AN$239,23,FALSE))</f>
        <v>10</v>
      </c>
      <c r="Z6" s="33">
        <f>IF(Y6,LOOKUP(Y6,{1;2;3;4;5;6;7;8;9;10;11;12;13;14;15;16;17;18;19;20;21},{60;50;42;36;32;30;28;26;24;22;20;18;16;14;12;10;8;6;4;2;0}),0)</f>
        <v>22</v>
      </c>
      <c r="AA6" s="389">
        <f>IF($E6="","",VLOOKUP($E6,'SuperTour Men'!$E$6:$AN$239,25,FALSE))</f>
        <v>1</v>
      </c>
      <c r="AB6" s="105">
        <f>IF(AA6,LOOKUP(AA6,{1;2;3;4;5;6;7;8;9;10;11;12;13;14;15;16;17;18;19;20;21},{30;25;21;18;16;15;14;13;12;11;10;9;8;7;6;5;4;3;2;1;0}),0)</f>
        <v>30</v>
      </c>
      <c r="AC6" s="389">
        <f>IF($E6="","",VLOOKUP($E6,'SuperTour Men'!$E$6:$AN$239,27,FALSE))</f>
        <v>7</v>
      </c>
      <c r="AD6" s="487">
        <f>IF(AC6,LOOKUP(AC6,{1;2;3;4;5;6;7;8;9;10;11;12;13;14;15;16;17;18;19;20;21},{30;25;21;18;16;15;14;13;12;11;10;9;8;7;6;5;4;3;2;1;0}),0)</f>
        <v>14</v>
      </c>
      <c r="AE6" s="389">
        <f>IF($E6="","",VLOOKUP($E6,'SuperTour Men'!$E$6:$AN$239,29,FALSE))</f>
        <v>1</v>
      </c>
      <c r="AF6" s="105">
        <f>IF(AE6,LOOKUP(AE6,{1;2;3;4;5;6;7;8;9;10;11;12;13;14;15;16;17;18;19;20;21},{30;25;21;18;16;15;14;13;12;11;10;9;8;7;6;5;4;3;2;1;0}),0)</f>
        <v>30</v>
      </c>
      <c r="AG6" s="389">
        <f>IF($E6="","",VLOOKUP($E6,'SuperTour Men'!$E$6:$AN$239,31,FALSE))</f>
        <v>0</v>
      </c>
      <c r="AH6" s="33">
        <f>IF(AG6,LOOKUP(AG6,{1;2;3;4;5;6;7;8;9;10;11;12;13;14;15;16;17;18;19;20;21},{30;25;21;18;16;15;14;13;12;11;10;9;8;7;6;5;4;3;2;1;0}),0)</f>
        <v>0</v>
      </c>
      <c r="AI6" s="389">
        <f>IF($E6="","",VLOOKUP($E6,'SuperTour Men'!$E$6:$AN$239,33,FALSE))</f>
        <v>0</v>
      </c>
      <c r="AJ6" s="34">
        <f>IF(AI6,LOOKUP(AI6,{1;2;3;4;5;6;7;8;9;10;11;12;13;14;15;16;17;18;19;20;21},{30;25;21;18;16;15;14;13;12;11;10;9;8;7;6;5;4;3;2;1;0}),0)</f>
        <v>0</v>
      </c>
      <c r="AK6" s="389">
        <f>IF($E6="","",VLOOKUP($E6,'SuperTour Men'!$E$6:$AN$239,35,FALSE))</f>
        <v>0</v>
      </c>
      <c r="AL6" s="34">
        <f>IF(AK6,LOOKUP(AK6,{1;2;3;4;5;6;7;8;9;10;11;12;13;14;15;16;17;18;19;20;21},{30;25;21;18;16;15;14;13;12;11;10;9;8;7;6;5;4;3;2;1;0}),0)</f>
        <v>0</v>
      </c>
    </row>
    <row r="7" spans="1:38" ht="16" customHeight="1" x14ac:dyDescent="0.2">
      <c r="A7" s="424">
        <f t="shared" si="0"/>
        <v>2</v>
      </c>
      <c r="B7" s="435">
        <v>3530672</v>
      </c>
      <c r="C7" s="429" t="s">
        <v>26</v>
      </c>
      <c r="D7" s="37" t="s">
        <v>34</v>
      </c>
      <c r="E7" s="38" t="str">
        <f t="shared" si="1"/>
        <v>BenjaminSAXTON</v>
      </c>
      <c r="F7" s="39">
        <v>2017</v>
      </c>
      <c r="G7" s="117">
        <v>1993</v>
      </c>
      <c r="H7" s="207" t="str">
        <f t="shared" si="2"/>
        <v>SR</v>
      </c>
      <c r="I7" s="416">
        <f>(L7+N7+P7+R7+T7+V7+X7+Z7+AB7+AD7+AF7+AH7+AJ7+AL7)-SMALL((L7, N7,P7,R7,T7,V7,X7,Z7,AB7,AD7,AF7,AH7,AJ7,AL7),1)-SMALL((L7,N7,P7,R7,T7,V7,X7,Z7,AB7,AD7,AF7,AH7,AJ7,AL7),2)-SMALL((L7,N7,P7,R7,T7,V7,X7,Z7,AB7,AD7,AF7,AH7,AJ7,AL7),3)</f>
        <v>225</v>
      </c>
      <c r="J7" s="122"/>
      <c r="K7" s="388">
        <f>IF($E7="","",VLOOKUP($E7,'SuperTour Men'!$E$6:$AN$239,9,FALSE))</f>
        <v>6</v>
      </c>
      <c r="L7" s="41">
        <f>IF(K7,LOOKUP(K7,{1;2;3;4;5;6;7;8;9;10;11;12;13;14;15;16;17;18;19;20;21},{30;25;21;18;16;15;14;13;12;11;10;9;8;7;6;5;4;3;2;1;0}),0)</f>
        <v>15</v>
      </c>
      <c r="M7" s="390">
        <f>IF($E7="","",VLOOKUP($E7,'SuperTour Men'!$E$6:$AN$239,11,FALSE))</f>
        <v>0</v>
      </c>
      <c r="N7" s="43">
        <f>IF(M7,LOOKUP(M7,{1;2;3;4;5;6;7;8;9;10;11;12;13;14;15;16;17;18;19;20;21},{30;25;21;18;16;15;14;13;12;11;10;9;8;7;6;5;4;3;2;1;0}),0)</f>
        <v>0</v>
      </c>
      <c r="O7" s="390">
        <f>IF($E7="","",VLOOKUP($E7,'SuperTour Men'!$E$6:$AN$239,13,FALSE))</f>
        <v>3</v>
      </c>
      <c r="P7" s="41">
        <f>IF(O7,LOOKUP(O7,{1;2;3;4;5;6;7;8;9;10;11;12;13;14;15;16;17;18;19;20;21},{30;25;21;18;16;15;14;13;12;11;10;9;8;7;6;5;4;3;2;1;0}),0)</f>
        <v>21</v>
      </c>
      <c r="Q7" s="390">
        <f>IF($E7="","",VLOOKUP($E7,'SuperTour Men'!$E$6:$AN$239,15,FALSE))</f>
        <v>0</v>
      </c>
      <c r="R7" s="43">
        <f>IF(Q7,LOOKUP(Q7,{1;2;3;4;5;6;7;8;9;10;11;12;13;14;15;16;17;18;19;20;21},{30;25;21;18;16;15;14;13;12;11;10;9;8;7;6;5;4;3;2;1;0}),0)</f>
        <v>0</v>
      </c>
      <c r="S7" s="390">
        <f>IF($E7="","",VLOOKUP($E7,'SuperTour Men'!$E$6:$AN$239,17,FALSE))</f>
        <v>0</v>
      </c>
      <c r="T7" s="45">
        <f>IF(S7,LOOKUP(S7,{1;2;3;4;5;6;7;8;9;10;11;12;13;14;15;16;17;18;19;20;21},{60;50;42;36;32;30;28;26;24;22;20;18;16;14;12;10;8;6;4;2;0}),0)</f>
        <v>0</v>
      </c>
      <c r="U7" s="390">
        <f>IF($E7="","",VLOOKUP($E7,'SuperTour Men'!$E$6:$AN$239,19,FALSE))</f>
        <v>2</v>
      </c>
      <c r="V7" s="41">
        <f>IF(U7,LOOKUP(U7,{1;2;3;4;5;6;7;8;9;10;11;12;13;14;15;16;17;18;19;20;21},{60;50;42;36;32;30;28;26;24;22;20;18;16;14;12;10;8;6;4;2;0}),0)</f>
        <v>50</v>
      </c>
      <c r="W7" s="390">
        <f>IF($E7="","",VLOOKUP($E7,'SuperTour Men'!$E$6:$AN$239,21,FALSE))</f>
        <v>0</v>
      </c>
      <c r="X7" s="45">
        <f>IF(W7,LOOKUP(W7,{1;2;3;4;5;6;7;8;9;10;11;12;13;14;15;16;17;18;19;20;21},{60;50;42;36;32;30;28;26;24;22;20;18;16;14;12;10;8;6;4;2;0}),0)</f>
        <v>0</v>
      </c>
      <c r="Y7" s="390">
        <f>IF($E7="","",VLOOKUP($E7,'SuperTour Men'!$E$6:$AN$239,23,FALSE))</f>
        <v>1</v>
      </c>
      <c r="Z7" s="41">
        <f>IF(Y7,LOOKUP(Y7,{1;2;3;4;5;6;7;8;9;10;11;12;13;14;15;16;17;18;19;20;21},{60;50;42;36;32;30;28;26;24;22;20;18;16;14;12;10;8;6;4;2;0}),0)</f>
        <v>60</v>
      </c>
      <c r="AA7" s="390">
        <f>IF($E7="","",VLOOKUP($E7,'SuperTour Men'!$E$6:$AN$239,25,FALSE))</f>
        <v>5</v>
      </c>
      <c r="AB7" s="106">
        <f>IF(AA7,LOOKUP(AA7,{1;2;3;4;5;6;7;8;9;10;11;12;13;14;15;16;17;18;19;20;21},{30;25;21;18;16;15;14;13;12;11;10;9;8;7;6;5;4;3;2;1;0}),0)</f>
        <v>16</v>
      </c>
      <c r="AC7" s="390">
        <f>IF($E7="","",VLOOKUP($E7,'SuperTour Men'!$E$6:$AN$239,27,FALSE))</f>
        <v>3</v>
      </c>
      <c r="AD7" s="488">
        <f>IF(AC7,LOOKUP(AC7,{1;2;3;4;5;6;7;8;9;10;11;12;13;14;15;16;17;18;19;20;21},{30;25;21;18;16;15;14;13;12;11;10;9;8;7;6;5;4;3;2;1;0}),0)</f>
        <v>21</v>
      </c>
      <c r="AE7" s="390">
        <f>IF($E7="","",VLOOKUP($E7,'SuperTour Men'!$E$6:$AN$239,29,FALSE))</f>
        <v>12</v>
      </c>
      <c r="AF7" s="106">
        <f>IF(AE7,LOOKUP(AE7,{1;2;3;4;5;6;7;8;9;10;11;12;13;14;15;16;17;18;19;20;21},{30;25;21;18;16;15;14;13;12;11;10;9;8;7;6;5;4;3;2;1;0}),0)</f>
        <v>9</v>
      </c>
      <c r="AG7" s="390">
        <f>IF($E7="","",VLOOKUP($E7,'SuperTour Men'!$E$6:$AN$239,31,FALSE))</f>
        <v>9</v>
      </c>
      <c r="AH7" s="41">
        <f>IF(AG7,LOOKUP(AG7,{1;2;3;4;5;6;7;8;9;10;11;12;13;14;15;16;17;18;19;20;21},{30;25;21;18;16;15;14;13;12;11;10;9;8;7;6;5;4;3;2;1;0}),0)</f>
        <v>12</v>
      </c>
      <c r="AI7" s="390">
        <f>IF($E7="","",VLOOKUP($E7,'SuperTour Men'!$E$6:$AN$239,33,FALSE))</f>
        <v>8</v>
      </c>
      <c r="AJ7" s="43">
        <f>IF(AI7,LOOKUP(AI7,{1;2;3;4;5;6;7;8;9;10;11;12;13;14;15;16;17;18;19;20;21},{30;25;21;18;16;15;14;13;12;11;10;9;8;7;6;5;4;3;2;1;0}),0)</f>
        <v>13</v>
      </c>
      <c r="AK7" s="390">
        <f>IF($E7="","",VLOOKUP($E7,'SuperTour Men'!$E$6:$AN$239,35,FALSE))</f>
        <v>13</v>
      </c>
      <c r="AL7" s="43">
        <f>IF(AK7,LOOKUP(AK7,{1;2;3;4;5;6;7;8;9;10;11;12;13;14;15;16;17;18;19;20;21},{30;25;21;18;16;15;14;13;12;11;10;9;8;7;6;5;4;3;2;1;0}),0)</f>
        <v>8</v>
      </c>
    </row>
    <row r="8" spans="1:38" ht="16" customHeight="1" x14ac:dyDescent="0.2">
      <c r="A8" s="424">
        <f t="shared" si="0"/>
        <v>3</v>
      </c>
      <c r="B8" s="435">
        <v>3530797</v>
      </c>
      <c r="C8" s="430" t="s">
        <v>134</v>
      </c>
      <c r="D8" s="49" t="s">
        <v>195</v>
      </c>
      <c r="E8" s="38" t="str">
        <f t="shared" si="1"/>
        <v>PeterHOLMES</v>
      </c>
      <c r="F8" s="39">
        <v>2017</v>
      </c>
      <c r="G8" s="117">
        <v>1996</v>
      </c>
      <c r="H8" s="207" t="str">
        <f t="shared" si="2"/>
        <v>U23</v>
      </c>
      <c r="I8" s="416">
        <f>(L8+N8+P8+R8+T8+V8+X8+Z8+AB8+AD8+AF8+AH8+AJ8+AL8)-SMALL((L8, N8,P8,R8,T8,V8,X8,Z8,AB8,AD8,AF8,AH8,AJ8,AL8),1)-SMALL((L8,N8,P8,R8,T8,V8,X8,Z8,AB8,AD8,AF8,AH8,AJ8,AL8),2)-SMALL((L8,N8,P8,R8,T8,V8,X8,Z8,AB8,AD8,AF8,AH8,AJ8,AL8),3)</f>
        <v>180</v>
      </c>
      <c r="J8" s="122"/>
      <c r="K8" s="388">
        <f>IF($E8="","",VLOOKUP($E8,'SuperTour Men'!$E$6:$AN$239,9,FALSE))</f>
        <v>10</v>
      </c>
      <c r="L8" s="41">
        <f>IF(K8,LOOKUP(K8,{1;2;3;4;5;6;7;8;9;10;11;12;13;14;15;16;17;18;19;20;21},{30;25;21;18;16;15;14;13;12;11;10;9;8;7;6;5;4;3;2;1;0}),0)</f>
        <v>11</v>
      </c>
      <c r="M8" s="390">
        <f>IF($E8="","",VLOOKUP($E8,'SuperTour Men'!$E$6:$AN$239,11,FALSE))</f>
        <v>8</v>
      </c>
      <c r="N8" s="43">
        <f>IF(M8,LOOKUP(M8,{1;2;3;4;5;6;7;8;9;10;11;12;13;14;15;16;17;18;19;20;21},{30;25;21;18;16;15;14;13;12;11;10;9;8;7;6;5;4;3;2;1;0}),0)</f>
        <v>13</v>
      </c>
      <c r="O8" s="390">
        <f>IF($E8="","",VLOOKUP($E8,'SuperTour Men'!$E$6:$AN$239,13,FALSE))</f>
        <v>7</v>
      </c>
      <c r="P8" s="41">
        <f>IF(O8,LOOKUP(O8,{1;2;3;4;5;6;7;8;9;10;11;12;13;14;15;16;17;18;19;20;21},{30;25;21;18;16;15;14;13;12;11;10;9;8;7;6;5;4;3;2;1;0}),0)</f>
        <v>14</v>
      </c>
      <c r="Q8" s="390">
        <f>IF($E8="","",VLOOKUP($E8,'SuperTour Men'!$E$6:$AN$239,15,FALSE))</f>
        <v>10</v>
      </c>
      <c r="R8" s="43">
        <f>IF(Q8,LOOKUP(Q8,{1;2;3;4;5;6;7;8;9;10;11;12;13;14;15;16;17;18;19;20;21},{30;25;21;18;16;15;14;13;12;11;10;9;8;7;6;5;4;3;2;1;0}),0)</f>
        <v>11</v>
      </c>
      <c r="S8" s="390">
        <f>IF($E8="","",VLOOKUP($E8,'SuperTour Men'!$E$6:$AN$239,17,FALSE))</f>
        <v>11</v>
      </c>
      <c r="T8" s="45">
        <f>IF(S8,LOOKUP(S8,{1;2;3;4;5;6;7;8;9;10;11;12;13;14;15;16;17;18;19;20;21},{60;50;42;36;32;30;28;26;24;22;20;18;16;14;12;10;8;6;4;2;0}),0)</f>
        <v>20</v>
      </c>
      <c r="U8" s="390">
        <f>IF($E8="","",VLOOKUP($E8,'SuperTour Men'!$E$6:$AN$239,19,FALSE))</f>
        <v>4</v>
      </c>
      <c r="V8" s="41">
        <f>IF(U8,LOOKUP(U8,{1;2;3;4;5;6;7;8;9;10;11;12;13;14;15;16;17;18;19;20;21},{60;50;42;36;32;30;28;26;24;22;20;18;16;14;12;10;8;6;4;2;0}),0)</f>
        <v>36</v>
      </c>
      <c r="W8" s="390">
        <f>IF($E8="","",VLOOKUP($E8,'SuperTour Men'!$E$6:$AN$239,21,FALSE))</f>
        <v>19</v>
      </c>
      <c r="X8" s="45">
        <f>IF(W8,LOOKUP(W8,{1;2;3;4;5;6;7;8;9;10;11;12;13;14;15;16;17;18;19;20;21},{60;50;42;36;32;30;28;26;24;22;20;18;16;14;12;10;8;6;4;2;0}),0)</f>
        <v>4</v>
      </c>
      <c r="Y8" s="390">
        <f>IF($E8="","",VLOOKUP($E8,'SuperTour Men'!$E$6:$AN$239,23,FALSE))</f>
        <v>11</v>
      </c>
      <c r="Z8" s="41">
        <f>IF(Y8,LOOKUP(Y8,{1;2;3;4;5;6;7;8;9;10;11;12;13;14;15;16;17;18;19;20;21},{60;50;42;36;32;30;28;26;24;22;20;18;16;14;12;10;8;6;4;2;0}),0)</f>
        <v>20</v>
      </c>
      <c r="AA8" s="390">
        <f>IF($E8="","",VLOOKUP($E8,'SuperTour Men'!$E$6:$AN$239,25,FALSE))</f>
        <v>0</v>
      </c>
      <c r="AB8" s="106">
        <f>IF(AA8,LOOKUP(AA8,{1;2;3;4;5;6;7;8;9;10;11;12;13;14;15;16;17;18;19;20;21},{30;25;21;18;16;15;14;13;12;11;10;9;8;7;6;5;4;3;2;1;0}),0)</f>
        <v>0</v>
      </c>
      <c r="AC8" s="390">
        <f>IF($E8="","",VLOOKUP($E8,'SuperTour Men'!$E$6:$AN$239,27,FALSE))</f>
        <v>0</v>
      </c>
      <c r="AD8" s="488">
        <f>IF(AC8,LOOKUP(AC8,{1;2;3;4;5;6;7;8;9;10;11;12;13;14;15;16;17;18;19;20;21},{30;25;21;18;16;15;14;13;12;11;10;9;8;7;6;5;4;3;2;1;0}),0)</f>
        <v>0</v>
      </c>
      <c r="AE8" s="390">
        <f>IF($E8="","",VLOOKUP($E8,'SuperTour Men'!$E$6:$AN$239,29,FALSE))</f>
        <v>0</v>
      </c>
      <c r="AF8" s="106">
        <f>IF(AE8,LOOKUP(AE8,{1;2;3;4;5;6;7;8;9;10;11;12;13;14;15;16;17;18;19;20;21},{30;25;21;18;16;15;14;13;12;11;10;9;8;7;6;5;4;3;2;1;0}),0)</f>
        <v>0</v>
      </c>
      <c r="AG8" s="390">
        <f>IF($E8="","",VLOOKUP($E8,'SuperTour Men'!$E$6:$AN$239,31,FALSE))</f>
        <v>4</v>
      </c>
      <c r="AH8" s="41">
        <f>IF(AG8,LOOKUP(AG8,{1;2;3;4;5;6;7;8;9;10;11;12;13;14;15;16;17;18;19;20;21},{30;25;21;18;16;15;14;13;12;11;10;9;8;7;6;5;4;3;2;1;0}),0)</f>
        <v>18</v>
      </c>
      <c r="AI8" s="390">
        <f>IF($E8="","",VLOOKUP($E8,'SuperTour Men'!$E$6:$AN$239,33,FALSE))</f>
        <v>6</v>
      </c>
      <c r="AJ8" s="43">
        <f>IF(AI8,LOOKUP(AI8,{1;2;3;4;5;6;7;8;9;10;11;12;13;14;15;16;17;18;19;20;21},{30;25;21;18;16;15;14;13;12;11;10;9;8;7;6;5;4;3;2;1;0}),0)</f>
        <v>15</v>
      </c>
      <c r="AK8" s="390">
        <f>IF($E8="","",VLOOKUP($E8,'SuperTour Men'!$E$6:$AN$239,35,FALSE))</f>
        <v>4</v>
      </c>
      <c r="AL8" s="43">
        <f>IF(AK8,LOOKUP(AK8,{1;2;3;4;5;6;7;8;9;10;11;12;13;14;15;16;17;18;19;20;21},{30;25;21;18;16;15;14;13;12;11;10;9;8;7;6;5;4;3;2;1;0}),0)</f>
        <v>18</v>
      </c>
    </row>
    <row r="9" spans="1:38" ht="16" customHeight="1" x14ac:dyDescent="0.2">
      <c r="A9" s="424">
        <f t="shared" si="0"/>
        <v>4</v>
      </c>
      <c r="B9" s="435">
        <v>3530628</v>
      </c>
      <c r="C9" s="430" t="s">
        <v>90</v>
      </c>
      <c r="D9" s="49" t="s">
        <v>91</v>
      </c>
      <c r="E9" s="38" t="str">
        <f t="shared" si="1"/>
        <v>AkeoMAIFELD-CARUCCI</v>
      </c>
      <c r="F9" s="39">
        <v>2017</v>
      </c>
      <c r="G9" s="117">
        <v>1993</v>
      </c>
      <c r="H9" s="207" t="str">
        <f t="shared" si="2"/>
        <v>SR</v>
      </c>
      <c r="I9" s="416">
        <f>(L9+N9+P9+R9+T9+V9+X9+Z9+AB9+AD9+AF9+AH9+AJ9+AL9)-SMALL((L9, N9,P9,R9,T9,V9,X9,Z9,AB9,AD9,AF9,AH9,AJ9,AL9),1)-SMALL((L9,N9,P9,R9,T9,V9,X9,Z9,AB9,AD9,AF9,AH9,AJ9,AL9),2)-SMALL((L9,N9,P9,R9,T9,V9,X9,Z9,AB9,AD9,AF9,AH9,AJ9,AL9),3)</f>
        <v>160</v>
      </c>
      <c r="J9" s="122"/>
      <c r="K9" s="388">
        <f>IF($E9="","",VLOOKUP($E9,'SuperTour Men'!$E$6:$AN$239,9,FALSE))</f>
        <v>0</v>
      </c>
      <c r="L9" s="41">
        <f>IF(K9,LOOKUP(K9,{1;2;3;4;5;6;7;8;9;10;11;12;13;14;15;16;17;18;19;20;21},{30;25;21;18;16;15;14;13;12;11;10;9;8;7;6;5;4;3;2;1;0}),0)</f>
        <v>0</v>
      </c>
      <c r="M9" s="390">
        <f>IF($E9="","",VLOOKUP($E9,'SuperTour Men'!$E$6:$AN$239,11,FALSE))</f>
        <v>3</v>
      </c>
      <c r="N9" s="43">
        <f>IF(M9,LOOKUP(M9,{1;2;3;4;5;6;7;8;9;10;11;12;13;14;15;16;17;18;19;20;21},{30;25;21;18;16;15;14;13;12;11;10;9;8;7;6;5;4;3;2;1;0}),0)</f>
        <v>21</v>
      </c>
      <c r="O9" s="390">
        <f>IF($E9="","",VLOOKUP($E9,'SuperTour Men'!$E$6:$AN$239,13,FALSE))</f>
        <v>0</v>
      </c>
      <c r="P9" s="41">
        <f>IF(O9,LOOKUP(O9,{1;2;3;4;5;6;7;8;9;10;11;12;13;14;15;16;17;18;19;20;21},{30;25;21;18;16;15;14;13;12;11;10;9;8;7;6;5;4;3;2;1;0}),0)</f>
        <v>0</v>
      </c>
      <c r="Q9" s="390">
        <f>IF($E9="","",VLOOKUP($E9,'SuperTour Men'!$E$6:$AN$239,15,FALSE))</f>
        <v>0</v>
      </c>
      <c r="R9" s="43">
        <f>IF(Q9,LOOKUP(Q9,{1;2;3;4;5;6;7;8;9;10;11;12;13;14;15;16;17;18;19;20;21},{30;25;21;18;16;15;14;13;12;11;10;9;8;7;6;5;4;3;2;1;0}),0)</f>
        <v>0</v>
      </c>
      <c r="S9" s="390">
        <f>IF($E9="","",VLOOKUP($E9,'SuperTour Men'!$E$6:$AN$239,17,FALSE))</f>
        <v>9</v>
      </c>
      <c r="T9" s="45">
        <f>IF(S9,LOOKUP(S9,{1;2;3;4;5;6;7;8;9;10;11;12;13;14;15;16;17;18;19;20;21},{60;50;42;36;32;30;28;26;24;22;20;18;16;14;12;10;8;6;4;2;0}),0)</f>
        <v>24</v>
      </c>
      <c r="U9" s="390">
        <f>IF($E9="","",VLOOKUP($E9,'SuperTour Men'!$E$6:$AN$239,19,FALSE))</f>
        <v>0</v>
      </c>
      <c r="V9" s="41">
        <f>IF(U9,LOOKUP(U9,{1;2;3;4;5;6;7;8;9;10;11;12;13;14;15;16;17;18;19;20;21},{60;50;42;36;32;30;28;26;24;22;20;18;16;14;12;10;8;6;4;2;0}),0)</f>
        <v>0</v>
      </c>
      <c r="W9" s="390">
        <f>IF($E9="","",VLOOKUP($E9,'SuperTour Men'!$E$6:$AN$239,21,FALSE))</f>
        <v>10</v>
      </c>
      <c r="X9" s="45">
        <f>IF(W9,LOOKUP(W9,{1;2;3;4;5;6;7;8;9;10;11;12;13;14;15;16;17;18;19;20;21},{60;50;42;36;32;30;28;26;24;22;20;18;16;14;12;10;8;6;4;2;0}),0)</f>
        <v>22</v>
      </c>
      <c r="Y9" s="390">
        <f>IF($E9="","",VLOOKUP($E9,'SuperTour Men'!$E$6:$AN$239,23,FALSE))</f>
        <v>0</v>
      </c>
      <c r="Z9" s="41">
        <f>IF(Y9,LOOKUP(Y9,{1;2;3;4;5;6;7;8;9;10;11;12;13;14;15;16;17;18;19;20;21},{60;50;42;36;32;30;28;26;24;22;20;18;16;14;12;10;8;6;4;2;0}),0)</f>
        <v>0</v>
      </c>
      <c r="AA9" s="390">
        <f>IF($E9="","",VLOOKUP($E9,'SuperTour Men'!$E$6:$AN$239,25,FALSE))</f>
        <v>2</v>
      </c>
      <c r="AB9" s="106">
        <f>IF(AA9,LOOKUP(AA9,{1;2;3;4;5;6;7;8;9;10;11;12;13;14;15;16;17;18;19;20;21},{30;25;21;18;16;15;14;13;12;11;10;9;8;7;6;5;4;3;2;1;0}),0)</f>
        <v>25</v>
      </c>
      <c r="AC9" s="390">
        <f>IF($E9="","",VLOOKUP($E9,'SuperTour Men'!$E$6:$AN$239,27,FALSE))</f>
        <v>16</v>
      </c>
      <c r="AD9" s="488">
        <f>IF(AC9,LOOKUP(AC9,{1;2;3;4;5;6;7;8;9;10;11;12;13;14;15;16;17;18;19;20;21},{30;25;21;18;16;15;14;13;12;11;10;9;8;7;6;5;4;3;2;1;0}),0)</f>
        <v>5</v>
      </c>
      <c r="AE9" s="390">
        <f>IF($E9="","",VLOOKUP($E9,'SuperTour Men'!$E$6:$AN$239,29,FALSE))</f>
        <v>6</v>
      </c>
      <c r="AF9" s="106">
        <f>IF(AE9,LOOKUP(AE9,{1;2;3;4;5;6;7;8;9;10;11;12;13;14;15;16;17;18;19;20;21},{30;25;21;18;16;15;14;13;12;11;10;9;8;7;6;5;4;3;2;1;0}),0)</f>
        <v>15</v>
      </c>
      <c r="AG9" s="390">
        <f>IF($E9="","",VLOOKUP($E9,'SuperTour Men'!$E$6:$AN$239,31,FALSE))</f>
        <v>5</v>
      </c>
      <c r="AH9" s="41">
        <f>IF(AG9,LOOKUP(AG9,{1;2;3;4;5;6;7;8;9;10;11;12;13;14;15;16;17;18;19;20;21},{30;25;21;18;16;15;14;13;12;11;10;9;8;7;6;5;4;3;2;1;0}),0)</f>
        <v>16</v>
      </c>
      <c r="AI9" s="390">
        <f>IF($E9="","",VLOOKUP($E9,'SuperTour Men'!$E$6:$AN$239,33,FALSE))</f>
        <v>10</v>
      </c>
      <c r="AJ9" s="43">
        <f>IF(AI9,LOOKUP(AI9,{1;2;3;4;5;6;7;8;9;10;11;12;13;14;15;16;17;18;19;20;21},{30;25;21;18;16;15;14;13;12;11;10;9;8;7;6;5;4;3;2;1;0}),0)</f>
        <v>11</v>
      </c>
      <c r="AK9" s="390">
        <f>IF($E9="","",VLOOKUP($E9,'SuperTour Men'!$E$6:$AN$239,35,FALSE))</f>
        <v>3</v>
      </c>
      <c r="AL9" s="43">
        <f>IF(AK9,LOOKUP(AK9,{1;2;3;4;5;6;7;8;9;10;11;12;13;14;15;16;17;18;19;20;21},{30;25;21;18;16;15;14;13;12;11;10;9;8;7;6;5;4;3;2;1;0}),0)</f>
        <v>21</v>
      </c>
    </row>
    <row r="10" spans="1:38" ht="16" customHeight="1" x14ac:dyDescent="0.2">
      <c r="A10" s="424">
        <f t="shared" si="0"/>
        <v>5</v>
      </c>
      <c r="B10" s="435">
        <v>3530772</v>
      </c>
      <c r="C10" s="429" t="s">
        <v>26</v>
      </c>
      <c r="D10" s="37" t="s">
        <v>27</v>
      </c>
      <c r="E10" s="38" t="str">
        <f t="shared" si="1"/>
        <v>BenjaminLUSTGARTEN</v>
      </c>
      <c r="F10" s="39">
        <v>2017</v>
      </c>
      <c r="G10" s="117">
        <v>1992</v>
      </c>
      <c r="H10" s="207" t="str">
        <f t="shared" si="2"/>
        <v>SR</v>
      </c>
      <c r="I10" s="416">
        <f>(L10+N10+P10+R10+T10+V10+X10+Z10+AB10+AD10+AF10+AH10+AJ10+AL10)-SMALL((L10, N10,P10,R10,T10,V10,X10,Z10,AB10,AD10,AF10,AH10,AJ10,AL10),1)-SMALL((L10,N10,P10,R10,T10,V10,X10,Z10,AB10,AD10,AF10,AH10,AJ10,AL10),2)-SMALL((L10,N10,P10,R10,T10,V10,X10,Z10,AB10,AD10,AF10,AH10,AJ10,AL10),3)</f>
        <v>151</v>
      </c>
      <c r="J10" s="122"/>
      <c r="K10" s="388">
        <f>IF($E10="","",VLOOKUP($E10,'SuperTour Men'!$E$6:$AN$239,9,FALSE))</f>
        <v>2</v>
      </c>
      <c r="L10" s="41">
        <f>IF(K10,LOOKUP(K10,{1;2;3;4;5;6;7;8;9;10;11;12;13;14;15;16;17;18;19;20;21},{30;25;21;18;16;15;14;13;12;11;10;9;8;7;6;5;4;3;2;1;0}),0)</f>
        <v>25</v>
      </c>
      <c r="M10" s="390">
        <f>IF($E10="","",VLOOKUP($E10,'SuperTour Men'!$E$6:$AN$239,11,FALSE))</f>
        <v>1</v>
      </c>
      <c r="N10" s="43">
        <f>IF(M10,LOOKUP(M10,{1;2;3;4;5;6;7;8;9;10;11;12;13;14;15;16;17;18;19;20;21},{30;25;21;18;16;15;14;13;12;11;10;9;8;7;6;5;4;3;2;1;0}),0)</f>
        <v>30</v>
      </c>
      <c r="O10" s="390">
        <f>IF($E10="","",VLOOKUP($E10,'SuperTour Men'!$E$6:$AN$239,13,FALSE))</f>
        <v>6</v>
      </c>
      <c r="P10" s="41">
        <f>IF(O10,LOOKUP(O10,{1;2;3;4;5;6;7;8;9;10;11;12;13;14;15;16;17;18;19;20;21},{30;25;21;18;16;15;14;13;12;11;10;9;8;7;6;5;4;3;2;1;0}),0)</f>
        <v>15</v>
      </c>
      <c r="Q10" s="390">
        <f>IF($E10="","",VLOOKUP($E10,'SuperTour Men'!$E$6:$AN$239,15,FALSE))</f>
        <v>2</v>
      </c>
      <c r="R10" s="43">
        <f>IF(Q10,LOOKUP(Q10,{1;2;3;4;5;6;7;8;9;10;11;12;13;14;15;16;17;18;19;20;21},{30;25;21;18;16;15;14;13;12;11;10;9;8;7;6;5;4;3;2;1;0}),0)</f>
        <v>25</v>
      </c>
      <c r="S10" s="390">
        <f>IF($E10="","",VLOOKUP($E10,'SuperTour Men'!$E$6:$AN$239,17,FALSE))</f>
        <v>0</v>
      </c>
      <c r="T10" s="45">
        <f>IF(S10,LOOKUP(S10,{1;2;3;4;5;6;7;8;9;10;11;12;13;14;15;16;17;18;19;20;21},{60;50;42;36;32;30;28;26;24;22;20;18;16;14;12;10;8;6;4;2;0}),0)</f>
        <v>0</v>
      </c>
      <c r="U10" s="390">
        <f>IF($E10="","",VLOOKUP($E10,'SuperTour Men'!$E$6:$AN$239,19,FALSE))</f>
        <v>0</v>
      </c>
      <c r="V10" s="41">
        <f>IF(U10,LOOKUP(U10,{1;2;3;4;5;6;7;8;9;10;11;12;13;14;15;16;17;18;19;20;21},{60;50;42;36;32;30;28;26;24;22;20;18;16;14;12;10;8;6;4;2;0}),0)</f>
        <v>0</v>
      </c>
      <c r="W10" s="390">
        <f>IF($E10="","",VLOOKUP($E10,'SuperTour Men'!$E$6:$AN$239,21,FALSE))</f>
        <v>0</v>
      </c>
      <c r="X10" s="45">
        <f>IF(W10,LOOKUP(W10,{1;2;3;4;5;6;7;8;9;10;11;12;13;14;15;16;17;18;19;20;21},{60;50;42;36;32;30;28;26;24;22;20;18;16;14;12;10;8;6;4;2;0}),0)</f>
        <v>0</v>
      </c>
      <c r="Y10" s="390">
        <f>IF($E10="","",VLOOKUP($E10,'SuperTour Men'!$E$6:$AN$239,23,FALSE))</f>
        <v>0</v>
      </c>
      <c r="Z10" s="41">
        <f>IF(Y10,LOOKUP(Y10,{1;2;3;4;5;6;7;8;9;10;11;12;13;14;15;16;17;18;19;20;21},{60;50;42;36;32;30;28;26;24;22;20;18;16;14;12;10;8;6;4;2;0}),0)</f>
        <v>0</v>
      </c>
      <c r="AA10" s="390">
        <f>IF($E10="","",VLOOKUP($E10,'SuperTour Men'!$E$6:$AN$239,25,FALSE))</f>
        <v>0</v>
      </c>
      <c r="AB10" s="106">
        <f>IF(AA10,LOOKUP(AA10,{1;2;3;4;5;6;7;8;9;10;11;12;13;14;15;16;17;18;19;20;21},{30;25;21;18;16;15;14;13;12;11;10;9;8;7;6;5;4;3;2;1;0}),0)</f>
        <v>0</v>
      </c>
      <c r="AC10" s="390">
        <f>IF($E10="","",VLOOKUP($E10,'SuperTour Men'!$E$6:$AN$239,27,FALSE))</f>
        <v>0</v>
      </c>
      <c r="AD10" s="488">
        <f>IF(AC10,LOOKUP(AC10,{1;2;3;4;5;6;7;8;9;10;11;12;13;14;15;16;17;18;19;20;21},{30;25;21;18;16;15;14;13;12;11;10;9;8;7;6;5;4;3;2;1;0}),0)</f>
        <v>0</v>
      </c>
      <c r="AE10" s="390">
        <f>IF($E10="","",VLOOKUP($E10,'SuperTour Men'!$E$6:$AN$239,29,FALSE))</f>
        <v>0</v>
      </c>
      <c r="AF10" s="106">
        <f>IF(AE10,LOOKUP(AE10,{1;2;3;4;5;6;7;8;9;10;11;12;13;14;15;16;17;18;19;20;21},{30;25;21;18;16;15;14;13;12;11;10;9;8;7;6;5;4;3;2;1;0}),0)</f>
        <v>0</v>
      </c>
      <c r="AG10" s="390">
        <f>IF($E10="","",VLOOKUP($E10,'SuperTour Men'!$E$6:$AN$239,31,FALSE))</f>
        <v>6</v>
      </c>
      <c r="AH10" s="41">
        <f>IF(AG10,LOOKUP(AG10,{1;2;3;4;5;6;7;8;9;10;11;12;13;14;15;16;17;18;19;20;21},{30;25;21;18;16;15;14;13;12;11;10;9;8;7;6;5;4;3;2;1;0}),0)</f>
        <v>15</v>
      </c>
      <c r="AI10" s="390">
        <f>IF($E10="","",VLOOKUP($E10,'SuperTour Men'!$E$6:$AN$239,33,FALSE))</f>
        <v>2</v>
      </c>
      <c r="AJ10" s="43">
        <f>IF(AI10,LOOKUP(AI10,{1;2;3;4;5;6;7;8;9;10;11;12;13;14;15;16;17;18;19;20;21},{30;25;21;18;16;15;14;13;12;11;10;9;8;7;6;5;4;3;2;1;0}),0)</f>
        <v>25</v>
      </c>
      <c r="AK10" s="390">
        <f>IF($E10="","",VLOOKUP($E10,'SuperTour Men'!$E$6:$AN$239,35,FALSE))</f>
        <v>5</v>
      </c>
      <c r="AL10" s="43">
        <f>IF(AK10,LOOKUP(AK10,{1;2;3;4;5;6;7;8;9;10;11;12;13;14;15;16;17;18;19;20;21},{30;25;21;18;16;15;14;13;12;11;10;9;8;7;6;5;4;3;2;1;0}),0)</f>
        <v>16</v>
      </c>
    </row>
    <row r="11" spans="1:38" ht="16" customHeight="1" x14ac:dyDescent="0.2">
      <c r="A11" s="424">
        <f t="shared" si="0"/>
        <v>6</v>
      </c>
      <c r="B11" s="154">
        <v>3530649</v>
      </c>
      <c r="C11" s="429" t="s">
        <v>43</v>
      </c>
      <c r="D11" s="37" t="s">
        <v>44</v>
      </c>
      <c r="E11" s="38" t="str">
        <f t="shared" si="1"/>
        <v>ForrestMAHLEN</v>
      </c>
      <c r="F11" s="39">
        <v>2017</v>
      </c>
      <c r="G11" s="440">
        <v>1993</v>
      </c>
      <c r="H11" s="207" t="str">
        <f t="shared" si="2"/>
        <v>SR</v>
      </c>
      <c r="I11" s="416">
        <f>(L11+N11+P11+R11+T11+V11+X11+Z11+AB11+AD11+AF11+AH11+AJ11+AL11)-SMALL((L11, N11,P11,R11,T11,V11,X11,Z11,AB11,AD11,AF11,AH11,AJ11,AL11),1)-SMALL((L11,N11,P11,R11,T11,V11,X11,Z11,AB11,AD11,AF11,AH11,AJ11,AL11),2)-SMALL((L11,N11,P11,R11,T11,V11,X11,Z11,AB11,AD11,AF11,AH11,AJ11,AL11),3)</f>
        <v>147</v>
      </c>
      <c r="J11" s="266"/>
      <c r="K11" s="388">
        <f>IF($E11="","",VLOOKUP($E11,'SuperTour Men'!$E$6:$AN$239,9,FALSE))</f>
        <v>5</v>
      </c>
      <c r="L11" s="41">
        <f>IF(K11,LOOKUP(K11,{1;2;3;4;5;6;7;8;9;10;11;12;13;14;15;16;17;18;19;20;21},{30;25;21;18;16;15;14;13;12;11;10;9;8;7;6;5;4;3;2;1;0}),0)</f>
        <v>16</v>
      </c>
      <c r="M11" s="390">
        <f>IF($E11="","",VLOOKUP($E11,'SuperTour Men'!$E$6:$AN$239,11,FALSE))</f>
        <v>0</v>
      </c>
      <c r="N11" s="43">
        <f>IF(M11,LOOKUP(M11,{1;2;3;4;5;6;7;8;9;10;11;12;13;14;15;16;17;18;19;20;21},{30;25;21;18;16;15;14;13;12;11;10;9;8;7;6;5;4;3;2;1;0}),0)</f>
        <v>0</v>
      </c>
      <c r="O11" s="390">
        <f>IF($E11="","",VLOOKUP($E11,'SuperTour Men'!$E$6:$AN$239,13,FALSE))</f>
        <v>15</v>
      </c>
      <c r="P11" s="41">
        <f>IF(O11,LOOKUP(O11,{1;2;3;4;5;6;7;8;9;10;11;12;13;14;15;16;17;18;19;20;21},{30;25;21;18;16;15;14;13;12;11;10;9;8;7;6;5;4;3;2;1;0}),0)</f>
        <v>6</v>
      </c>
      <c r="Q11" s="390">
        <f>IF($E11="","",VLOOKUP($E11,'SuperTour Men'!$E$6:$AN$239,15,FALSE))</f>
        <v>16</v>
      </c>
      <c r="R11" s="43">
        <f>IF(Q11,LOOKUP(Q11,{1;2;3;4;5;6;7;8;9;10;11;12;13;14;15;16;17;18;19;20;21},{30;25;21;18;16;15;14;13;12;11;10;9;8;7;6;5;4;3;2;1;0}),0)</f>
        <v>5</v>
      </c>
      <c r="S11" s="390">
        <f>IF($E11="","",VLOOKUP($E11,'SuperTour Men'!$E$6:$AN$239,17,FALSE))</f>
        <v>0</v>
      </c>
      <c r="T11" s="45">
        <f>IF(S11,LOOKUP(S11,{1;2;3;4;5;6;7;8;9;10;11;12;13;14;15;16;17;18;19;20;21},{60;50;42;36;32;30;28;26;24;22;20;18;16;14;12;10;8;6;4;2;0}),0)</f>
        <v>0</v>
      </c>
      <c r="U11" s="390">
        <f>IF($E11="","",VLOOKUP($E11,'SuperTour Men'!$E$6:$AN$239,19,FALSE))</f>
        <v>10</v>
      </c>
      <c r="V11" s="41">
        <f>IF(U11,LOOKUP(U11,{1;2;3;4;5;6;7;8;9;10;11;12;13;14;15;16;17;18;19;20;21},{60;50;42;36;32;30;28;26;24;22;20;18;16;14;12;10;8;6;4;2;0}),0)</f>
        <v>22</v>
      </c>
      <c r="W11" s="390">
        <f>IF($E11="","",VLOOKUP($E11,'SuperTour Men'!$E$6:$AN$239,21,FALSE))</f>
        <v>13</v>
      </c>
      <c r="X11" s="45">
        <f>IF(W11,LOOKUP(W11,{1;2;3;4;5;6;7;8;9;10;11;12;13;14;15;16;17;18;19;20;21},{60;50;42;36;32;30;28;26;24;22;20;18;16;14;12;10;8;6;4;2;0}),0)</f>
        <v>16</v>
      </c>
      <c r="Y11" s="390">
        <f>IF($E11="","",VLOOKUP($E11,'SuperTour Men'!$E$6:$AN$239,23,FALSE))</f>
        <v>0</v>
      </c>
      <c r="Z11" s="41">
        <f>IF(Y11,LOOKUP(Y11,{1;2;3;4;5;6;7;8;9;10;11;12;13;14;15;16;17;18;19;20;21},{60;50;42;36;32;30;28;26;24;22;20;18;16;14;12;10;8;6;4;2;0}),0)</f>
        <v>0</v>
      </c>
      <c r="AA11" s="390">
        <f>IF($E11="","",VLOOKUP($E11,'SuperTour Men'!$E$6:$AN$239,25,FALSE))</f>
        <v>6</v>
      </c>
      <c r="AB11" s="106">
        <f>IF(AA11,LOOKUP(AA11,{1;2;3;4;5;6;7;8;9;10;11;12;13;14;15;16;17;18;19;20;21},{30;25;21;18;16;15;14;13;12;11;10;9;8;7;6;5;4;3;2;1;0}),0)</f>
        <v>15</v>
      </c>
      <c r="AC11" s="390">
        <f>IF($E11="","",VLOOKUP($E11,'SuperTour Men'!$E$6:$AN$239,27,FALSE))</f>
        <v>4</v>
      </c>
      <c r="AD11" s="488">
        <f>IF(AC11,LOOKUP(AC11,{1;2;3;4;5;6;7;8;9;10;11;12;13;14;15;16;17;18;19;20;21},{30;25;21;18;16;15;14;13;12;11;10;9;8;7;6;5;4;3;2;1;0}),0)</f>
        <v>18</v>
      </c>
      <c r="AE11" s="390">
        <f>IF($E11="","",VLOOKUP($E11,'SuperTour Men'!$E$6:$AN$239,29,FALSE))</f>
        <v>9</v>
      </c>
      <c r="AF11" s="106">
        <f>IF(AE11,LOOKUP(AE11,{1;2;3;4;5;6;7;8;9;10;11;12;13;14;15;16;17;18;19;20;21},{30;25;21;18;16;15;14;13;12;11;10;9;8;7;6;5;4;3;2;1;0}),0)</f>
        <v>12</v>
      </c>
      <c r="AG11" s="390">
        <f>IF($E11="","",VLOOKUP($E11,'SuperTour Men'!$E$6:$AN$239,31,FALSE))</f>
        <v>3</v>
      </c>
      <c r="AH11" s="41">
        <f>IF(AG11,LOOKUP(AG11,{1;2;3;4;5;6;7;8;9;10;11;12;13;14;15;16;17;18;19;20;21},{30;25;21;18;16;15;14;13;12;11;10;9;8;7;6;5;4;3;2;1;0}),0)</f>
        <v>21</v>
      </c>
      <c r="AI11" s="390">
        <f>IF($E11="","",VLOOKUP($E11,'SuperTour Men'!$E$6:$AN$239,33,FALSE))</f>
        <v>17</v>
      </c>
      <c r="AJ11" s="43">
        <f>IF(AI11,LOOKUP(AI11,{1;2;3;4;5;6;7;8;9;10;11;12;13;14;15;16;17;18;19;20;21},{30;25;21;18;16;15;14;13;12;11;10;9;8;7;6;5;4;3;2;1;0}),0)</f>
        <v>4</v>
      </c>
      <c r="AK11" s="390">
        <f>IF($E11="","",VLOOKUP($E11,'SuperTour Men'!$E$6:$AN$239,35,FALSE))</f>
        <v>9</v>
      </c>
      <c r="AL11" s="43">
        <f>IF(AK11,LOOKUP(AK11,{1;2;3;4;5;6;7;8;9;10;11;12;13;14;15;16;17;18;19;20;21},{30;25;21;18;16;15;14;13;12;11;10;9;8;7;6;5;4;3;2;1;0}),0)</f>
        <v>12</v>
      </c>
    </row>
    <row r="12" spans="1:38" ht="16" customHeight="1" x14ac:dyDescent="0.2">
      <c r="A12" s="424">
        <f t="shared" si="0"/>
        <v>7</v>
      </c>
      <c r="B12" s="154">
        <v>3530835</v>
      </c>
      <c r="C12" s="430" t="s">
        <v>45</v>
      </c>
      <c r="D12" s="49" t="s">
        <v>46</v>
      </c>
      <c r="E12" s="38" t="str">
        <f t="shared" si="1"/>
        <v>ZakKETTERSON</v>
      </c>
      <c r="F12" s="39">
        <v>2017</v>
      </c>
      <c r="G12" s="440">
        <v>1997</v>
      </c>
      <c r="H12" s="207" t="str">
        <f t="shared" si="2"/>
        <v>U23</v>
      </c>
      <c r="I12" s="416">
        <f>(L12+N12+P12+R12+T12+V12+X12+Z12+AB12+AD12+AF12+AH12+AJ12+AL12)-SMALL((L12, N12,P12,R12,T12,V12,X12,Z12,AB12,AD12,AF12,AH12,AJ12,AL12),1)-SMALL((L12,N12,P12,R12,T12,V12,X12,Z12,AB12,AD12,AF12,AH12,AJ12,AL12),2)-SMALL((L12,N12,P12,R12,T12,V12,X12,Z12,AB12,AD12,AF12,AH12,AJ12,AL12),3)</f>
        <v>143</v>
      </c>
      <c r="J12" s="266"/>
      <c r="K12" s="388">
        <f>IF($E12="","",VLOOKUP($E12,'SuperTour Men'!$E$6:$AN$239,9,FALSE))</f>
        <v>0</v>
      </c>
      <c r="L12" s="41">
        <f>IF(K12,LOOKUP(K12,{1;2;3;4;5;6;7;8;9;10;11;12;13;14;15;16;17;18;19;20;21},{30;25;21;18;16;15;14;13;12;11;10;9;8;7;6;5;4;3;2;1;0}),0)</f>
        <v>0</v>
      </c>
      <c r="M12" s="390">
        <f>IF($E12="","",VLOOKUP($E12,'SuperTour Men'!$E$6:$AN$239,11,FALSE))</f>
        <v>0</v>
      </c>
      <c r="N12" s="43">
        <f>IF(M12,LOOKUP(M12,{1;2;3;4;5;6;7;8;9;10;11;12;13;14;15;16;17;18;19;20;21},{30;25;21;18;16;15;14;13;12;11;10;9;8;7;6;5;4;3;2;1;0}),0)</f>
        <v>0</v>
      </c>
      <c r="O12" s="390">
        <f>IF($E12="","",VLOOKUP($E12,'SuperTour Men'!$E$6:$AN$239,13,FALSE))</f>
        <v>0</v>
      </c>
      <c r="P12" s="41">
        <f>IF(O12,LOOKUP(O12,{1;2;3;4;5;6;7;8;9;10;11;12;13;14;15;16;17;18;19;20;21},{30;25;21;18;16;15;14;13;12;11;10;9;8;7;6;5;4;3;2;1;0}),0)</f>
        <v>0</v>
      </c>
      <c r="Q12" s="390">
        <f>IF($E12="","",VLOOKUP($E12,'SuperTour Men'!$E$6:$AN$239,15,FALSE))</f>
        <v>0</v>
      </c>
      <c r="R12" s="43">
        <f>IF(Q12,LOOKUP(Q12,{1;2;3;4;5;6;7;8;9;10;11;12;13;14;15;16;17;18;19;20;21},{30;25;21;18;16;15;14;13;12;11;10;9;8;7;6;5;4;3;2;1;0}),0)</f>
        <v>0</v>
      </c>
      <c r="S12" s="390">
        <f>IF($E12="","",VLOOKUP($E12,'SuperTour Men'!$E$6:$AN$239,17,FALSE))</f>
        <v>8</v>
      </c>
      <c r="T12" s="45">
        <f>IF(S12,LOOKUP(S12,{1;2;3;4;5;6;7;8;9;10;11;12;13;14;15;16;17;18;19;20;21},{60;50;42;36;32;30;28;26;24;22;20;18;16;14;12;10;8;6;4;2;0}),0)</f>
        <v>26</v>
      </c>
      <c r="U12" s="390">
        <f>IF($E12="","",VLOOKUP($E12,'SuperTour Men'!$E$6:$AN$239,19,FALSE))</f>
        <v>6</v>
      </c>
      <c r="V12" s="41">
        <f>IF(U12,LOOKUP(U12,{1;2;3;4;5;6;7;8;9;10;11;12;13;14;15;16;17;18;19;20;21},{60;50;42;36;32;30;28;26;24;22;20;18;16;14;12;10;8;6;4;2;0}),0)</f>
        <v>30</v>
      </c>
      <c r="W12" s="390">
        <f>IF($E12="","",VLOOKUP($E12,'SuperTour Men'!$E$6:$AN$239,21,FALSE))</f>
        <v>20</v>
      </c>
      <c r="X12" s="45">
        <f>IF(W12,LOOKUP(W12,{1;2;3;4;5;6;7;8;9;10;11;12;13;14;15;16;17;18;19;20;21},{60;50;42;36;32;30;28;26;24;22;20;18;16;14;12;10;8;6;4;2;0}),0)</f>
        <v>2</v>
      </c>
      <c r="Y12" s="390">
        <f>IF($E12="","",VLOOKUP($E12,'SuperTour Men'!$E$6:$AN$239,23,FALSE))</f>
        <v>6</v>
      </c>
      <c r="Z12" s="41">
        <f>IF(Y12,LOOKUP(Y12,{1;2;3;4;5;6;7;8;9;10;11;12;13;14;15;16;17;18;19;20;21},{60;50;42;36;32;30;28;26;24;22;20;18;16;14;12;10;8;6;4;2;0}),0)</f>
        <v>30</v>
      </c>
      <c r="AA12" s="390">
        <f>IF($E12="","",VLOOKUP($E12,'SuperTour Men'!$E$6:$AN$239,25,FALSE))</f>
        <v>0</v>
      </c>
      <c r="AB12" s="106">
        <f>IF(AA12,LOOKUP(AA12,{1;2;3;4;5;6;7;8;9;10;11;12;13;14;15;16;17;18;19;20;21},{30;25;21;18;16;15;14;13;12;11;10;9;8;7;6;5;4;3;2;1;0}),0)</f>
        <v>0</v>
      </c>
      <c r="AC12" s="390">
        <f>IF($E12="","",VLOOKUP($E12,'SuperTour Men'!$E$6:$AN$239,27,FALSE))</f>
        <v>0</v>
      </c>
      <c r="AD12" s="488">
        <f>IF(AC12,LOOKUP(AC12,{1;2;3;4;5;6;7;8;9;10;11;12;13;14;15;16;17;18;19;20;21},{30;25;21;18;16;15;14;13;12;11;10;9;8;7;6;5;4;3;2;1;0}),0)</f>
        <v>0</v>
      </c>
      <c r="AE12" s="390">
        <f>IF($E12="","",VLOOKUP($E12,'SuperTour Men'!$E$6:$AN$239,29,FALSE))</f>
        <v>0</v>
      </c>
      <c r="AF12" s="106">
        <f>IF(AE12,LOOKUP(AE12,{1;2;3;4;5;6;7;8;9;10;11;12;13;14;15;16;17;18;19;20;21},{30;25;21;18;16;15;14;13;12;11;10;9;8;7;6;5;4;3;2;1;0}),0)</f>
        <v>0</v>
      </c>
      <c r="AG12" s="390">
        <f>IF($E12="","",VLOOKUP($E12,'SuperTour Men'!$E$6:$AN$239,31,FALSE))</f>
        <v>0</v>
      </c>
      <c r="AH12" s="41">
        <f>IF(AG12,LOOKUP(AG12,{1;2;3;4;5;6;7;8;9;10;11;12;13;14;15;16;17;18;19;20;21},{30;25;21;18;16;15;14;13;12;11;10;9;8;7;6;5;4;3;2;1;0}),0)</f>
        <v>0</v>
      </c>
      <c r="AI12" s="390">
        <f>IF($E12="","",VLOOKUP($E12,'SuperTour Men'!$E$6:$AN$239,33,FALSE))</f>
        <v>1</v>
      </c>
      <c r="AJ12" s="43">
        <f>IF(AI12,LOOKUP(AI12,{1;2;3;4;5;6;7;8;9;10;11;12;13;14;15;16;17;18;19;20;21},{30;25;21;18;16;15;14;13;12;11;10;9;8;7;6;5;4;3;2;1;0}),0)</f>
        <v>30</v>
      </c>
      <c r="AK12" s="390">
        <f>IF($E12="","",VLOOKUP($E12,'SuperTour Men'!$E$6:$AN$239,35,FALSE))</f>
        <v>2</v>
      </c>
      <c r="AL12" s="43">
        <f>IF(AK12,LOOKUP(AK12,{1;2;3;4;5;6;7;8;9;10;11;12;13;14;15;16;17;18;19;20;21},{30;25;21;18;16;15;14;13;12;11;10;9;8;7;6;5;4;3;2;1;0}),0)</f>
        <v>25</v>
      </c>
    </row>
    <row r="13" spans="1:38" ht="16" customHeight="1" x14ac:dyDescent="0.2">
      <c r="A13" s="424">
        <f t="shared" si="0"/>
        <v>8</v>
      </c>
      <c r="B13" s="154">
        <v>3530711</v>
      </c>
      <c r="C13" s="430" t="s">
        <v>39</v>
      </c>
      <c r="D13" s="49" t="s">
        <v>40</v>
      </c>
      <c r="E13" s="38" t="str">
        <f t="shared" si="1"/>
        <v>AdamMARTIN</v>
      </c>
      <c r="F13" s="39">
        <v>2017</v>
      </c>
      <c r="G13" s="440">
        <v>1994</v>
      </c>
      <c r="H13" s="207" t="str">
        <f t="shared" si="2"/>
        <v>SR</v>
      </c>
      <c r="I13" s="416">
        <f>(L13+N13+P13+R13+T13+V13+X13+Z13+AB13+AD13+AF13+AH13+AJ13+AL13)-SMALL((L13, N13,P13,R13,T13,V13,X13,Z13,AB13,AD13,AF13,AH13,AJ13,AL13),1)-SMALL((L13,N13,P13,R13,T13,V13,X13,Z13,AB13,AD13,AF13,AH13,AJ13,AL13),2)-SMALL((L13,N13,P13,R13,T13,V13,X13,Z13,AB13,AD13,AF13,AH13,AJ13,AL13),3)</f>
        <v>132</v>
      </c>
      <c r="J13" s="266"/>
      <c r="K13" s="388">
        <f>IF($E13="","",VLOOKUP($E13,'SuperTour Men'!$E$6:$AN$239,9,FALSE))</f>
        <v>0</v>
      </c>
      <c r="L13" s="41">
        <f>IF(K13,LOOKUP(K13,{1;2;3;4;5;6;7;8;9;10;11;12;13;14;15;16;17;18;19;20;21},{30;25;21;18;16;15;14;13;12;11;10;9;8;7;6;5;4;3;2;1;0}),0)</f>
        <v>0</v>
      </c>
      <c r="M13" s="390">
        <f>IF($E13="","",VLOOKUP($E13,'SuperTour Men'!$E$6:$AN$239,11,FALSE))</f>
        <v>0</v>
      </c>
      <c r="N13" s="43">
        <f>IF(M13,LOOKUP(M13,{1;2;3;4;5;6;7;8;9;10;11;12;13;14;15;16;17;18;19;20;21},{30;25;21;18;16;15;14;13;12;11;10;9;8;7;6;5;4;3;2;1;0}),0)</f>
        <v>0</v>
      </c>
      <c r="O13" s="390">
        <f>IF($E13="","",VLOOKUP($E13,'SuperTour Men'!$E$6:$AN$239,13,FALSE))</f>
        <v>0</v>
      </c>
      <c r="P13" s="41">
        <f>IF(O13,LOOKUP(O13,{1;2;3;4;5;6;7;8;9;10;11;12;13;14;15;16;17;18;19;20;21},{30;25;21;18;16;15;14;13;12;11;10;9;8;7;6;5;4;3;2;1;0}),0)</f>
        <v>0</v>
      </c>
      <c r="Q13" s="390">
        <f>IF($E13="","",VLOOKUP($E13,'SuperTour Men'!$E$6:$AN$239,15,FALSE))</f>
        <v>0</v>
      </c>
      <c r="R13" s="43">
        <f>IF(Q13,LOOKUP(Q13,{1;2;3;4;5;6;7;8;9;10;11;12;13;14;15;16;17;18;19;20;21},{30;25;21;18;16;15;14;13;12;11;10;9;8;7;6;5;4;3;2;1;0}),0)</f>
        <v>0</v>
      </c>
      <c r="S13" s="390">
        <f>IF($E13="","",VLOOKUP($E13,'SuperTour Men'!$E$6:$AN$239,17,FALSE))</f>
        <v>2</v>
      </c>
      <c r="T13" s="45">
        <f>IF(S13,LOOKUP(S13,{1;2;3;4;5;6;7;8;9;10;11;12;13;14;15;16;17;18;19;20;21},{60;50;42;36;32;30;28;26;24;22;20;18;16;14;12;10;8;6;4;2;0}),0)</f>
        <v>50</v>
      </c>
      <c r="U13" s="390">
        <f>IF($E13="","",VLOOKUP($E13,'SuperTour Men'!$E$6:$AN$239,19,FALSE))</f>
        <v>0</v>
      </c>
      <c r="V13" s="41">
        <f>IF(U13,LOOKUP(U13,{1;2;3;4;5;6;7;8;9;10;11;12;13;14;15;16;17;18;19;20;21},{60;50;42;36;32;30;28;26;24;22;20;18;16;14;12;10;8;6;4;2;0}),0)</f>
        <v>0</v>
      </c>
      <c r="W13" s="390">
        <f>IF($E13="","",VLOOKUP($E13,'SuperTour Men'!$E$6:$AN$239,21,FALSE))</f>
        <v>5</v>
      </c>
      <c r="X13" s="45">
        <f>IF(W13,LOOKUP(W13,{1;2;3;4;5;6;7;8;9;10;11;12;13;14;15;16;17;18;19;20;21},{60;50;42;36;32;30;28;26;24;22;20;18;16;14;12;10;8;6;4;2;0}),0)</f>
        <v>32</v>
      </c>
      <c r="Y13" s="390">
        <f>IF($E13="","",VLOOKUP($E13,'SuperTour Men'!$E$6:$AN$239,23,FALSE))</f>
        <v>0</v>
      </c>
      <c r="Z13" s="41">
        <f>IF(Y13,LOOKUP(Y13,{1;2;3;4;5;6;7;8;9;10;11;12;13;14;15;16;17;18;19;20;21},{60;50;42;36;32;30;28;26;24;22;20;18;16;14;12;10;8;6;4;2;0}),0)</f>
        <v>0</v>
      </c>
      <c r="AA13" s="390">
        <f>IF($E13="","",VLOOKUP($E13,'SuperTour Men'!$E$6:$AN$239,25,FALSE))</f>
        <v>4</v>
      </c>
      <c r="AB13" s="106">
        <f>IF(AA13,LOOKUP(AA13,{1;2;3;4;5;6;7;8;9;10;11;12;13;14;15;16;17;18;19;20;21},{30;25;21;18;16;15;14;13;12;11;10;9;8;7;6;5;4;3;2;1;0}),0)</f>
        <v>18</v>
      </c>
      <c r="AC13" s="390">
        <f>IF($E13="","",VLOOKUP($E13,'SuperTour Men'!$E$6:$AN$239,27,FALSE))</f>
        <v>14</v>
      </c>
      <c r="AD13" s="488">
        <f>IF(AC13,LOOKUP(AC13,{1;2;3;4;5;6;7;8;9;10;11;12;13;14;15;16;17;18;19;20;21},{30;25;21;18;16;15;14;13;12;11;10;9;8;7;6;5;4;3;2;1;0}),0)</f>
        <v>7</v>
      </c>
      <c r="AE13" s="390">
        <f>IF($E13="","",VLOOKUP($E13,'SuperTour Men'!$E$6:$AN$239,29,FALSE))</f>
        <v>2</v>
      </c>
      <c r="AF13" s="106">
        <f>IF(AE13,LOOKUP(AE13,{1;2;3;4;5;6;7;8;9;10;11;12;13;14;15;16;17;18;19;20;21},{30;25;21;18;16;15;14;13;12;11;10;9;8;7;6;5;4;3;2;1;0}),0)</f>
        <v>25</v>
      </c>
      <c r="AG13" s="390">
        <f>IF($E13="","",VLOOKUP($E13,'SuperTour Men'!$E$6:$AN$239,31,FALSE))</f>
        <v>0</v>
      </c>
      <c r="AH13" s="41">
        <f>IF(AG13,LOOKUP(AG13,{1;2;3;4;5;6;7;8;9;10;11;12;13;14;15;16;17;18;19;20;21},{30;25;21;18;16;15;14;13;12;11;10;9;8;7;6;5;4;3;2;1;0}),0)</f>
        <v>0</v>
      </c>
      <c r="AI13" s="390">
        <f>IF($E13="","",VLOOKUP($E13,'SuperTour Men'!$E$6:$AN$239,33,FALSE))</f>
        <v>0</v>
      </c>
      <c r="AJ13" s="43">
        <f>IF(AI13,LOOKUP(AI13,{1;2;3;4;5;6;7;8;9;10;11;12;13;14;15;16;17;18;19;20;21},{30;25;21;18;16;15;14;13;12;11;10;9;8;7;6;5;4;3;2;1;0}),0)</f>
        <v>0</v>
      </c>
      <c r="AK13" s="390">
        <f>IF($E13="","",VLOOKUP($E13,'SuperTour Men'!$E$6:$AN$239,35,FALSE))</f>
        <v>0</v>
      </c>
      <c r="AL13" s="43">
        <f>IF(AK13,LOOKUP(AK13,{1;2;3;4;5;6;7;8;9;10;11;12;13;14;15;16;17;18;19;20;21},{30;25;21;18;16;15;14;13;12;11;10;9;8;7;6;5;4;3;2;1;0}),0)</f>
        <v>0</v>
      </c>
    </row>
    <row r="14" spans="1:38" ht="16" customHeight="1" x14ac:dyDescent="0.2">
      <c r="A14" s="424">
        <f t="shared" si="0"/>
        <v>9</v>
      </c>
      <c r="B14" s="435">
        <v>3100314</v>
      </c>
      <c r="C14" s="430" t="s">
        <v>160</v>
      </c>
      <c r="D14" s="49" t="s">
        <v>161</v>
      </c>
      <c r="E14" s="38" t="str">
        <f t="shared" si="1"/>
        <v>AntoineBRIAND</v>
      </c>
      <c r="F14" s="39">
        <v>2017</v>
      </c>
      <c r="G14" s="117">
        <v>1995</v>
      </c>
      <c r="H14" s="207" t="str">
        <f t="shared" si="2"/>
        <v>SR</v>
      </c>
      <c r="I14" s="416">
        <f>(L14+N14+P14+R14+T14+V14+X14+Z14+AB14+AD14+AF14+AH14+AJ14+AL14)-SMALL((L14, N14,P14,R14,T14,V14,X14,Z14,AB14,AD14,AF14,AH14,AJ14,AL14),1)-SMALL((L14,N14,P14,R14,T14,V14,X14,Z14,AB14,AD14,AF14,AH14,AJ14,AL14),2)-SMALL((L14,N14,P14,R14,T14,V14,X14,Z14,AB14,AD14,AF14,AH14,AJ14,AL14),3)</f>
        <v>125</v>
      </c>
      <c r="J14" s="122"/>
      <c r="K14" s="388">
        <f>IF($E14="","",VLOOKUP($E14,'SuperTour Men'!$E$6:$AN$239,9,FALSE))</f>
        <v>0</v>
      </c>
      <c r="L14" s="41">
        <f>IF(K14,LOOKUP(K14,{1;2;3;4;5;6;7;8;9;10;11;12;13;14;15;16;17;18;19;20;21},{30;25;21;18;16;15;14;13;12;11;10;9;8;7;6;5;4;3;2;1;0}),0)</f>
        <v>0</v>
      </c>
      <c r="M14" s="390">
        <f>IF($E14="","",VLOOKUP($E14,'SuperTour Men'!$E$6:$AN$239,11,FALSE))</f>
        <v>0</v>
      </c>
      <c r="N14" s="43">
        <f>IF(M14,LOOKUP(M14,{1;2;3;4;5;6;7;8;9;10;11;12;13;14;15;16;17;18;19;20;21},{30;25;21;18;16;15;14;13;12;11;10;9;8;7;6;5;4;3;2;1;0}),0)</f>
        <v>0</v>
      </c>
      <c r="O14" s="390">
        <f>IF($E14="","",VLOOKUP($E14,'SuperTour Men'!$E$6:$AN$239,13,FALSE))</f>
        <v>2</v>
      </c>
      <c r="P14" s="41">
        <f>IF(O14,LOOKUP(O14,{1;2;3;4;5;6;7;8;9;10;11;12;13;14;15;16;17;18;19;20;21},{30;25;21;18;16;15;14;13;12;11;10;9;8;7;6;5;4;3;2;1;0}),0)</f>
        <v>25</v>
      </c>
      <c r="Q14" s="390">
        <f>IF($E14="","",VLOOKUP($E14,'SuperTour Men'!$E$6:$AN$239,15,FALSE))</f>
        <v>0</v>
      </c>
      <c r="R14" s="43">
        <f>IF(Q14,LOOKUP(Q14,{1;2;3;4;5;6;7;8;9;10;11;12;13;14;15;16;17;18;19;20;21},{30;25;21;18;16;15;14;13;12;11;10;9;8;7;6;5;4;3;2;1;0}),0)</f>
        <v>0</v>
      </c>
      <c r="S14" s="390">
        <f>IF($E14="","",VLOOKUP($E14,'SuperTour Men'!$E$6:$AN$239,17,FALSE))</f>
        <v>0</v>
      </c>
      <c r="T14" s="45">
        <f>IF(S14,LOOKUP(S14,{1;2;3;4;5;6;7;8;9;10;11;12;13;14;15;16;17;18;19;20;21},{60;50;42;36;32;30;28;26;24;22;20;18;16;14;12;10;8;6;4;2;0}),0)</f>
        <v>0</v>
      </c>
      <c r="U14" s="390">
        <f>IF($E14="","",VLOOKUP($E14,'SuperTour Men'!$E$6:$AN$239,19,FALSE))</f>
        <v>8</v>
      </c>
      <c r="V14" s="41">
        <f>IF(U14,LOOKUP(U14,{1;2;3;4;5;6;7;8;9;10;11;12;13;14;15;16;17;18;19;20;21},{60;50;42;36;32;30;28;26;24;22;20;18;16;14;12;10;8;6;4;2;0}),0)</f>
        <v>26</v>
      </c>
      <c r="W14" s="390">
        <f>IF($E14="","",VLOOKUP($E14,'SuperTour Men'!$E$6:$AN$239,21,FALSE))</f>
        <v>0</v>
      </c>
      <c r="X14" s="45">
        <f>IF(W14,LOOKUP(W14,{1;2;3;4;5;6;7;8;9;10;11;12;13;14;15;16;17;18;19;20;21},{60;50;42;36;32;30;28;26;24;22;20;18;16;14;12;10;8;6;4;2;0}),0)</f>
        <v>0</v>
      </c>
      <c r="Y14" s="390">
        <f>IF($E14="","",VLOOKUP($E14,'SuperTour Men'!$E$6:$AN$239,23,FALSE))</f>
        <v>15</v>
      </c>
      <c r="Z14" s="41">
        <f>IF(Y14,LOOKUP(Y14,{1;2;3;4;5;6;7;8;9;10;11;12;13;14;15;16;17;18;19;20;21},{60;50;42;36;32;30;28;26;24;22;20;18;16;14;12;10;8;6;4;2;0}),0)</f>
        <v>12</v>
      </c>
      <c r="AA14" s="390">
        <f>IF($E14="","",VLOOKUP($E14,'SuperTour Men'!$E$6:$AN$239,25,FALSE))</f>
        <v>0</v>
      </c>
      <c r="AB14" s="106">
        <f>IF(AA14,LOOKUP(AA14,{1;2;3;4;5;6;7;8;9;10;11;12;13;14;15;16;17;18;19;20;21},{30;25;21;18;16;15;14;13;12;11;10;9;8;7;6;5;4;3;2;1;0}),0)</f>
        <v>0</v>
      </c>
      <c r="AC14" s="390">
        <f>IF($E14="","",VLOOKUP($E14,'SuperTour Men'!$E$6:$AN$239,27,FALSE))</f>
        <v>1</v>
      </c>
      <c r="AD14" s="488">
        <f>IF(AC14,LOOKUP(AC14,{1;2;3;4;5;6;7;8;9;10;11;12;13;14;15;16;17;18;19;20;21},{30;25;21;18;16;15;14;13;12;11;10;9;8;7;6;5;4;3;2;1;0}),0)</f>
        <v>30</v>
      </c>
      <c r="AE14" s="390">
        <f>IF($E14="","",VLOOKUP($E14,'SuperTour Men'!$E$6:$AN$239,29,FALSE))</f>
        <v>0</v>
      </c>
      <c r="AF14" s="106">
        <f>IF(AE14,LOOKUP(AE14,{1;2;3;4;5;6;7;8;9;10;11;12;13;14;15;16;17;18;19;20;21},{30;25;21;18;16;15;14;13;12;11;10;9;8;7;6;5;4;3;2;1;0}),0)</f>
        <v>0</v>
      </c>
      <c r="AG14" s="390">
        <f>IF($E14="","",VLOOKUP($E14,'SuperTour Men'!$E$6:$AN$239,31,FALSE))</f>
        <v>1</v>
      </c>
      <c r="AH14" s="41">
        <f>IF(AG14,LOOKUP(AG14,{1;2;3;4;5;6;7;8;9;10;11;12;13;14;15;16;17;18;19;20;21},{30;25;21;18;16;15;14;13;12;11;10;9;8;7;6;5;4;3;2;1;0}),0)</f>
        <v>30</v>
      </c>
      <c r="AI14" s="390">
        <f>IF($E14="","",VLOOKUP($E14,'SuperTour Men'!$E$6:$AN$239,33,FALSE))</f>
        <v>0</v>
      </c>
      <c r="AJ14" s="43">
        <f>IF(AI14,LOOKUP(AI14,{1;2;3;4;5;6;7;8;9;10;11;12;13;14;15;16;17;18;19;20;21},{30;25;21;18;16;15;14;13;12;11;10;9;8;7;6;5;4;3;2;1;0}),0)</f>
        <v>0</v>
      </c>
      <c r="AK14" s="390">
        <f>IF($E14="","",VLOOKUP($E14,'SuperTour Men'!$E$6:$AN$239,35,FALSE))</f>
        <v>19</v>
      </c>
      <c r="AL14" s="43">
        <f>IF(AK14,LOOKUP(AK14,{1;2;3;4;5;6;7;8;9;10;11;12;13;14;15;16;17;18;19;20;21},{30;25;21;18;16;15;14;13;12;11;10;9;8;7;6;5;4;3;2;1;0}),0)</f>
        <v>2</v>
      </c>
    </row>
    <row r="15" spans="1:38" ht="16" customHeight="1" x14ac:dyDescent="0.2">
      <c r="A15" s="424">
        <f t="shared" si="0"/>
        <v>10</v>
      </c>
      <c r="B15" s="435">
        <v>3530583</v>
      </c>
      <c r="C15" s="429" t="s">
        <v>47</v>
      </c>
      <c r="D15" s="37" t="s">
        <v>38</v>
      </c>
      <c r="E15" s="38" t="str">
        <f t="shared" si="1"/>
        <v>LoganHANNEMAN</v>
      </c>
      <c r="F15" s="39">
        <v>2017</v>
      </c>
      <c r="G15" s="117">
        <v>1993</v>
      </c>
      <c r="H15" s="207" t="str">
        <f t="shared" si="2"/>
        <v>SR</v>
      </c>
      <c r="I15" s="416">
        <f>(L15+N15+P15+R15+T15+V15+X15+Z15+AB15+AD15+AF15+AH15+AJ15+AL15)-SMALL((L15, N15,P15,R15,T15,V15,X15,Z15,AB15,AD15,AF15,AH15,AJ15,AL15),1)-SMALL((L15,N15,P15,R15,T15,V15,X15,Z15,AB15,AD15,AF15,AH15,AJ15,AL15),2)-SMALL((L15,N15,P15,R15,T15,V15,X15,Z15,AB15,AD15,AF15,AH15,AJ15,AL15),3)</f>
        <v>120</v>
      </c>
      <c r="J15" s="122"/>
      <c r="K15" s="388">
        <f>IF($E15="","",VLOOKUP($E15,'SuperTour Men'!$E$6:$AN$239,9,FALSE))</f>
        <v>11</v>
      </c>
      <c r="L15" s="41">
        <f>IF(K15,LOOKUP(K15,{1;2;3;4;5;6;7;8;9;10;11;12;13;14;15;16;17;18;19;20;21},{30;25;21;18;16;15;14;13;12;11;10;9;8;7;6;5;4;3;2;1;0}),0)</f>
        <v>10</v>
      </c>
      <c r="M15" s="390">
        <f>IF($E15="","",VLOOKUP($E15,'SuperTour Men'!$E$6:$AN$239,11,FALSE))</f>
        <v>0</v>
      </c>
      <c r="N15" s="43">
        <f>IF(M15,LOOKUP(M15,{1;2;3;4;5;6;7;8;9;10;11;12;13;14;15;16;17;18;19;20;21},{30;25;21;18;16;15;14;13;12;11;10;9;8;7;6;5;4;3;2;1;0}),0)</f>
        <v>0</v>
      </c>
      <c r="O15" s="390">
        <f>IF($E15="","",VLOOKUP($E15,'SuperTour Men'!$E$6:$AN$239,13,FALSE))</f>
        <v>4</v>
      </c>
      <c r="P15" s="41">
        <f>IF(O15,LOOKUP(O15,{1;2;3;4;5;6;7;8;9;10;11;12;13;14;15;16;17;18;19;20;21},{30;25;21;18;16;15;14;13;12;11;10;9;8;7;6;5;4;3;2;1;0}),0)</f>
        <v>18</v>
      </c>
      <c r="Q15" s="390">
        <f>IF($E15="","",VLOOKUP($E15,'SuperTour Men'!$E$6:$AN$239,15,FALSE))</f>
        <v>0</v>
      </c>
      <c r="R15" s="43">
        <f>IF(Q15,LOOKUP(Q15,{1;2;3;4;5;6;7;8;9;10;11;12;13;14;15;16;17;18;19;20;21},{30;25;21;18;16;15;14;13;12;11;10;9;8;7;6;5;4;3;2;1;0}),0)</f>
        <v>0</v>
      </c>
      <c r="S15" s="390">
        <f>IF($E15="","",VLOOKUP($E15,'SuperTour Men'!$E$6:$AN$239,17,FALSE))</f>
        <v>0</v>
      </c>
      <c r="T15" s="45">
        <f>IF(S15,LOOKUP(S15,{1;2;3;4;5;6;7;8;9;10;11;12;13;14;15;16;17;18;19;20;21},{60;50;42;36;32;30;28;26;24;22;20;18;16;14;12;10;8;6;4;2;0}),0)</f>
        <v>0</v>
      </c>
      <c r="U15" s="390">
        <f>IF($E15="","",VLOOKUP($E15,'SuperTour Men'!$E$6:$AN$239,19,FALSE))</f>
        <v>3</v>
      </c>
      <c r="V15" s="41">
        <f>IF(U15,LOOKUP(U15,{1;2;3;4;5;6;7;8;9;10;11;12;13;14;15;16;17;18;19;20;21},{60;50;42;36;32;30;28;26;24;22;20;18;16;14;12;10;8;6;4;2;0}),0)</f>
        <v>42</v>
      </c>
      <c r="W15" s="390">
        <f>IF($E15="","",VLOOKUP($E15,'SuperTour Men'!$E$6:$AN$239,21,FALSE))</f>
        <v>0</v>
      </c>
      <c r="X15" s="45">
        <f>IF(W15,LOOKUP(W15,{1;2;3;4;5;6;7;8;9;10;11;12;13;14;15;16;17;18;19;20;21},{60;50;42;36;32;30;28;26;24;22;20;18;16;14;12;10;8;6;4;2;0}),0)</f>
        <v>0</v>
      </c>
      <c r="Y15" s="390">
        <f>IF($E15="","",VLOOKUP($E15,'SuperTour Men'!$E$6:$AN$239,23,FALSE))</f>
        <v>2</v>
      </c>
      <c r="Z15" s="41">
        <f>IF(Y15,LOOKUP(Y15,{1;2;3;4;5;6;7;8;9;10;11;12;13;14;15;16;17;18;19;20;21},{60;50;42;36;32;30;28;26;24;22;20;18;16;14;12;10;8;6;4;2;0}),0)</f>
        <v>50</v>
      </c>
      <c r="AA15" s="390">
        <f>IF($E15="","",VLOOKUP($E15,'SuperTour Men'!$E$6:$AN$239,25,FALSE))</f>
        <v>0</v>
      </c>
      <c r="AB15" s="106">
        <f>IF(AA15,LOOKUP(AA15,{1;2;3;4;5;6;7;8;9;10;11;12;13;14;15;16;17;18;19;20;21},{30;25;21;18;16;15;14;13;12;11;10;9;8;7;6;5;4;3;2;1;0}),0)</f>
        <v>0</v>
      </c>
      <c r="AC15" s="390">
        <f>IF($E15="","",VLOOKUP($E15,'SuperTour Men'!$E$6:$AN$239,27,FALSE))</f>
        <v>0</v>
      </c>
      <c r="AD15" s="488">
        <f>IF(AC15,LOOKUP(AC15,{1;2;3;4;5;6;7;8;9;10;11;12;13;14;15;16;17;18;19;20;21},{30;25;21;18;16;15;14;13;12;11;10;9;8;7;6;5;4;3;2;1;0}),0)</f>
        <v>0</v>
      </c>
      <c r="AE15" s="390">
        <f>IF($E15="","",VLOOKUP($E15,'SuperTour Men'!$E$6:$AN$239,29,FALSE))</f>
        <v>0</v>
      </c>
      <c r="AF15" s="106">
        <f>IF(AE15,LOOKUP(AE15,{1;2;3;4;5;6;7;8;9;10;11;12;13;14;15;16;17;18;19;20;21},{30;25;21;18;16;15;14;13;12;11;10;9;8;7;6;5;4;3;2;1;0}),0)</f>
        <v>0</v>
      </c>
      <c r="AG15" s="390">
        <f>IF($E15="","",VLOOKUP($E15,'SuperTour Men'!$E$6:$AN$239,31,FALSE))</f>
        <v>0</v>
      </c>
      <c r="AH15" s="41">
        <f>IF(AG15,LOOKUP(AG15,{1;2;3;4;5;6;7;8;9;10;11;12;13;14;15;16;17;18;19;20;21},{30;25;21;18;16;15;14;13;12;11;10;9;8;7;6;5;4;3;2;1;0}),0)</f>
        <v>0</v>
      </c>
      <c r="AI15" s="390">
        <f>IF($E15="","",VLOOKUP($E15,'SuperTour Men'!$E$6:$AN$239,33,FALSE))</f>
        <v>0</v>
      </c>
      <c r="AJ15" s="43">
        <f>IF(AI15,LOOKUP(AI15,{1;2;3;4;5;6;7;8;9;10;11;12;13;14;15;16;17;18;19;20;21},{30;25;21;18;16;15;14;13;12;11;10;9;8;7;6;5;4;3;2;1;0}),0)</f>
        <v>0</v>
      </c>
      <c r="AK15" s="390">
        <f>IF($E15="","",VLOOKUP($E15,'SuperTour Men'!$E$6:$AN$239,35,FALSE))</f>
        <v>0</v>
      </c>
      <c r="AL15" s="43">
        <f>IF(AK15,LOOKUP(AK15,{1;2;3;4;5;6;7;8;9;10;11;12;13;14;15;16;17;18;19;20;21},{30;25;21;18;16;15;14;13;12;11;10;9;8;7;6;5;4;3;2;1;0}),0)</f>
        <v>0</v>
      </c>
    </row>
    <row r="16" spans="1:38" ht="16" customHeight="1" x14ac:dyDescent="0.2">
      <c r="A16" s="424">
        <f t="shared" si="0"/>
        <v>11</v>
      </c>
      <c r="B16" s="435">
        <v>3530496</v>
      </c>
      <c r="C16" s="429" t="s">
        <v>20</v>
      </c>
      <c r="D16" s="37" t="s">
        <v>21</v>
      </c>
      <c r="E16" s="38" t="str">
        <f t="shared" si="1"/>
        <v>DavidNORRIS</v>
      </c>
      <c r="F16" s="39">
        <v>2017</v>
      </c>
      <c r="G16" s="117">
        <v>1990</v>
      </c>
      <c r="H16" s="207" t="str">
        <f t="shared" si="2"/>
        <v>SR</v>
      </c>
      <c r="I16" s="416">
        <f>(L16+N16+P16+R16+T16+V16+X16+Z16+AB16+AD16+AF16+AH16+AJ16+AL16)-SMALL((L16, N16,P16,R16,T16,V16,X16,Z16,AB16,AD16,AF16,AH16,AJ16,AL16),1)-SMALL((L16,N16,P16,R16,T16,V16,X16,Z16,AB16,AD16,AF16,AH16,AJ16,AL16),2)-SMALL((L16,N16,P16,R16,T16,V16,X16,Z16,AB16,AD16,AF16,AH16,AJ16,AL16),3)</f>
        <v>116</v>
      </c>
      <c r="J16" s="122"/>
      <c r="K16" s="388">
        <f>IF($E16="","",VLOOKUP($E16,'SuperTour Men'!$E$6:$AN$239,9,FALSE))</f>
        <v>0</v>
      </c>
      <c r="L16" s="41">
        <f>IF(K16,LOOKUP(K16,{1;2;3;4;5;6;7;8;9;10;11;12;13;14;15;16;17;18;19;20;21},{30;25;21;18;16;15;14;13;12;11;10;9;8;7;6;5;4;3;2;1;0}),0)</f>
        <v>0</v>
      </c>
      <c r="M16" s="390">
        <f>IF($E16="","",VLOOKUP($E16,'SuperTour Men'!$E$6:$AN$239,11,FALSE))</f>
        <v>0</v>
      </c>
      <c r="N16" s="43">
        <f>IF(M16,LOOKUP(M16,{1;2;3;4;5;6;7;8;9;10;11;12;13;14;15;16;17;18;19;20;21},{30;25;21;18;16;15;14;13;12;11;10;9;8;7;6;5;4;3;2;1;0}),0)</f>
        <v>0</v>
      </c>
      <c r="O16" s="390">
        <f>IF($E16="","",VLOOKUP($E16,'SuperTour Men'!$E$6:$AN$239,13,FALSE))</f>
        <v>0</v>
      </c>
      <c r="P16" s="41">
        <f>IF(O16,LOOKUP(O16,{1;2;3;4;5;6;7;8;9;10;11;12;13;14;15;16;17;18;19;20;21},{30;25;21;18;16;15;14;13;12;11;10;9;8;7;6;5;4;3;2;1;0}),0)</f>
        <v>0</v>
      </c>
      <c r="Q16" s="390">
        <f>IF($E16="","",VLOOKUP($E16,'SuperTour Men'!$E$6:$AN$239,15,FALSE))</f>
        <v>0</v>
      </c>
      <c r="R16" s="43">
        <f>IF(Q16,LOOKUP(Q16,{1;2;3;4;5;6;7;8;9;10;11;12;13;14;15;16;17;18;19;20;21},{30;25;21;18;16;15;14;13;12;11;10;9;8;7;6;5;4;3;2;1;0}),0)</f>
        <v>0</v>
      </c>
      <c r="S16" s="390">
        <f>IF($E16="","",VLOOKUP($E16,'SuperTour Men'!$E$6:$AN$239,17,FALSE))</f>
        <v>5</v>
      </c>
      <c r="T16" s="45">
        <f>IF(S16,LOOKUP(S16,{1;2;3;4;5;6;7;8;9;10;11;12;13;14;15;16;17;18;19;20;21},{60;50;42;36;32;30;28;26;24;22;20;18;16;14;12;10;8;6;4;2;0}),0)</f>
        <v>32</v>
      </c>
      <c r="U16" s="390">
        <f>IF($E16="","",VLOOKUP($E16,'SuperTour Men'!$E$6:$AN$239,19,FALSE))</f>
        <v>18</v>
      </c>
      <c r="V16" s="41">
        <f>IF(U16,LOOKUP(U16,{1;2;3;4;5;6;7;8;9;10;11;12;13;14;15;16;17;18;19;20;21},{60;50;42;36;32;30;28;26;24;22;20;18;16;14;12;10;8;6;4;2;0}),0)</f>
        <v>6</v>
      </c>
      <c r="W16" s="390">
        <f>IF($E16="","",VLOOKUP($E16,'SuperTour Men'!$E$6:$AN$239,21,FALSE))</f>
        <v>1</v>
      </c>
      <c r="X16" s="45">
        <f>IF(W16,LOOKUP(W16,{1;2;3;4;5;6;7;8;9;10;11;12;13;14;15;16;17;18;19;20;21},{60;50;42;36;32;30;28;26;24;22;20;18;16;14;12;10;8;6;4;2;0}),0)</f>
        <v>60</v>
      </c>
      <c r="Y16" s="390">
        <f>IF($E16="","",VLOOKUP($E16,'SuperTour Men'!$E$6:$AN$239,23,FALSE))</f>
        <v>12</v>
      </c>
      <c r="Z16" s="41">
        <f>IF(Y16,LOOKUP(Y16,{1;2;3;4;5;6;7;8;9;10;11;12;13;14;15;16;17;18;19;20;21},{60;50;42;36;32;30;28;26;24;22;20;18;16;14;12;10;8;6;4;2;0}),0)</f>
        <v>18</v>
      </c>
      <c r="AA16" s="390">
        <f>IF($E16="","",VLOOKUP($E16,'SuperTour Men'!$E$6:$AN$239,25,FALSE))</f>
        <v>0</v>
      </c>
      <c r="AB16" s="106">
        <f>IF(AA16,LOOKUP(AA16,{1;2;3;4;5;6;7;8;9;10;11;12;13;14;15;16;17;18;19;20;21},{30;25;21;18;16;15;14;13;12;11;10;9;8;7;6;5;4;3;2;1;0}),0)</f>
        <v>0</v>
      </c>
      <c r="AC16" s="390">
        <f>IF($E16="","",VLOOKUP($E16,'SuperTour Men'!$E$6:$AN$239,27,FALSE))</f>
        <v>0</v>
      </c>
      <c r="AD16" s="488">
        <f>IF(AC16,LOOKUP(AC16,{1;2;3;4;5;6;7;8;9;10;11;12;13;14;15;16;17;18;19;20;21},{30;25;21;18;16;15;14;13;12;11;10;9;8;7;6;5;4;3;2;1;0}),0)</f>
        <v>0</v>
      </c>
      <c r="AE16" s="390">
        <f>IF($E16="","",VLOOKUP($E16,'SuperTour Men'!$E$6:$AN$239,29,FALSE))</f>
        <v>0</v>
      </c>
      <c r="AF16" s="106">
        <f>IF(AE16,LOOKUP(AE16,{1;2;3;4;5;6;7;8;9;10;11;12;13;14;15;16;17;18;19;20;21},{30;25;21;18;16;15;14;13;12;11;10;9;8;7;6;5;4;3;2;1;0}),0)</f>
        <v>0</v>
      </c>
      <c r="AG16" s="390">
        <f>IF($E16="","",VLOOKUP($E16,'SuperTour Men'!$E$6:$AN$239,31,FALSE))</f>
        <v>0</v>
      </c>
      <c r="AH16" s="41">
        <f>IF(AG16,LOOKUP(AG16,{1;2;3;4;5;6;7;8;9;10;11;12;13;14;15;16;17;18;19;20;21},{30;25;21;18;16;15;14;13;12;11;10;9;8;7;6;5;4;3;2;1;0}),0)</f>
        <v>0</v>
      </c>
      <c r="AI16" s="390">
        <f>IF($E16="","",VLOOKUP($E16,'SuperTour Men'!$E$6:$AN$239,33,FALSE))</f>
        <v>0</v>
      </c>
      <c r="AJ16" s="43">
        <f>IF(AI16,LOOKUP(AI16,{1;2;3;4;5;6;7;8;9;10;11;12;13;14;15;16;17;18;19;20;21},{30;25;21;18;16;15;14;13;12;11;10;9;8;7;6;5;4;3;2;1;0}),0)</f>
        <v>0</v>
      </c>
      <c r="AK16" s="390">
        <f>IF($E16="","",VLOOKUP($E16,'SuperTour Men'!$E$6:$AN$239,35,FALSE))</f>
        <v>0</v>
      </c>
      <c r="AL16" s="43">
        <f>IF(AK16,LOOKUP(AK16,{1;2;3;4;5;6;7;8;9;10;11;12;13;14;15;16;17;18;19;20;21},{30;25;21;18;16;15;14;13;12;11;10;9;8;7;6;5;4;3;2;1;0}),0)</f>
        <v>0</v>
      </c>
    </row>
    <row r="17" spans="1:38" ht="16" customHeight="1" x14ac:dyDescent="0.2">
      <c r="A17" s="424">
        <f t="shared" si="0"/>
        <v>12</v>
      </c>
      <c r="B17" s="154">
        <v>3530882</v>
      </c>
      <c r="C17" s="430" t="s">
        <v>60</v>
      </c>
      <c r="D17" s="49" t="s">
        <v>61</v>
      </c>
      <c r="E17" s="38" t="str">
        <f t="shared" si="1"/>
        <v>GusSCHUMACHER</v>
      </c>
      <c r="F17" s="39">
        <v>2017</v>
      </c>
      <c r="G17" s="440">
        <v>2000</v>
      </c>
      <c r="H17" s="207" t="str">
        <f t="shared" si="2"/>
        <v>U23</v>
      </c>
      <c r="I17" s="416">
        <f>(L17+N17+P17+R17+T17+V17+X17+Z17+AB17+AD17+AF17+AH17+AJ17+AL17)-SMALL((L17, N17,P17,R17,T17,V17,X17,Z17,AB17,AD17,AF17,AH17,AJ17,AL17),1)-SMALL((L17,N17,P17,R17,T17,V17,X17,Z17,AB17,AD17,AF17,AH17,AJ17,AL17),2)-SMALL((L17,N17,P17,R17,T17,V17,X17,Z17,AB17,AD17,AF17,AH17,AJ17,AL17),3)</f>
        <v>114</v>
      </c>
      <c r="J17" s="266"/>
      <c r="K17" s="388">
        <f>IF($E17="","",VLOOKUP($E17,'SuperTour Men'!$E$6:$AN$239,9,FALSE))</f>
        <v>0</v>
      </c>
      <c r="L17" s="41">
        <f>IF(K17,LOOKUP(K17,{1;2;3;4;5;6;7;8;9;10;11;12;13;14;15;16;17;18;19;20;21},{30;25;21;18;16;15;14;13;12;11;10;9;8;7;6;5;4;3;2;1;0}),0)</f>
        <v>0</v>
      </c>
      <c r="M17" s="390">
        <f>IF($E17="","",VLOOKUP($E17,'SuperTour Men'!$E$6:$AN$239,11,FALSE))</f>
        <v>0</v>
      </c>
      <c r="N17" s="43">
        <f>IF(M17,LOOKUP(M17,{1;2;3;4;5;6;7;8;9;10;11;12;13;14;15;16;17;18;19;20;21},{30;25;21;18;16;15;14;13;12;11;10;9;8;7;6;5;4;3;2;1;0}),0)</f>
        <v>0</v>
      </c>
      <c r="O17" s="390">
        <f>IF($E17="","",VLOOKUP($E17,'SuperTour Men'!$E$6:$AN$239,13,FALSE))</f>
        <v>0</v>
      </c>
      <c r="P17" s="41">
        <f>IF(O17,LOOKUP(O17,{1;2;3;4;5;6;7;8;9;10;11;12;13;14;15;16;17;18;19;20;21},{30;25;21;18;16;15;14;13;12;11;10;9;8;7;6;5;4;3;2;1;0}),0)</f>
        <v>0</v>
      </c>
      <c r="Q17" s="390">
        <f>IF($E17="","",VLOOKUP($E17,'SuperTour Men'!$E$6:$AN$239,15,FALSE))</f>
        <v>0</v>
      </c>
      <c r="R17" s="43">
        <f>IF(Q17,LOOKUP(Q17,{1;2;3;4;5;6;7;8;9;10;11;12;13;14;15;16;17;18;19;20;21},{30;25;21;18;16;15;14;13;12;11;10;9;8;7;6;5;4;3;2;1;0}),0)</f>
        <v>0</v>
      </c>
      <c r="S17" s="390">
        <f>IF($E17="","",VLOOKUP($E17,'SuperTour Men'!$E$6:$AN$239,17,FALSE))</f>
        <v>7</v>
      </c>
      <c r="T17" s="45">
        <f>IF(S17,LOOKUP(S17,{1;2;3;4;5;6;7;8;9;10;11;12;13;14;15;16;17;18;19;20;21},{60;50;42;36;32;30;28;26;24;22;20;18;16;14;12;10;8;6;4;2;0}),0)</f>
        <v>28</v>
      </c>
      <c r="U17" s="390">
        <f>IF($E17="","",VLOOKUP($E17,'SuperTour Men'!$E$6:$AN$239,19,FALSE))</f>
        <v>12</v>
      </c>
      <c r="V17" s="41">
        <f>IF(U17,LOOKUP(U17,{1;2;3;4;5;6;7;8;9;10;11;12;13;14;15;16;17;18;19;20;21},{60;50;42;36;32;30;28;26;24;22;20;18;16;14;12;10;8;6;4;2;0}),0)</f>
        <v>18</v>
      </c>
      <c r="W17" s="390">
        <f>IF($E17="","",VLOOKUP($E17,'SuperTour Men'!$E$6:$AN$239,21,FALSE))</f>
        <v>4</v>
      </c>
      <c r="X17" s="45">
        <f>IF(W17,LOOKUP(W17,{1;2;3;4;5;6;7;8;9;10;11;12;13;14;15;16;17;18;19;20;21},{60;50;42;36;32;30;28;26;24;22;20;18;16;14;12;10;8;6;4;2;0}),0)</f>
        <v>36</v>
      </c>
      <c r="Y17" s="390">
        <f>IF($E17="","",VLOOKUP($E17,'SuperTour Men'!$E$6:$AN$239,23,FALSE))</f>
        <v>5</v>
      </c>
      <c r="Z17" s="41">
        <f>IF(Y17,LOOKUP(Y17,{1;2;3;4;5;6;7;8;9;10;11;12;13;14;15;16;17;18;19;20;21},{60;50;42;36;32;30;28;26;24;22;20;18;16;14;12;10;8;6;4;2;0}),0)</f>
        <v>32</v>
      </c>
      <c r="AA17" s="390">
        <f>IF($E17="","",VLOOKUP($E17,'SuperTour Men'!$E$6:$AN$239,25,FALSE))</f>
        <v>0</v>
      </c>
      <c r="AB17" s="106">
        <f>IF(AA17,LOOKUP(AA17,{1;2;3;4;5;6;7;8;9;10;11;12;13;14;15;16;17;18;19;20;21},{30;25;21;18;16;15;14;13;12;11;10;9;8;7;6;5;4;3;2;1;0}),0)</f>
        <v>0</v>
      </c>
      <c r="AC17" s="390">
        <f>IF($E17="","",VLOOKUP($E17,'SuperTour Men'!$E$6:$AN$239,27,FALSE))</f>
        <v>0</v>
      </c>
      <c r="AD17" s="488">
        <f>IF(AC17,LOOKUP(AC17,{1;2;3;4;5;6;7;8;9;10;11;12;13;14;15;16;17;18;19;20;21},{30;25;21;18;16;15;14;13;12;11;10;9;8;7;6;5;4;3;2;1;0}),0)</f>
        <v>0</v>
      </c>
      <c r="AE17" s="390">
        <f>IF($E17="","",VLOOKUP($E17,'SuperTour Men'!$E$6:$AN$239,29,FALSE))</f>
        <v>0</v>
      </c>
      <c r="AF17" s="106">
        <f>IF(AE17,LOOKUP(AE17,{1;2;3;4;5;6;7;8;9;10;11;12;13;14;15;16;17;18;19;20;21},{30;25;21;18;16;15;14;13;12;11;10;9;8;7;6;5;4;3;2;1;0}),0)</f>
        <v>0</v>
      </c>
      <c r="AG17" s="390">
        <f>IF($E17="","",VLOOKUP($E17,'SuperTour Men'!$E$6:$AN$239,31,FALSE))</f>
        <v>0</v>
      </c>
      <c r="AH17" s="41">
        <f>IF(AG17,LOOKUP(AG17,{1;2;3;4;5;6;7;8;9;10;11;12;13;14;15;16;17;18;19;20;21},{30;25;21;18;16;15;14;13;12;11;10;9;8;7;6;5;4;3;2;1;0}),0)</f>
        <v>0</v>
      </c>
      <c r="AI17" s="390">
        <f>IF($E17="","",VLOOKUP($E17,'SuperTour Men'!$E$6:$AN$239,33,FALSE))</f>
        <v>0</v>
      </c>
      <c r="AJ17" s="43">
        <f>IF(AI17,LOOKUP(AI17,{1;2;3;4;5;6;7;8;9;10;11;12;13;14;15;16;17;18;19;20;21},{30;25;21;18;16;15;14;13;12;11;10;9;8;7;6;5;4;3;2;1;0}),0)</f>
        <v>0</v>
      </c>
      <c r="AK17" s="390">
        <f>IF($E17="","",VLOOKUP($E17,'SuperTour Men'!$E$6:$AN$239,35,FALSE))</f>
        <v>0</v>
      </c>
      <c r="AL17" s="43">
        <f>IF(AK17,LOOKUP(AK17,{1;2;3;4;5;6;7;8;9;10;11;12;13;14;15;16;17;18;19;20;21},{30;25;21;18;16;15;14;13;12;11;10;9;8;7;6;5;4;3;2;1;0}),0)</f>
        <v>0</v>
      </c>
    </row>
    <row r="18" spans="1:38" ht="16" customHeight="1" x14ac:dyDescent="0.2">
      <c r="A18" s="424">
        <f t="shared" si="0"/>
        <v>13</v>
      </c>
      <c r="B18" s="435">
        <v>3530005</v>
      </c>
      <c r="C18" s="430" t="s">
        <v>78</v>
      </c>
      <c r="D18" s="49" t="s">
        <v>495</v>
      </c>
      <c r="E18" s="38" t="str">
        <f t="shared" si="1"/>
        <v>AndrewNEWELL</v>
      </c>
      <c r="F18" s="39">
        <v>2017</v>
      </c>
      <c r="G18" s="117">
        <v>1983</v>
      </c>
      <c r="H18" s="207" t="str">
        <f t="shared" si="2"/>
        <v>SR</v>
      </c>
      <c r="I18" s="416">
        <f>(L18+N18+P18+R18+T18+V18+X18+Z18+AB18+AD18+AF18+AH18+AJ18+AL18)-SMALL((L18, N18,P18,R18,T18,V18,X18,Z18,AB18,AD18,AF18,AH18,AJ18,AL18),1)-SMALL((L18,N18,P18,R18,T18,V18,X18,Z18,AB18,AD18,AF18,AH18,AJ18,AL18),2)-SMALL((L18,N18,P18,R18,T18,V18,X18,Z18,AB18,AD18,AF18,AH18,AJ18,AL18),3)</f>
        <v>110</v>
      </c>
      <c r="J18" s="122"/>
      <c r="K18" s="388">
        <f>IF($E18="","",VLOOKUP($E18,'SuperTour Men'!$E$6:$AN$239,9,FALSE))</f>
        <v>1</v>
      </c>
      <c r="L18" s="41">
        <f>IF(K18,LOOKUP(K18,{1;2;3;4;5;6;7;8;9;10;11;12;13;14;15;16;17;18;19;20;21},{30;25;21;18;16;15;14;13;12;11;10;9;8;7;6;5;4;3;2;1;0}),0)</f>
        <v>30</v>
      </c>
      <c r="M18" s="390">
        <f>IF($E18="","",VLOOKUP($E18,'SuperTour Men'!$E$6:$AN$239,11,FALSE))</f>
        <v>11</v>
      </c>
      <c r="N18" s="43">
        <f>IF(M18,LOOKUP(M18,{1;2;3;4;5;6;7;8;9;10;11;12;13;14;15;16;17;18;19;20;21},{30;25;21;18;16;15;14;13;12;11;10;9;8;7;6;5;4;3;2;1;0}),0)</f>
        <v>10</v>
      </c>
      <c r="O18" s="390">
        <f>IF($E18="","",VLOOKUP($E18,'SuperTour Men'!$E$6:$AN$239,13,FALSE))</f>
        <v>1</v>
      </c>
      <c r="P18" s="41">
        <f>IF(O18,LOOKUP(O18,{1;2;3;4;5;6;7;8;9;10;11;12;13;14;15;16;17;18;19;20;21},{30;25;21;18;16;15;14;13;12;11;10;9;8;7;6;5;4;3;2;1;0}),0)</f>
        <v>30</v>
      </c>
      <c r="Q18" s="390">
        <f>IF($E18="","",VLOOKUP($E18,'SuperTour Men'!$E$6:$AN$239,15,FALSE))</f>
        <v>5</v>
      </c>
      <c r="R18" s="43">
        <f>IF(Q18,LOOKUP(Q18,{1;2;3;4;5;6;7;8;9;10;11;12;13;14;15;16;17;18;19;20;21},{30;25;21;18;16;15;14;13;12;11;10;9;8;7;6;5;4;3;2;1;0}),0)</f>
        <v>16</v>
      </c>
      <c r="S18" s="390">
        <f>IF($E18="","",VLOOKUP($E18,'SuperTour Men'!$E$6:$AN$239,17,FALSE))</f>
        <v>9</v>
      </c>
      <c r="T18" s="45">
        <f>IF(S18,LOOKUP(S18,{1;2;3;4;5;6;7;8;9;10;11;12;13;14;15;16;17;18;19;20;21},{60;50;42;36;32;30;28;26;24;22;20;18;16;14;12;10;8;6;4;2;0}),0)</f>
        <v>24</v>
      </c>
      <c r="U18" s="390">
        <f>IF($E18="","",VLOOKUP($E18,'SuperTour Men'!$E$6:$AN$239,19,FALSE))</f>
        <v>0</v>
      </c>
      <c r="V18" s="41">
        <f>IF(U18,LOOKUP(U18,{1;2;3;4;5;6;7;8;9;10;11;12;13;14;15;16;17;18;19;20;21},{60;50;42;36;32;30;28;26;24;22;20;18;16;14;12;10;8;6;4;2;0}),0)</f>
        <v>0</v>
      </c>
      <c r="W18" s="390">
        <f>IF($E18="","",VLOOKUP($E18,'SuperTour Men'!$E$6:$AN$239,21,FALSE))</f>
        <v>0</v>
      </c>
      <c r="X18" s="45">
        <f>IF(W18,LOOKUP(W18,{1;2;3;4;5;6;7;8;9;10;11;12;13;14;15;16;17;18;19;20;21},{60;50;42;36;32;30;28;26;24;22;20;18;16;14;12;10;8;6;4;2;0}),0)</f>
        <v>0</v>
      </c>
      <c r="Y18" s="390">
        <f>IF($E18="","",VLOOKUP($E18,'SuperTour Men'!$E$6:$AN$239,23,FALSE))</f>
        <v>0</v>
      </c>
      <c r="Z18" s="41">
        <f>IF(Y18,LOOKUP(Y18,{1;2;3;4;5;6;7;8;9;10;11;12;13;14;15;16;17;18;19;20;21},{60;50;42;36;32;30;28;26;24;22;20;18;16;14;12;10;8;6;4;2;0}),0)</f>
        <v>0</v>
      </c>
      <c r="AA18" s="390">
        <f>IF($E18="","",VLOOKUP($E18,'SuperTour Men'!$E$6:$AN$239,25,FALSE))</f>
        <v>0</v>
      </c>
      <c r="AB18" s="106">
        <f>IF(AA18,LOOKUP(AA18,{1;2;3;4;5;6;7;8;9;10;11;12;13;14;15;16;17;18;19;20;21},{30;25;21;18;16;15;14;13;12;11;10;9;8;7;6;5;4;3;2;1;0}),0)</f>
        <v>0</v>
      </c>
      <c r="AC18" s="390">
        <f>IF($E18="","",VLOOKUP($E18,'SuperTour Men'!$E$6:$AN$239,27,FALSE))</f>
        <v>0</v>
      </c>
      <c r="AD18" s="488">
        <f>IF(AC18,LOOKUP(AC18,{1;2;3;4;5;6;7;8;9;10;11;12;13;14;15;16;17;18;19;20;21},{30;25;21;18;16;15;14;13;12;11;10;9;8;7;6;5;4;3;2;1;0}),0)</f>
        <v>0</v>
      </c>
      <c r="AE18" s="390">
        <f>IF($E18="","",VLOOKUP($E18,'SuperTour Men'!$E$6:$AN$239,29,FALSE))</f>
        <v>0</v>
      </c>
      <c r="AF18" s="106">
        <f>IF(AE18,LOOKUP(AE18,{1;2;3;4;5;6;7;8;9;10;11;12;13;14;15;16;17;18;19;20;21},{30;25;21;18;16;15;14;13;12;11;10;9;8;7;6;5;4;3;2;1;0}),0)</f>
        <v>0</v>
      </c>
      <c r="AG18" s="390">
        <f>IF($E18="","",VLOOKUP($E18,'SuperTour Men'!$E$6:$AN$239,31,FALSE))</f>
        <v>0</v>
      </c>
      <c r="AH18" s="41">
        <f>IF(AG18,LOOKUP(AG18,{1;2;3;4;5;6;7;8;9;10;11;12;13;14;15;16;17;18;19;20;21},{30;25;21;18;16;15;14;13;12;11;10;9;8;7;6;5;4;3;2;1;0}),0)</f>
        <v>0</v>
      </c>
      <c r="AI18" s="390">
        <f>IF($E18="","",VLOOKUP($E18,'SuperTour Men'!$E$6:$AN$239,33,FALSE))</f>
        <v>0</v>
      </c>
      <c r="AJ18" s="43">
        <f>IF(AI18,LOOKUP(AI18,{1;2;3;4;5;6;7;8;9;10;11;12;13;14;15;16;17;18;19;20;21},{30;25;21;18;16;15;14;13;12;11;10;9;8;7;6;5;4;3;2;1;0}),0)</f>
        <v>0</v>
      </c>
      <c r="AK18" s="390">
        <f>IF($E18="","",VLOOKUP($E18,'SuperTour Men'!$E$6:$AN$239,35,FALSE))</f>
        <v>0</v>
      </c>
      <c r="AL18" s="43">
        <f>IF(AK18,LOOKUP(AK18,{1;2;3;4;5;6;7;8;9;10;11;12;13;14;15;16;17;18;19;20;21},{30;25;21;18;16;15;14;13;12;11;10;9;8;7;6;5;4;3;2;1;0}),0)</f>
        <v>0</v>
      </c>
    </row>
    <row r="19" spans="1:38" ht="16" customHeight="1" x14ac:dyDescent="0.2">
      <c r="A19" s="424">
        <f t="shared" si="0"/>
        <v>14</v>
      </c>
      <c r="B19" s="435">
        <v>3100248</v>
      </c>
      <c r="C19" s="430" t="s">
        <v>76</v>
      </c>
      <c r="D19" s="49" t="s">
        <v>77</v>
      </c>
      <c r="E19" s="38" t="str">
        <f t="shared" si="1"/>
        <v>JulienLOCKE</v>
      </c>
      <c r="F19" s="39">
        <v>2017</v>
      </c>
      <c r="G19" s="117">
        <v>1993</v>
      </c>
      <c r="H19" s="207" t="str">
        <f t="shared" si="2"/>
        <v>SR</v>
      </c>
      <c r="I19" s="416">
        <f>(L19+N19+P19+R19+T19+V19+X19+Z19+AB19+AD19+AF19+AH19+AJ19+AL19)-SMALL((L19, N19,P19,R19,T19,V19,X19,Z19,AB19,AD19,AF19,AH19,AJ19,AL19),1)-SMALL((L19,N19,P19,R19,T19,V19,X19,Z19,AB19,AD19,AF19,AH19,AJ19,AL19),2)-SMALL((L19,N19,P19,R19,T19,V19,X19,Z19,AB19,AD19,AF19,AH19,AJ19,AL19),3)</f>
        <v>100</v>
      </c>
      <c r="J19" s="122"/>
      <c r="K19" s="388">
        <f>IF($E19="","",VLOOKUP($E19,'SuperTour Men'!$E$6:$AN$239,9,FALSE))</f>
        <v>0</v>
      </c>
      <c r="L19" s="41">
        <f>IF(K19,LOOKUP(K19,{1;2;3;4;5;6;7;8;9;10;11;12;13;14;15;16;17;18;19;20;21},{30;25;21;18;16;15;14;13;12;11;10;9;8;7;6;5;4;3;2;1;0}),0)</f>
        <v>0</v>
      </c>
      <c r="M19" s="390">
        <f>IF($E19="","",VLOOKUP($E19,'SuperTour Men'!$E$6:$AN$239,11,FALSE))</f>
        <v>0</v>
      </c>
      <c r="N19" s="43">
        <f>IF(M19,LOOKUP(M19,{1;2;3;4;5;6;7;8;9;10;11;12;13;14;15;16;17;18;19;20;21},{30;25;21;18;16;15;14;13;12;11;10;9;8;7;6;5;4;3;2;1;0}),0)</f>
        <v>0</v>
      </c>
      <c r="O19" s="390">
        <f>IF($E19="","",VLOOKUP($E19,'SuperTour Men'!$E$6:$AN$239,13,FALSE))</f>
        <v>9</v>
      </c>
      <c r="P19" s="41">
        <f>IF(O19,LOOKUP(O19,{1;2;3;4;5;6;7;8;9;10;11;12;13;14;15;16;17;18;19;20;21},{30;25;21;18;16;15;14;13;12;11;10;9;8;7;6;5;4;3;2;1;0}),0)</f>
        <v>12</v>
      </c>
      <c r="Q19" s="390">
        <f>IF($E19="","",VLOOKUP($E19,'SuperTour Men'!$E$6:$AN$239,15,FALSE))</f>
        <v>0</v>
      </c>
      <c r="R19" s="43">
        <f>IF(Q19,LOOKUP(Q19,{1;2;3;4;5;6;7;8;9;10;11;12;13;14;15;16;17;18;19;20;21},{30;25;21;18;16;15;14;13;12;11;10;9;8;7;6;5;4;3;2;1;0}),0)</f>
        <v>0</v>
      </c>
      <c r="S19" s="390">
        <f>IF($E19="","",VLOOKUP($E19,'SuperTour Men'!$E$6:$AN$239,17,FALSE))</f>
        <v>0</v>
      </c>
      <c r="T19" s="45">
        <f>IF(S19,LOOKUP(S19,{1;2;3;4;5;6;7;8;9;10;11;12;13;14;15;16;17;18;19;20;21},{60;50;42;36;32;30;28;26;24;22;20;18;16;14;12;10;8;6;4;2;0}),0)</f>
        <v>0</v>
      </c>
      <c r="U19" s="390">
        <f>IF($E19="","",VLOOKUP($E19,'SuperTour Men'!$E$6:$AN$239,19,FALSE))</f>
        <v>1</v>
      </c>
      <c r="V19" s="41">
        <f>IF(U19,LOOKUP(U19,{1;2;3;4;5;6;7;8;9;10;11;12;13;14;15;16;17;18;19;20;21},{60;50;42;36;32;30;28;26;24;22;20;18;16;14;12;10;8;6;4;2;0}),0)</f>
        <v>60</v>
      </c>
      <c r="W19" s="390">
        <f>IF($E19="","",VLOOKUP($E19,'SuperTour Men'!$E$6:$AN$239,21,FALSE))</f>
        <v>0</v>
      </c>
      <c r="X19" s="45">
        <f>IF(W19,LOOKUP(W19,{1;2;3;4;5;6;7;8;9;10;11;12;13;14;15;16;17;18;19;20;21},{60;50;42;36;32;30;28;26;24;22;20;18;16;14;12;10;8;6;4;2;0}),0)</f>
        <v>0</v>
      </c>
      <c r="Y19" s="390">
        <f>IF($E19="","",VLOOKUP($E19,'SuperTour Men'!$E$6:$AN$239,23,FALSE))</f>
        <v>7</v>
      </c>
      <c r="Z19" s="41">
        <f>IF(Y19,LOOKUP(Y19,{1;2;3;4;5;6;7;8;9;10;11;12;13;14;15;16;17;18;19;20;21},{60;50;42;36;32;30;28;26;24;22;20;18;16;14;12;10;8;6;4;2;0}),0)</f>
        <v>28</v>
      </c>
      <c r="AA19" s="390">
        <f>IF($E19="","",VLOOKUP($E19,'SuperTour Men'!$E$6:$AN$239,25,FALSE))</f>
        <v>0</v>
      </c>
      <c r="AB19" s="106">
        <f>IF(AA19,LOOKUP(AA19,{1;2;3;4;5;6;7;8;9;10;11;12;13;14;15;16;17;18;19;20;21},{30;25;21;18;16;15;14;13;12;11;10;9;8;7;6;5;4;3;2;1;0}),0)</f>
        <v>0</v>
      </c>
      <c r="AC19" s="390">
        <f>IF($E19="","",VLOOKUP($E19,'SuperTour Men'!$E$6:$AN$239,27,FALSE))</f>
        <v>0</v>
      </c>
      <c r="AD19" s="488">
        <f>IF(AC19,LOOKUP(AC19,{1;2;3;4;5;6;7;8;9;10;11;12;13;14;15;16;17;18;19;20;21},{30;25;21;18;16;15;14;13;12;11;10;9;8;7;6;5;4;3;2;1;0}),0)</f>
        <v>0</v>
      </c>
      <c r="AE19" s="390">
        <f>IF($E19="","",VLOOKUP($E19,'SuperTour Men'!$E$6:$AN$239,29,FALSE))</f>
        <v>0</v>
      </c>
      <c r="AF19" s="106">
        <f>IF(AE19,LOOKUP(AE19,{1;2;3;4;5;6;7;8;9;10;11;12;13;14;15;16;17;18;19;20;21},{30;25;21;18;16;15;14;13;12;11;10;9;8;7;6;5;4;3;2;1;0}),0)</f>
        <v>0</v>
      </c>
      <c r="AG19" s="390">
        <f>IF($E19="","",VLOOKUP($E19,'SuperTour Men'!$E$6:$AN$239,31,FALSE))</f>
        <v>0</v>
      </c>
      <c r="AH19" s="41">
        <f>IF(AG19,LOOKUP(AG19,{1;2;3;4;5;6;7;8;9;10;11;12;13;14;15;16;17;18;19;20;21},{30;25;21;18;16;15;14;13;12;11;10;9;8;7;6;5;4;3;2;1;0}),0)</f>
        <v>0</v>
      </c>
      <c r="AI19" s="390">
        <f>IF($E19="","",VLOOKUP($E19,'SuperTour Men'!$E$6:$AN$239,33,FALSE))</f>
        <v>0</v>
      </c>
      <c r="AJ19" s="43">
        <f>IF(AI19,LOOKUP(AI19,{1;2;3;4;5;6;7;8;9;10;11;12;13;14;15;16;17;18;19;20;21},{30;25;21;18;16;15;14;13;12;11;10;9;8;7;6;5;4;3;2;1;0}),0)</f>
        <v>0</v>
      </c>
      <c r="AK19" s="390">
        <f>IF($E19="","",VLOOKUP($E19,'SuperTour Men'!$E$6:$AN$239,35,FALSE))</f>
        <v>0</v>
      </c>
      <c r="AL19" s="43">
        <f>IF(AK19,LOOKUP(AK19,{1;2;3;4;5;6;7;8;9;10;11;12;13;14;15;16;17;18;19;20;21},{30;25;21;18;16;15;14;13;12;11;10;9;8;7;6;5;4;3;2;1;0}),0)</f>
        <v>0</v>
      </c>
    </row>
    <row r="20" spans="1:38" ht="16" customHeight="1" x14ac:dyDescent="0.2">
      <c r="A20" s="424">
        <f t="shared" si="0"/>
        <v>15</v>
      </c>
      <c r="B20" s="435">
        <v>3100321</v>
      </c>
      <c r="C20" s="430" t="s">
        <v>127</v>
      </c>
      <c r="D20" s="49" t="s">
        <v>170</v>
      </c>
      <c r="E20" s="38" t="str">
        <f t="shared" si="1"/>
        <v>AlexisDUMAS</v>
      </c>
      <c r="F20" s="39">
        <v>2017</v>
      </c>
      <c r="G20" s="117">
        <v>1995</v>
      </c>
      <c r="H20" s="207" t="str">
        <f t="shared" si="2"/>
        <v>SR</v>
      </c>
      <c r="I20" s="416">
        <f>(L20+N20+P20+R20+T20+V20+X20+Z20+AB20+AD20+AF20+AH20+AJ20+AL20)-SMALL((L20, N20,P20,R20,T20,V20,X20,Z20,AB20,AD20,AF20,AH20,AJ20,AL20),1)-SMALL((L20,N20,P20,R20,T20,V20,X20,Z20,AB20,AD20,AF20,AH20,AJ20,AL20),2)-SMALL((L20,N20,P20,R20,T20,V20,X20,Z20,AB20,AD20,AF20,AH20,AJ20,AL20),3)</f>
        <v>92</v>
      </c>
      <c r="J20" s="122"/>
      <c r="K20" s="388">
        <f>IF($E20="","",VLOOKUP($E20,'SuperTour Men'!$E$6:$AN$239,9,FALSE))</f>
        <v>0</v>
      </c>
      <c r="L20" s="41">
        <f>IF(K20,LOOKUP(K20,{1;2;3;4;5;6;7;8;9;10;11;12;13;14;15;16;17;18;19;20;21},{30;25;21;18;16;15;14;13;12;11;10;9;8;7;6;5;4;3;2;1;0}),0)</f>
        <v>0</v>
      </c>
      <c r="M20" s="390">
        <f>IF($E20="","",VLOOKUP($E20,'SuperTour Men'!$E$6:$AN$239,11,FALSE))</f>
        <v>0</v>
      </c>
      <c r="N20" s="43">
        <f>IF(M20,LOOKUP(M20,{1;2;3;4;5;6;7;8;9;10;11;12;13;14;15;16;17;18;19;20;21},{30;25;21;18;16;15;14;13;12;11;10;9;8;7;6;5;4;3;2;1;0}),0)</f>
        <v>0</v>
      </c>
      <c r="O20" s="390">
        <f>IF($E20="","",VLOOKUP($E20,'SuperTour Men'!$E$6:$AN$239,13,FALSE))</f>
        <v>0</v>
      </c>
      <c r="P20" s="41">
        <f>IF(O20,LOOKUP(O20,{1;2;3;4;5;6;7;8;9;10;11;12;13;14;15;16;17;18;19;20;21},{30;25;21;18;16;15;14;13;12;11;10;9;8;7;6;5;4;3;2;1;0}),0)</f>
        <v>0</v>
      </c>
      <c r="Q20" s="390">
        <f>IF($E20="","",VLOOKUP($E20,'SuperTour Men'!$E$6:$AN$239,15,FALSE))</f>
        <v>17</v>
      </c>
      <c r="R20" s="43">
        <f>IF(Q20,LOOKUP(Q20,{1;2;3;4;5;6;7;8;9;10;11;12;13;14;15;16;17;18;19;20;21},{30;25;21;18;16;15;14;13;12;11;10;9;8;7;6;5;4;3;2;1;0}),0)</f>
        <v>4</v>
      </c>
      <c r="S20" s="390">
        <f>IF($E20="","",VLOOKUP($E20,'SuperTour Men'!$E$6:$AN$239,17,FALSE))</f>
        <v>15</v>
      </c>
      <c r="T20" s="45">
        <f>IF(S20,LOOKUP(S20,{1;2;3;4;5;6;7;8;9;10;11;12;13;14;15;16;17;18;19;20;21},{60;50;42;36;32;30;28;26;24;22;20;18;16;14;12;10;8;6;4;2;0}),0)</f>
        <v>12</v>
      </c>
      <c r="U20" s="390">
        <f>IF($E20="","",VLOOKUP($E20,'SuperTour Men'!$E$6:$AN$239,19,FALSE))</f>
        <v>0</v>
      </c>
      <c r="V20" s="41">
        <f>IF(U20,LOOKUP(U20,{1;2;3;4;5;6;7;8;9;10;11;12;13;14;15;16;17;18;19;20;21},{60;50;42;36;32;30;28;26;24;22;20;18;16;14;12;10;8;6;4;2;0}),0)</f>
        <v>0</v>
      </c>
      <c r="W20" s="390">
        <f>IF($E20="","",VLOOKUP($E20,'SuperTour Men'!$E$6:$AN$239,21,FALSE))</f>
        <v>16</v>
      </c>
      <c r="X20" s="45">
        <f>IF(W20,LOOKUP(W20,{1;2;3;4;5;6;7;8;9;10;11;12;13;14;15;16;17;18;19;20;21},{60;50;42;36;32;30;28;26;24;22;20;18;16;14;12;10;8;6;4;2;0}),0)</f>
        <v>10</v>
      </c>
      <c r="Y20" s="390">
        <f>IF($E20="","",VLOOKUP($E20,'SuperTour Men'!$E$6:$AN$239,23,FALSE))</f>
        <v>0</v>
      </c>
      <c r="Z20" s="41">
        <f>IF(Y20,LOOKUP(Y20,{1;2;3;4;5;6;7;8;9;10;11;12;13;14;15;16;17;18;19;20;21},{60;50;42;36;32;30;28;26;24;22;20;18;16;14;12;10;8;6;4;2;0}),0)</f>
        <v>0</v>
      </c>
      <c r="AA20" s="390">
        <f>IF($E20="","",VLOOKUP($E20,'SuperTour Men'!$E$6:$AN$239,25,FALSE))</f>
        <v>3</v>
      </c>
      <c r="AB20" s="106">
        <f>IF(AA20,LOOKUP(AA20,{1;2;3;4;5;6;7;8;9;10;11;12;13;14;15;16;17;18;19;20;21},{30;25;21;18;16;15;14;13;12;11;10;9;8;7;6;5;4;3;2;1;0}),0)</f>
        <v>21</v>
      </c>
      <c r="AC20" s="390">
        <f>IF($E20="","",VLOOKUP($E20,'SuperTour Men'!$E$6:$AN$239,27,FALSE))</f>
        <v>20</v>
      </c>
      <c r="AD20" s="488">
        <f>IF(AC20,LOOKUP(AC20,{1;2;3;4;5;6;7;8;9;10;11;12;13;14;15;16;17;18;19;20;21},{30;25;21;18;16;15;14;13;12;11;10;9;8;7;6;5;4;3;2;1;0}),0)</f>
        <v>1</v>
      </c>
      <c r="AE20" s="390">
        <f>IF($E20="","",VLOOKUP($E20,'SuperTour Men'!$E$6:$AN$239,29,FALSE))</f>
        <v>4</v>
      </c>
      <c r="AF20" s="106">
        <f>IF(AE20,LOOKUP(AE20,{1;2;3;4;5;6;7;8;9;10;11;12;13;14;15;16;17;18;19;20;21},{30;25;21;18;16;15;14;13;12;11;10;9;8;7;6;5;4;3;2;1;0}),0)</f>
        <v>18</v>
      </c>
      <c r="AG20" s="390">
        <f>IF($E20="","",VLOOKUP($E20,'SuperTour Men'!$E$6:$AN$239,31,FALSE))</f>
        <v>0</v>
      </c>
      <c r="AH20" s="41">
        <f>IF(AG20,LOOKUP(AG20,{1;2;3;4;5;6;7;8;9;10;11;12;13;14;15;16;17;18;19;20;21},{30;25;21;18;16;15;14;13;12;11;10;9;8;7;6;5;4;3;2;1;0}),0)</f>
        <v>0</v>
      </c>
      <c r="AI20" s="390">
        <f>IF($E20="","",VLOOKUP($E20,'SuperTour Men'!$E$6:$AN$239,33,FALSE))</f>
        <v>9</v>
      </c>
      <c r="AJ20" s="43">
        <f>IF(AI20,LOOKUP(AI20,{1;2;3;4;5;6;7;8;9;10;11;12;13;14;15;16;17;18;19;20;21},{30;25;21;18;16;15;14;13;12;11;10;9;8;7;6;5;4;3;2;1;0}),0)</f>
        <v>12</v>
      </c>
      <c r="AK20" s="390">
        <f>IF($E20="","",VLOOKUP($E20,'SuperTour Men'!$E$6:$AN$239,35,FALSE))</f>
        <v>7</v>
      </c>
      <c r="AL20" s="43">
        <f>IF(AK20,LOOKUP(AK20,{1;2;3;4;5;6;7;8;9;10;11;12;13;14;15;16;17;18;19;20;21},{30;25;21;18;16;15;14;13;12;11;10;9;8;7;6;5;4;3;2;1;0}),0)</f>
        <v>14</v>
      </c>
    </row>
    <row r="21" spans="1:38" ht="16" customHeight="1" x14ac:dyDescent="0.2">
      <c r="A21" s="424">
        <f t="shared" si="0"/>
        <v>16</v>
      </c>
      <c r="B21" s="435">
        <v>3530757</v>
      </c>
      <c r="C21" s="429" t="s">
        <v>84</v>
      </c>
      <c r="D21" s="37" t="s">
        <v>85</v>
      </c>
      <c r="E21" s="38" t="str">
        <f t="shared" si="1"/>
        <v>ThomasO'HARRA</v>
      </c>
      <c r="F21" s="39">
        <v>2017</v>
      </c>
      <c r="G21" s="117">
        <v>1996</v>
      </c>
      <c r="H21" s="207" t="str">
        <f t="shared" si="2"/>
        <v>U23</v>
      </c>
      <c r="I21" s="416">
        <f>(L21+N21+P21+R21+T21+V21+X21+Z21+AB21+AD21+AF21+AH21+AJ21+AL21)-SMALL((L21, N21,P21,R21,T21,V21,X21,Z21,AB21,AD21,AF21,AH21,AJ21,AL21),1)-SMALL((L21,N21,P21,R21,T21,V21,X21,Z21,AB21,AD21,AF21,AH21,AJ21,AL21),2)-SMALL((L21,N21,P21,R21,T21,V21,X21,Z21,AB21,AD21,AF21,AH21,AJ21,AL21),3)</f>
        <v>91</v>
      </c>
      <c r="J21" s="122"/>
      <c r="K21" s="388">
        <f>IF($E21="","",VLOOKUP($E21,'SuperTour Men'!$E$6:$AN$239,9,FALSE))</f>
        <v>15</v>
      </c>
      <c r="L21" s="41">
        <f>IF(K21,LOOKUP(K21,{1;2;3;4;5;6;7;8;9;10;11;12;13;14;15;16;17;18;19;20;21},{30;25;21;18;16;15;14;13;12;11;10;9;8;7;6;5;4;3;2;1;0}),0)</f>
        <v>6</v>
      </c>
      <c r="M21" s="390">
        <f>IF($E21="","",VLOOKUP($E21,'SuperTour Men'!$E$6:$AN$239,11,FALSE))</f>
        <v>0</v>
      </c>
      <c r="N21" s="43">
        <f>IF(M21,LOOKUP(M21,{1;2;3;4;5;6;7;8;9;10;11;12;13;14;15;16;17;18;19;20;21},{30;25;21;18;16;15;14;13;12;11;10;9;8;7;6;5;4;3;2;1;0}),0)</f>
        <v>0</v>
      </c>
      <c r="O21" s="390">
        <f>IF($E21="","",VLOOKUP($E21,'SuperTour Men'!$E$6:$AN$239,13,FALSE))</f>
        <v>16</v>
      </c>
      <c r="P21" s="41">
        <f>IF(O21,LOOKUP(O21,{1;2;3;4;5;6;7;8;9;10;11;12;13;14;15;16;17;18;19;20;21},{30;25;21;18;16;15;14;13;12;11;10;9;8;7;6;5;4;3;2;1;0}),0)</f>
        <v>5</v>
      </c>
      <c r="Q21" s="390">
        <f>IF($E21="","",VLOOKUP($E21,'SuperTour Men'!$E$6:$AN$239,15,FALSE))</f>
        <v>0</v>
      </c>
      <c r="R21" s="43">
        <f>IF(Q21,LOOKUP(Q21,{1;2;3;4;5;6;7;8;9;10;11;12;13;14;15;16;17;18;19;20;21},{30;25;21;18;16;15;14;13;12;11;10;9;8;7;6;5;4;3;2;1;0}),0)</f>
        <v>0</v>
      </c>
      <c r="S21" s="390">
        <f>IF($E21="","",VLOOKUP($E21,'SuperTour Men'!$E$6:$AN$239,17,FALSE))</f>
        <v>0</v>
      </c>
      <c r="T21" s="45">
        <f>IF(S21,LOOKUP(S21,{1;2;3;4;5;6;7;8;9;10;11;12;13;14;15;16;17;18;19;20;21},{60;50;42;36;32;30;28;26;24;22;20;18;16;14;12;10;8;6;4;2;0}),0)</f>
        <v>0</v>
      </c>
      <c r="U21" s="390">
        <f>IF($E21="","",VLOOKUP($E21,'SuperTour Men'!$E$6:$AN$239,19,FALSE))</f>
        <v>0</v>
      </c>
      <c r="V21" s="41">
        <f>IF(U21,LOOKUP(U21,{1;2;3;4;5;6;7;8;9;10;11;12;13;14;15;16;17;18;19;20;21},{60;50;42;36;32;30;28;26;24;22;20;18;16;14;12;10;8;6;4;2;0}),0)</f>
        <v>0</v>
      </c>
      <c r="W21" s="390">
        <f>IF($E21="","",VLOOKUP($E21,'SuperTour Men'!$E$6:$AN$239,21,FALSE))</f>
        <v>11</v>
      </c>
      <c r="X21" s="45">
        <f>IF(W21,LOOKUP(W21,{1;2;3;4;5;6;7;8;9;10;11;12;13;14;15;16;17;18;19;20;21},{60;50;42;36;32;30;28;26;24;22;20;18;16;14;12;10;8;6;4;2;0}),0)</f>
        <v>20</v>
      </c>
      <c r="Y21" s="390">
        <f>IF($E21="","",VLOOKUP($E21,'SuperTour Men'!$E$6:$AN$239,23,FALSE))</f>
        <v>0</v>
      </c>
      <c r="Z21" s="41">
        <f>IF(Y21,LOOKUP(Y21,{1;2;3;4;5;6;7;8;9;10;11;12;13;14;15;16;17;18;19;20;21},{60;50;42;36;32;30;28;26;24;22;20;18;16;14;12;10;8;6;4;2;0}),0)</f>
        <v>0</v>
      </c>
      <c r="AA21" s="390">
        <f>IF($E21="","",VLOOKUP($E21,'SuperTour Men'!$E$6:$AN$239,25,FALSE))</f>
        <v>9</v>
      </c>
      <c r="AB21" s="106">
        <f>IF(AA21,LOOKUP(AA21,{1;2;3;4;5;6;7;8;9;10;11;12;13;14;15;16;17;18;19;20;21},{30;25;21;18;16;15;14;13;12;11;10;9;8;7;6;5;4;3;2;1;0}),0)</f>
        <v>12</v>
      </c>
      <c r="AC21" s="390">
        <f>IF($E21="","",VLOOKUP($E21,'SuperTour Men'!$E$6:$AN$239,27,FALSE))</f>
        <v>12</v>
      </c>
      <c r="AD21" s="488">
        <f>IF(AC21,LOOKUP(AC21,{1;2;3;4;5;6;7;8;9;10;11;12;13;14;15;16;17;18;19;20;21},{30;25;21;18;16;15;14;13;12;11;10;9;8;7;6;5;4;3;2;1;0}),0)</f>
        <v>9</v>
      </c>
      <c r="AE21" s="390">
        <f>IF($E21="","",VLOOKUP($E21,'SuperTour Men'!$E$6:$AN$239,29,FALSE))</f>
        <v>10</v>
      </c>
      <c r="AF21" s="106">
        <f>IF(AE21,LOOKUP(AE21,{1;2;3;4;5;6;7;8;9;10;11;12;13;14;15;16;17;18;19;20;21},{30;25;21;18;16;15;14;13;12;11;10;9;8;7;6;5;4;3;2;1;0}),0)</f>
        <v>11</v>
      </c>
      <c r="AG21" s="390">
        <f>IF($E21="","",VLOOKUP($E21,'SuperTour Men'!$E$6:$AN$239,31,FALSE))</f>
        <v>8</v>
      </c>
      <c r="AH21" s="41">
        <f>IF(AG21,LOOKUP(AG21,{1;2;3;4;5;6;7;8;9;10;11;12;13;14;15;16;17;18;19;20;21},{30;25;21;18;16;15;14;13;12;11;10;9;8;7;6;5;4;3;2;1;0}),0)</f>
        <v>13</v>
      </c>
      <c r="AI21" s="390">
        <f>IF($E21="","",VLOOKUP($E21,'SuperTour Men'!$E$6:$AN$239,33,FALSE))</f>
        <v>15</v>
      </c>
      <c r="AJ21" s="43">
        <f>IF(AI21,LOOKUP(AI21,{1;2;3;4;5;6;7;8;9;10;11;12;13;14;15;16;17;18;19;20;21},{30;25;21;18;16;15;14;13;12;11;10;9;8;7;6;5;4;3;2;1;0}),0)</f>
        <v>6</v>
      </c>
      <c r="AK21" s="390">
        <f>IF($E21="","",VLOOKUP($E21,'SuperTour Men'!$E$6:$AN$239,35,FALSE))</f>
        <v>12</v>
      </c>
      <c r="AL21" s="43">
        <f>IF(AK21,LOOKUP(AK21,{1;2;3;4;5;6;7;8;9;10;11;12;13;14;15;16;17;18;19;20;21},{30;25;21;18;16;15;14;13;12;11;10;9;8;7;6;5;4;3;2;1;0}),0)</f>
        <v>9</v>
      </c>
    </row>
    <row r="22" spans="1:38" ht="16" customHeight="1" x14ac:dyDescent="0.2">
      <c r="A22" s="424">
        <f t="shared" si="0"/>
        <v>17</v>
      </c>
      <c r="B22" s="435">
        <v>3100251</v>
      </c>
      <c r="C22" s="430" t="s">
        <v>97</v>
      </c>
      <c r="D22" s="49" t="s">
        <v>98</v>
      </c>
      <c r="E22" s="38" t="str">
        <f t="shared" si="1"/>
        <v>DominiqueMONCIO-GROULX</v>
      </c>
      <c r="F22" s="39">
        <v>2017</v>
      </c>
      <c r="G22" s="118">
        <v>1993</v>
      </c>
      <c r="H22" s="207" t="str">
        <f t="shared" si="2"/>
        <v>SR</v>
      </c>
      <c r="I22" s="416">
        <f>(L22+N22+P22+R22+T22+V22+X22+Z22+AB22+AD22+AF22+AH22+AJ22+AL22)-SMALL((L22, N22,P22,R22,T22,V22,X22,Z22,AB22,AD22,AF22,AH22,AJ22,AL22),1)-SMALL((L22,N22,P22,R22,T22,V22,X22,Z22,AB22,AD22,AF22,AH22,AJ22,AL22),2)-SMALL((L22,N22,P22,R22,T22,V22,X22,Z22,AB22,AD22,AF22,AH22,AJ22,AL22),3)</f>
        <v>76</v>
      </c>
      <c r="J22" s="122"/>
      <c r="K22" s="388">
        <f>IF($E22="","",VLOOKUP($E22,'SuperTour Men'!$E$6:$AN$239,9,FALSE))</f>
        <v>0</v>
      </c>
      <c r="L22" s="41">
        <f>IF(K22,LOOKUP(K22,{1;2;3;4;5;6;7;8;9;10;11;12;13;14;15;16;17;18;19;20;21},{30;25;21;18;16;15;14;13;12;11;10;9;8;7;6;5;4;3;2;1;0}),0)</f>
        <v>0</v>
      </c>
      <c r="M22" s="390">
        <f>IF($E22="","",VLOOKUP($E22,'SuperTour Men'!$E$6:$AN$239,11,FALSE))</f>
        <v>0</v>
      </c>
      <c r="N22" s="43">
        <f>IF(M22,LOOKUP(M22,{1;2;3;4;5;6;7;8;9;10;11;12;13;14;15;16;17;18;19;20;21},{30;25;21;18;16;15;14;13;12;11;10;9;8;7;6;5;4;3;2;1;0}),0)</f>
        <v>0</v>
      </c>
      <c r="O22" s="390">
        <f>IF($E22="","",VLOOKUP($E22,'SuperTour Men'!$E$6:$AN$239,13,FALSE))</f>
        <v>14</v>
      </c>
      <c r="P22" s="41">
        <f>IF(O22,LOOKUP(O22,{1;2;3;4;5;6;7;8;9;10;11;12;13;14;15;16;17;18;19;20;21},{30;25;21;18;16;15;14;13;12;11;10;9;8;7;6;5;4;3;2;1;0}),0)</f>
        <v>7</v>
      </c>
      <c r="Q22" s="390">
        <f>IF($E22="","",VLOOKUP($E22,'SuperTour Men'!$E$6:$AN$239,15,FALSE))</f>
        <v>0</v>
      </c>
      <c r="R22" s="43">
        <f>IF(Q22,LOOKUP(Q22,{1;2;3;4;5;6;7;8;9;10;11;12;13;14;15;16;17;18;19;20;21},{30;25;21;18;16;15;14;13;12;11;10;9;8;7;6;5;4;3;2;1;0}),0)</f>
        <v>0</v>
      </c>
      <c r="S22" s="390">
        <f>IF($E22="","",VLOOKUP($E22,'SuperTour Men'!$E$6:$AN$239,17,FALSE))</f>
        <v>0</v>
      </c>
      <c r="T22" s="45">
        <f>IF(S22,LOOKUP(S22,{1;2;3;4;5;6;7;8;9;10;11;12;13;14;15;16;17;18;19;20;21},{60;50;42;36;32;30;28;26;24;22;20;18;16;14;12;10;8;6;4;2;0}),0)</f>
        <v>0</v>
      </c>
      <c r="U22" s="390">
        <f>IF($E22="","",VLOOKUP($E22,'SuperTour Men'!$E$6:$AN$239,19,FALSE))</f>
        <v>5</v>
      </c>
      <c r="V22" s="41">
        <f>IF(U22,LOOKUP(U22,{1;2;3;4;5;6;7;8;9;10;11;12;13;14;15;16;17;18;19;20;21},{60;50;42;36;32;30;28;26;24;22;20;18;16;14;12;10;8;6;4;2;0}),0)</f>
        <v>32</v>
      </c>
      <c r="W22" s="390">
        <f>IF($E22="","",VLOOKUP($E22,'SuperTour Men'!$E$6:$AN$239,21,FALSE))</f>
        <v>0</v>
      </c>
      <c r="X22" s="45">
        <f>IF(W22,LOOKUP(W22,{1;2;3;4;5;6;7;8;9;10;11;12;13;14;15;16;17;18;19;20;21},{60;50;42;36;32;30;28;26;24;22;20;18;16;14;12;10;8;6;4;2;0}),0)</f>
        <v>0</v>
      </c>
      <c r="Y22" s="390">
        <f>IF($E22="","",VLOOKUP($E22,'SuperTour Men'!$E$6:$AN$239,23,FALSE))</f>
        <v>20</v>
      </c>
      <c r="Z22" s="41">
        <f>IF(Y22,LOOKUP(Y22,{1;2;3;4;5;6;7;8;9;10;11;12;13;14;15;16;17;18;19;20;21},{60;50;42;36;32;30;28;26;24;22;20;18;16;14;12;10;8;6;4;2;0}),0)</f>
        <v>2</v>
      </c>
      <c r="AA22" s="390">
        <f>IF($E22="","",VLOOKUP($E22,'SuperTour Men'!$E$6:$AN$239,25,FALSE))</f>
        <v>0</v>
      </c>
      <c r="AB22" s="106">
        <f>IF(AA22,LOOKUP(AA22,{1;2;3;4;5;6;7;8;9;10;11;12;13;14;15;16;17;18;19;20;21},{30;25;21;18;16;15;14;13;12;11;10;9;8;7;6;5;4;3;2;1;0}),0)</f>
        <v>0</v>
      </c>
      <c r="AC22" s="390">
        <f>IF($E22="","",VLOOKUP($E22,'SuperTour Men'!$E$6:$AN$239,27,FALSE))</f>
        <v>2</v>
      </c>
      <c r="AD22" s="488">
        <f>IF(AC22,LOOKUP(AC22,{1;2;3;4;5;6;7;8;9;10;11;12;13;14;15;16;17;18;19;20;21},{30;25;21;18;16;15;14;13;12;11;10;9;8;7;6;5;4;3;2;1;0}),0)</f>
        <v>25</v>
      </c>
      <c r="AE22" s="390">
        <f>IF($E22="","",VLOOKUP($E22,'SuperTour Men'!$E$6:$AN$239,29,FALSE))</f>
        <v>11</v>
      </c>
      <c r="AF22" s="106">
        <f>IF(AE22,LOOKUP(AE22,{1;2;3;4;5;6;7;8;9;10;11;12;13;14;15;16;17;18;19;20;21},{30;25;21;18;16;15;14;13;12;11;10;9;8;7;6;5;4;3;2;1;0}),0)</f>
        <v>10</v>
      </c>
      <c r="AG22" s="390">
        <f>IF($E22="","",VLOOKUP($E22,'SuperTour Men'!$E$6:$AN$239,31,FALSE))</f>
        <v>0</v>
      </c>
      <c r="AH22" s="41">
        <f>IF(AG22,LOOKUP(AG22,{1;2;3;4;5;6;7;8;9;10;11;12;13;14;15;16;17;18;19;20;21},{30;25;21;18;16;15;14;13;12;11;10;9;8;7;6;5;4;3;2;1;0}),0)</f>
        <v>0</v>
      </c>
      <c r="AI22" s="390">
        <f>IF($E22="","",VLOOKUP($E22,'SuperTour Men'!$E$6:$AN$239,33,FALSE))</f>
        <v>0</v>
      </c>
      <c r="AJ22" s="43">
        <f>IF(AI22,LOOKUP(AI22,{1;2;3;4;5;6;7;8;9;10;11;12;13;14;15;16;17;18;19;20;21},{30;25;21;18;16;15;14;13;12;11;10;9;8;7;6;5;4;3;2;1;0}),0)</f>
        <v>0</v>
      </c>
      <c r="AK22" s="390">
        <f>IF($E22="","",VLOOKUP($E22,'SuperTour Men'!$E$6:$AN$239,35,FALSE))</f>
        <v>0</v>
      </c>
      <c r="AL22" s="43">
        <f>IF(AK22,LOOKUP(AK22,{1;2;3;4;5;6;7;8;9;10;11;12;13;14;15;16;17;18;19;20;21},{30;25;21;18;16;15;14;13;12;11;10;9;8;7;6;5;4;3;2;1;0}),0)</f>
        <v>0</v>
      </c>
    </row>
    <row r="23" spans="1:38" ht="16" customHeight="1" x14ac:dyDescent="0.2">
      <c r="A23" s="424">
        <f t="shared" si="0"/>
        <v>17</v>
      </c>
      <c r="B23" s="435">
        <v>3100283</v>
      </c>
      <c r="C23" s="430" t="s">
        <v>48</v>
      </c>
      <c r="D23" s="49" t="s">
        <v>49</v>
      </c>
      <c r="E23" s="38" t="str">
        <f t="shared" si="1"/>
        <v>EvanPALMER-CHARRETTE</v>
      </c>
      <c r="F23" s="39">
        <v>2017</v>
      </c>
      <c r="G23" s="117">
        <v>1994</v>
      </c>
      <c r="H23" s="207" t="str">
        <f t="shared" si="2"/>
        <v>SR</v>
      </c>
      <c r="I23" s="416">
        <f>(L23+N23+P23+R23+T23+V23+X23+Z23+AB23+AD23+AF23+AH23+AJ23+AL23)-SMALL((L23, N23,P23,R23,T23,V23,X23,Z23,AB23,AD23,AF23,AH23,AJ23,AL23),1)-SMALL((L23,N23,P23,R23,T23,V23,X23,Z23,AB23,AD23,AF23,AH23,AJ23,AL23),2)-SMALL((L23,N23,P23,R23,T23,V23,X23,Z23,AB23,AD23,AF23,AH23,AJ23,AL23),3)</f>
        <v>76</v>
      </c>
      <c r="J23" s="122"/>
      <c r="K23" s="388">
        <f>IF($E23="","",VLOOKUP($E23,'SuperTour Men'!$E$6:$AN$239,9,FALSE))</f>
        <v>0</v>
      </c>
      <c r="L23" s="41">
        <f>IF(K23,LOOKUP(K23,{1;2;3;4;5;6;7;8;9;10;11;12;13;14;15;16;17;18;19;20;21},{30;25;21;18;16;15;14;13;12;11;10;9;8;7;6;5;4;3;2;1;0}),0)</f>
        <v>0</v>
      </c>
      <c r="M23" s="390">
        <f>IF($E23="","",VLOOKUP($E23,'SuperTour Men'!$E$6:$AN$239,11,FALSE))</f>
        <v>0</v>
      </c>
      <c r="N23" s="43">
        <f>IF(M23,LOOKUP(M23,{1;2;3;4;5;6;7;8;9;10;11;12;13;14;15;16;17;18;19;20;21},{30;25;21;18;16;15;14;13;12;11;10;9;8;7;6;5;4;3;2;1;0}),0)</f>
        <v>0</v>
      </c>
      <c r="O23" s="390">
        <f>IF($E23="","",VLOOKUP($E23,'SuperTour Men'!$E$6:$AN$239,13,FALSE))</f>
        <v>8</v>
      </c>
      <c r="P23" s="41">
        <f>IF(O23,LOOKUP(O23,{1;2;3;4;5;6;7;8;9;10;11;12;13;14;15;16;17;18;19;20;21},{30;25;21;18;16;15;14;13;12;11;10;9;8;7;6;5;4;3;2;1;0}),0)</f>
        <v>13</v>
      </c>
      <c r="Q23" s="390">
        <f>IF($E23="","",VLOOKUP($E23,'SuperTour Men'!$E$6:$AN$239,15,FALSE))</f>
        <v>20</v>
      </c>
      <c r="R23" s="43">
        <f>IF(Q23,LOOKUP(Q23,{1;2;3;4;5;6;7;8;9;10;11;12;13;14;15;16;17;18;19;20;21},{30;25;21;18;16;15;14;13;12;11;10;9;8;7;6;5;4;3;2;1;0}),0)</f>
        <v>1</v>
      </c>
      <c r="S23" s="390">
        <f>IF($E23="","",VLOOKUP($E23,'SuperTour Men'!$E$6:$AN$239,17,FALSE))</f>
        <v>4</v>
      </c>
      <c r="T23" s="45">
        <f>IF(S23,LOOKUP(S23,{1;2;3;4;5;6;7;8;9;10;11;12;13;14;15;16;17;18;19;20;21},{60;50;42;36;32;30;28;26;24;22;20;18;16;14;12;10;8;6;4;2;0}),0)</f>
        <v>36</v>
      </c>
      <c r="U23" s="390">
        <f>IF($E23="","",VLOOKUP($E23,'SuperTour Men'!$E$6:$AN$239,19,FALSE))</f>
        <v>0</v>
      </c>
      <c r="V23" s="41">
        <f>IF(U23,LOOKUP(U23,{1;2;3;4;5;6;7;8;9;10;11;12;13;14;15;16;17;18;19;20;21},{60;50;42;36;32;30;28;26;24;22;20;18;16;14;12;10;8;6;4;2;0}),0)</f>
        <v>0</v>
      </c>
      <c r="W23" s="390">
        <f>IF($E23="","",VLOOKUP($E23,'SuperTour Men'!$E$6:$AN$239,21,FALSE))</f>
        <v>8</v>
      </c>
      <c r="X23" s="45">
        <f>IF(W23,LOOKUP(W23,{1;2;3;4;5;6;7;8;9;10;11;12;13;14;15;16;17;18;19;20;21},{60;50;42;36;32;30;28;26;24;22;20;18;16;14;12;10;8;6;4;2;0}),0)</f>
        <v>26</v>
      </c>
      <c r="Y23" s="390">
        <f>IF($E23="","",VLOOKUP($E23,'SuperTour Men'!$E$6:$AN$239,23,FALSE))</f>
        <v>0</v>
      </c>
      <c r="Z23" s="41">
        <f>IF(Y23,LOOKUP(Y23,{1;2;3;4;5;6;7;8;9;10;11;12;13;14;15;16;17;18;19;20;21},{60;50;42;36;32;30;28;26;24;22;20;18;16;14;12;10;8;6;4;2;0}),0)</f>
        <v>0</v>
      </c>
      <c r="AA23" s="390">
        <f>IF($E23="","",VLOOKUP($E23,'SuperTour Men'!$E$6:$AN$239,25,FALSE))</f>
        <v>0</v>
      </c>
      <c r="AB23" s="106">
        <f>IF(AA23,LOOKUP(AA23,{1;2;3;4;5;6;7;8;9;10;11;12;13;14;15;16;17;18;19;20;21},{30;25;21;18;16;15;14;13;12;11;10;9;8;7;6;5;4;3;2;1;0}),0)</f>
        <v>0</v>
      </c>
      <c r="AC23" s="390">
        <f>IF($E23="","",VLOOKUP($E23,'SuperTour Men'!$E$6:$AN$239,27,FALSE))</f>
        <v>0</v>
      </c>
      <c r="AD23" s="488">
        <f>IF(AC23,LOOKUP(AC23,{1;2;3;4;5;6;7;8;9;10;11;12;13;14;15;16;17;18;19;20;21},{30;25;21;18;16;15;14;13;12;11;10;9;8;7;6;5;4;3;2;1;0}),0)</f>
        <v>0</v>
      </c>
      <c r="AE23" s="390">
        <f>IF($E23="","",VLOOKUP($E23,'SuperTour Men'!$E$6:$AN$239,29,FALSE))</f>
        <v>0</v>
      </c>
      <c r="AF23" s="106">
        <f>IF(AE23,LOOKUP(AE23,{1;2;3;4;5;6;7;8;9;10;11;12;13;14;15;16;17;18;19;20;21},{30;25;21;18;16;15;14;13;12;11;10;9;8;7;6;5;4;3;2;1;0}),0)</f>
        <v>0</v>
      </c>
      <c r="AG23" s="390">
        <f>IF($E23="","",VLOOKUP($E23,'SuperTour Men'!$E$6:$AN$239,31,FALSE))</f>
        <v>0</v>
      </c>
      <c r="AH23" s="41">
        <f>IF(AG23,LOOKUP(AG23,{1;2;3;4;5;6;7;8;9;10;11;12;13;14;15;16;17;18;19;20;21},{30;25;21;18;16;15;14;13;12;11;10;9;8;7;6;5;4;3;2;1;0}),0)</f>
        <v>0</v>
      </c>
      <c r="AI23" s="390">
        <f>IF($E23="","",VLOOKUP($E23,'SuperTour Men'!$E$6:$AN$239,33,FALSE))</f>
        <v>0</v>
      </c>
      <c r="AJ23" s="43">
        <f>IF(AI23,LOOKUP(AI23,{1;2;3;4;5;6;7;8;9;10;11;12;13;14;15;16;17;18;19;20;21},{30;25;21;18;16;15;14;13;12;11;10;9;8;7;6;5;4;3;2;1;0}),0)</f>
        <v>0</v>
      </c>
      <c r="AK23" s="390">
        <f>IF($E23="","",VLOOKUP($E23,'SuperTour Men'!$E$6:$AN$239,35,FALSE))</f>
        <v>0</v>
      </c>
      <c r="AL23" s="43">
        <f>IF(AK23,LOOKUP(AK23,{1;2;3;4;5;6;7;8;9;10;11;12;13;14;15;16;17;18;19;20;21},{30;25;21;18;16;15;14;13;12;11;10;9;8;7;6;5;4;3;2;1;0}),0)</f>
        <v>0</v>
      </c>
    </row>
    <row r="24" spans="1:38" ht="16" customHeight="1" x14ac:dyDescent="0.2">
      <c r="A24" s="424">
        <f t="shared" si="0"/>
        <v>19</v>
      </c>
      <c r="B24" s="435">
        <v>3530855</v>
      </c>
      <c r="C24" s="430" t="s">
        <v>122</v>
      </c>
      <c r="D24" s="49" t="s">
        <v>123</v>
      </c>
      <c r="E24" s="38" t="str">
        <f t="shared" si="1"/>
        <v>DanielSTREINZ</v>
      </c>
      <c r="F24" s="39">
        <v>2017</v>
      </c>
      <c r="G24" s="117">
        <v>1998</v>
      </c>
      <c r="H24" s="207" t="str">
        <f t="shared" si="2"/>
        <v>U23</v>
      </c>
      <c r="I24" s="416">
        <f>(L24+N24+P24+R24+T24+V24+X24+Z24+AB24+AD24+AF24+AH24+AJ24+AL24)-SMALL((L24, N24,P24,R24,T24,V24,X24,Z24,AB24,AD24,AF24,AH24,AJ24,AL24),1)-SMALL((L24,N24,P24,R24,T24,V24,X24,Z24,AB24,AD24,AF24,AH24,AJ24,AL24),2)-SMALL((L24,N24,P24,R24,T24,V24,X24,Z24,AB24,AD24,AF24,AH24,AJ24,AL24),3)</f>
        <v>75</v>
      </c>
      <c r="J24" s="122"/>
      <c r="K24" s="388">
        <f>IF($E24="","",VLOOKUP($E24,'SuperTour Men'!$E$6:$AN$239,9,FALSE))</f>
        <v>0</v>
      </c>
      <c r="L24" s="41">
        <f>IF(K24,LOOKUP(K24,{1;2;3;4;5;6;7;8;9;10;11;12;13;14;15;16;17;18;19;20;21},{30;25;21;18;16;15;14;13;12;11;10;9;8;7;6;5;4;3;2;1;0}),0)</f>
        <v>0</v>
      </c>
      <c r="M24" s="390">
        <f>IF($E24="","",VLOOKUP($E24,'SuperTour Men'!$E$6:$AN$239,11,FALSE))</f>
        <v>0</v>
      </c>
      <c r="N24" s="43">
        <f>IF(M24,LOOKUP(M24,{1;2;3;4;5;6;7;8;9;10;11;12;13;14;15;16;17;18;19;20;21},{30;25;21;18;16;15;14;13;12;11;10;9;8;7;6;5;4;3;2;1;0}),0)</f>
        <v>0</v>
      </c>
      <c r="O24" s="390">
        <f>IF($E24="","",VLOOKUP($E24,'SuperTour Men'!$E$6:$AN$239,13,FALSE))</f>
        <v>0</v>
      </c>
      <c r="P24" s="41">
        <f>IF(O24,LOOKUP(O24,{1;2;3;4;5;6;7;8;9;10;11;12;13;14;15;16;17;18;19;20;21},{30;25;21;18;16;15;14;13;12;11;10;9;8;7;6;5;4;3;2;1;0}),0)</f>
        <v>0</v>
      </c>
      <c r="Q24" s="390">
        <f>IF($E24="","",VLOOKUP($E24,'SuperTour Men'!$E$6:$AN$239,15,FALSE))</f>
        <v>0</v>
      </c>
      <c r="R24" s="43">
        <f>IF(Q24,LOOKUP(Q24,{1;2;3;4;5;6;7;8;9;10;11;12;13;14;15;16;17;18;19;20;21},{30;25;21;18;16;15;14;13;12;11;10;9;8;7;6;5;4;3;2;1;0}),0)</f>
        <v>0</v>
      </c>
      <c r="S24" s="390">
        <f>IF($E24="","",VLOOKUP($E24,'SuperTour Men'!$E$6:$AN$239,17,FALSE))</f>
        <v>0</v>
      </c>
      <c r="T24" s="45">
        <f>IF(S24,LOOKUP(S24,{1;2;3;4;5;6;7;8;9;10;11;12;13;14;15;16;17;18;19;20;21},{60;50;42;36;32;30;28;26;24;22;20;18;16;14;12;10;8;6;4;2;0}),0)</f>
        <v>0</v>
      </c>
      <c r="U24" s="390">
        <f>IF($E24="","",VLOOKUP($E24,'SuperTour Men'!$E$6:$AN$239,19,FALSE))</f>
        <v>7</v>
      </c>
      <c r="V24" s="41">
        <f>IF(U24,LOOKUP(U24,{1;2;3;4;5;6;7;8;9;10;11;12;13;14;15;16;17;18;19;20;21},{60;50;42;36;32;30;28;26;24;22;20;18;16;14;12;10;8;6;4;2;0}),0)</f>
        <v>28</v>
      </c>
      <c r="W24" s="390">
        <f>IF($E24="","",VLOOKUP($E24,'SuperTour Men'!$E$6:$AN$239,21,FALSE))</f>
        <v>0</v>
      </c>
      <c r="X24" s="45">
        <f>IF(W24,LOOKUP(W24,{1;2;3;4;5;6;7;8;9;10;11;12;13;14;15;16;17;18;19;20;21},{60;50;42;36;32;30;28;26;24;22;20;18;16;14;12;10;8;6;4;2;0}),0)</f>
        <v>0</v>
      </c>
      <c r="Y24" s="390">
        <f>IF($E24="","",VLOOKUP($E24,'SuperTour Men'!$E$6:$AN$239,23,FALSE))</f>
        <v>4</v>
      </c>
      <c r="Z24" s="41">
        <f>IF(Y24,LOOKUP(Y24,{1;2;3;4;5;6;7;8;9;10;11;12;13;14;15;16;17;18;19;20;21},{60;50;42;36;32;30;28;26;24;22;20;18;16;14;12;10;8;6;4;2;0}),0)</f>
        <v>36</v>
      </c>
      <c r="AA24" s="390">
        <f>IF($E24="","",VLOOKUP($E24,'SuperTour Men'!$E$6:$AN$239,25,FALSE))</f>
        <v>0</v>
      </c>
      <c r="AB24" s="106">
        <f>IF(AA24,LOOKUP(AA24,{1;2;3;4;5;6;7;8;9;10;11;12;13;14;15;16;17;18;19;20;21},{30;25;21;18;16;15;14;13;12;11;10;9;8;7;6;5;4;3;2;1;0}),0)</f>
        <v>0</v>
      </c>
      <c r="AC24" s="390">
        <f>IF($E24="","",VLOOKUP($E24,'SuperTour Men'!$E$6:$AN$239,27,FALSE))</f>
        <v>0</v>
      </c>
      <c r="AD24" s="488">
        <f>IF(AC24,LOOKUP(AC24,{1;2;3;4;5;6;7;8;9;10;11;12;13;14;15;16;17;18;19;20;21},{30;25;21;18;16;15;14;13;12;11;10;9;8;7;6;5;4;3;2;1;0}),0)</f>
        <v>0</v>
      </c>
      <c r="AE24" s="390">
        <f>IF($E24="","",VLOOKUP($E24,'SuperTour Men'!$E$6:$AN$239,29,FALSE))</f>
        <v>0</v>
      </c>
      <c r="AF24" s="106">
        <f>IF(AE24,LOOKUP(AE24,{1;2;3;4;5;6;7;8;9;10;11;12;13;14;15;16;17;18;19;20;21},{30;25;21;18;16;15;14;13;12;11;10;9;8;7;6;5;4;3;2;1;0}),0)</f>
        <v>0</v>
      </c>
      <c r="AG24" s="390">
        <f>IF($E24="","",VLOOKUP($E24,'SuperTour Men'!$E$6:$AN$239,31,FALSE))</f>
        <v>11</v>
      </c>
      <c r="AH24" s="41">
        <f>IF(AG24,LOOKUP(AG24,{1;2;3;4;5;6;7;8;9;10;11;12;13;14;15;16;17;18;19;20;21},{30;25;21;18;16;15;14;13;12;11;10;9;8;7;6;5;4;3;2;1;0}),0)</f>
        <v>10</v>
      </c>
      <c r="AI24" s="390">
        <f>IF($E24="","",VLOOKUP($E24,'SuperTour Men'!$E$6:$AN$239,33,FALSE))</f>
        <v>20</v>
      </c>
      <c r="AJ24" s="43">
        <f>IF(AI24,LOOKUP(AI24,{1;2;3;4;5;6;7;8;9;10;11;12;13;14;15;16;17;18;19;20;21},{30;25;21;18;16;15;14;13;12;11;10;9;8;7;6;5;4;3;2;1;0}),0)</f>
        <v>1</v>
      </c>
      <c r="AK24" s="390">
        <f>IF($E24="","",VLOOKUP($E24,'SuperTour Men'!$E$6:$AN$239,35,FALSE))</f>
        <v>0</v>
      </c>
      <c r="AL24" s="43">
        <f>IF(AK24,LOOKUP(AK24,{1;2;3;4;5;6;7;8;9;10;11;12;13;14;15;16;17;18;19;20;21},{30;25;21;18;16;15;14;13;12;11;10;9;8;7;6;5;4;3;2;1;0}),0)</f>
        <v>0</v>
      </c>
    </row>
    <row r="25" spans="1:38" ht="16" customHeight="1" x14ac:dyDescent="0.2">
      <c r="A25" s="424">
        <f t="shared" si="0"/>
        <v>20</v>
      </c>
      <c r="B25" s="435">
        <v>1285347</v>
      </c>
      <c r="C25" s="430" t="s">
        <v>28</v>
      </c>
      <c r="D25" s="49" t="s">
        <v>29</v>
      </c>
      <c r="E25" s="38" t="str">
        <f t="shared" si="1"/>
        <v>KrisFREEMAN</v>
      </c>
      <c r="F25" s="39">
        <v>2017</v>
      </c>
      <c r="G25" s="117">
        <v>1980</v>
      </c>
      <c r="H25" s="207" t="str">
        <f t="shared" si="2"/>
        <v>SR</v>
      </c>
      <c r="I25" s="416">
        <f>(L25+N25+P25+R25+T25+V25+X25+Z25+AB25+AD25+AF25+AH25+AJ25+AL25)-SMALL((L25, N25,P25,R25,T25,V25,X25,Z25,AB25,AD25,AF25,AH25,AJ25,AL25),1)-SMALL((L25,N25,P25,R25,T25,V25,X25,Z25,AB25,AD25,AF25,AH25,AJ25,AL25),2)-SMALL((L25,N25,P25,R25,T25,V25,X25,Z25,AB25,AD25,AF25,AH25,AJ25,AL25),3)</f>
        <v>74</v>
      </c>
      <c r="J25" s="122"/>
      <c r="K25" s="388">
        <f>IF($E25="","",VLOOKUP($E25,'SuperTour Men'!$E$6:$AN$239,9,FALSE))</f>
        <v>0</v>
      </c>
      <c r="L25" s="41">
        <f>IF(K25,LOOKUP(K25,{1;2;3;4;5;6;7;8;9;10;11;12;13;14;15;16;17;18;19;20;21},{30;25;21;18;16;15;14;13;12;11;10;9;8;7;6;5;4;3;2;1;0}),0)</f>
        <v>0</v>
      </c>
      <c r="M25" s="390">
        <f>IF($E25="","",VLOOKUP($E25,'SuperTour Men'!$E$6:$AN$239,11,FALSE))</f>
        <v>0</v>
      </c>
      <c r="N25" s="43">
        <f>IF(M25,LOOKUP(M25,{1;2;3;4;5;6;7;8;9;10;11;12;13;14;15;16;17;18;19;20;21},{30;25;21;18;16;15;14;13;12;11;10;9;8;7;6;5;4;3;2;1;0}),0)</f>
        <v>0</v>
      </c>
      <c r="O25" s="390">
        <f>IF($E25="","",VLOOKUP($E25,'SuperTour Men'!$E$6:$AN$239,13,FALSE))</f>
        <v>0</v>
      </c>
      <c r="P25" s="41">
        <f>IF(O25,LOOKUP(O25,{1;2;3;4;5;6;7;8;9;10;11;12;13;14;15;16;17;18;19;20;21},{30;25;21;18;16;15;14;13;12;11;10;9;8;7;6;5;4;3;2;1;0}),0)</f>
        <v>0</v>
      </c>
      <c r="Q25" s="390">
        <f>IF($E25="","",VLOOKUP($E25,'SuperTour Men'!$E$6:$AN$239,15,FALSE))</f>
        <v>0</v>
      </c>
      <c r="R25" s="43">
        <f>IF(Q25,LOOKUP(Q25,{1;2;3;4;5;6;7;8;9;10;11;12;13;14;15;16;17;18;19;20;21},{30;25;21;18;16;15;14;13;12;11;10;9;8;7;6;5;4;3;2;1;0}),0)</f>
        <v>0</v>
      </c>
      <c r="S25" s="390">
        <f>IF($E25="","",VLOOKUP($E25,'SuperTour Men'!$E$6:$AN$239,17,FALSE))</f>
        <v>3</v>
      </c>
      <c r="T25" s="45">
        <f>IF(S25,LOOKUP(S25,{1;2;3;4;5;6;7;8;9;10;11;12;13;14;15;16;17;18;19;20;21},{60;50;42;36;32;30;28;26;24;22;20;18;16;14;12;10;8;6;4;2;0}),0)</f>
        <v>42</v>
      </c>
      <c r="U25" s="390">
        <f>IF($E25="","",VLOOKUP($E25,'SuperTour Men'!$E$6:$AN$239,19,FALSE))</f>
        <v>0</v>
      </c>
      <c r="V25" s="41">
        <f>IF(U25,LOOKUP(U25,{1;2;3;4;5;6;7;8;9;10;11;12;13;14;15;16;17;18;19;20;21},{60;50;42;36;32;30;28;26;24;22;20;18;16;14;12;10;8;6;4;2;0}),0)</f>
        <v>0</v>
      </c>
      <c r="W25" s="390">
        <f>IF($E25="","",VLOOKUP($E25,'SuperTour Men'!$E$6:$AN$239,21,FALSE))</f>
        <v>12</v>
      </c>
      <c r="X25" s="45">
        <f>IF(W25,LOOKUP(W25,{1;2;3;4;5;6;7;8;9;10;11;12;13;14;15;16;17;18;19;20;21},{60;50;42;36;32;30;28;26;24;22;20;18;16;14;12;10;8;6;4;2;0}),0)</f>
        <v>18</v>
      </c>
      <c r="Y25" s="390">
        <f>IF($E25="","",VLOOKUP($E25,'SuperTour Men'!$E$6:$AN$239,23,FALSE))</f>
        <v>0</v>
      </c>
      <c r="Z25" s="41">
        <f>IF(Y25,LOOKUP(Y25,{1;2;3;4;5;6;7;8;9;10;11;12;13;14;15;16;17;18;19;20;21},{60;50;42;36;32;30;28;26;24;22;20;18;16;14;12;10;8;6;4;2;0}),0)</f>
        <v>0</v>
      </c>
      <c r="AA25" s="390">
        <f>IF($E25="","",VLOOKUP($E25,'SuperTour Men'!$E$6:$AN$239,25,FALSE))</f>
        <v>0</v>
      </c>
      <c r="AB25" s="106">
        <f>IF(AA25,LOOKUP(AA25,{1;2;3;4;5;6;7;8;9;10;11;12;13;14;15;16;17;18;19;20;21},{30;25;21;18;16;15;14;13;12;11;10;9;8;7;6;5;4;3;2;1;0}),0)</f>
        <v>0</v>
      </c>
      <c r="AC25" s="390">
        <f>IF($E25="","",VLOOKUP($E25,'SuperTour Men'!$E$6:$AN$239,27,FALSE))</f>
        <v>0</v>
      </c>
      <c r="AD25" s="488">
        <f>IF(AC25,LOOKUP(AC25,{1;2;3;4;5;6;7;8;9;10;11;12;13;14;15;16;17;18;19;20;21},{30;25;21;18;16;15;14;13;12;11;10;9;8;7;6;5;4;3;2;1;0}),0)</f>
        <v>0</v>
      </c>
      <c r="AE25" s="390">
        <f>IF($E25="","",VLOOKUP($E25,'SuperTour Men'!$E$6:$AN$239,29,FALSE))</f>
        <v>7</v>
      </c>
      <c r="AF25" s="106">
        <f>IF(AE25,LOOKUP(AE25,{1;2;3;4;5;6;7;8;9;10;11;12;13;14;15;16;17;18;19;20;21},{30;25;21;18;16;15;14;13;12;11;10;9;8;7;6;5;4;3;2;1;0}),0)</f>
        <v>14</v>
      </c>
      <c r="AG25" s="390">
        <f>IF($E25="","",VLOOKUP($E25,'SuperTour Men'!$E$6:$AN$239,31,FALSE))</f>
        <v>0</v>
      </c>
      <c r="AH25" s="41">
        <f>IF(AG25,LOOKUP(AG25,{1;2;3;4;5;6;7;8;9;10;11;12;13;14;15;16;17;18;19;20;21},{30;25;21;18;16;15;14;13;12;11;10;9;8;7;6;5;4;3;2;1;0}),0)</f>
        <v>0</v>
      </c>
      <c r="AI25" s="390">
        <f>IF($E25="","",VLOOKUP($E25,'SuperTour Men'!$E$6:$AN$239,33,FALSE))</f>
        <v>0</v>
      </c>
      <c r="AJ25" s="43">
        <f>IF(AI25,LOOKUP(AI25,{1;2;3;4;5;6;7;8;9;10;11;12;13;14;15;16;17;18;19;20;21},{30;25;21;18;16;15;14;13;12;11;10;9;8;7;6;5;4;3;2;1;0}),0)</f>
        <v>0</v>
      </c>
      <c r="AK25" s="390">
        <f>IF($E25="","",VLOOKUP($E25,'SuperTour Men'!$E$6:$AN$239,35,FALSE))</f>
        <v>0</v>
      </c>
      <c r="AL25" s="43">
        <f>IF(AK25,LOOKUP(AK25,{1;2;3;4;5;6;7;8;9;10;11;12;13;14;15;16;17;18;19;20;21},{30;25;21;18;16;15;14;13;12;11;10;9;8;7;6;5;4;3;2;1;0}),0)</f>
        <v>0</v>
      </c>
    </row>
    <row r="26" spans="1:38" ht="16" customHeight="1" x14ac:dyDescent="0.2">
      <c r="A26" s="424">
        <f t="shared" si="0"/>
        <v>21</v>
      </c>
      <c r="B26" s="435">
        <v>3530532</v>
      </c>
      <c r="C26" s="429" t="s">
        <v>50</v>
      </c>
      <c r="D26" s="37" t="s">
        <v>51</v>
      </c>
      <c r="E26" s="38" t="str">
        <f t="shared" si="1"/>
        <v>ScottPATTERSON</v>
      </c>
      <c r="F26" s="39">
        <v>2017</v>
      </c>
      <c r="G26" s="117">
        <v>1992</v>
      </c>
      <c r="H26" s="207" t="str">
        <f t="shared" si="2"/>
        <v>SR</v>
      </c>
      <c r="I26" s="416">
        <f>(L26+N26+P26+R26+T26+V26+X26+Z26+AB26+AD26+AF26+AH26+AJ26+AL26)-SMALL((L26, N26,P26,R26,T26,V26,X26,Z26,AB26,AD26,AF26,AH26,AJ26,AL26),1)-SMALL((L26,N26,P26,R26,T26,V26,X26,Z26,AB26,AD26,AF26,AH26,AJ26,AL26),2)-SMALL((L26,N26,P26,R26,T26,V26,X26,Z26,AB26,AD26,AF26,AH26,AJ26,AL26),3)</f>
        <v>72</v>
      </c>
      <c r="J26" s="122"/>
      <c r="K26" s="388">
        <f>IF($E26="","",VLOOKUP($E26,'SuperTour Men'!$E$6:$AN$239,9,FALSE))</f>
        <v>0</v>
      </c>
      <c r="L26" s="41">
        <f>IF(K26,LOOKUP(K26,{1;2;3;4;5;6;7;8;9;10;11;12;13;14;15;16;17;18;19;20;21},{30;25;21;18;16;15;14;13;12;11;10;9;8;7;6;5;4;3;2;1;0}),0)</f>
        <v>0</v>
      </c>
      <c r="M26" s="390">
        <f>IF($E26="","",VLOOKUP($E26,'SuperTour Men'!$E$6:$AN$239,11,FALSE))</f>
        <v>0</v>
      </c>
      <c r="N26" s="43">
        <f>IF(M26,LOOKUP(M26,{1;2;3;4;5;6;7;8;9;10;11;12;13;14;15;16;17;18;19;20;21},{30;25;21;18;16;15;14;13;12;11;10;9;8;7;6;5;4;3;2;1;0}),0)</f>
        <v>0</v>
      </c>
      <c r="O26" s="390">
        <f>IF($E26="","",VLOOKUP($E26,'SuperTour Men'!$E$6:$AN$239,13,FALSE))</f>
        <v>0</v>
      </c>
      <c r="P26" s="41">
        <f>IF(O26,LOOKUP(O26,{1;2;3;4;5;6;7;8;9;10;11;12;13;14;15;16;17;18;19;20;21},{30;25;21;18;16;15;14;13;12;11;10;9;8;7;6;5;4;3;2;1;0}),0)</f>
        <v>0</v>
      </c>
      <c r="Q26" s="390">
        <f>IF($E26="","",VLOOKUP($E26,'SuperTour Men'!$E$6:$AN$239,15,FALSE))</f>
        <v>0</v>
      </c>
      <c r="R26" s="43">
        <f>IF(Q26,LOOKUP(Q26,{1;2;3;4;5;6;7;8;9;10;11;12;13;14;15;16;17;18;19;20;21},{30;25;21;18;16;15;14;13;12;11;10;9;8;7;6;5;4;3;2;1;0}),0)</f>
        <v>0</v>
      </c>
      <c r="S26" s="390">
        <f>IF($E26="","",VLOOKUP($E26,'SuperTour Men'!$E$6:$AN$239,17,FALSE))</f>
        <v>6</v>
      </c>
      <c r="T26" s="45">
        <f>IF(S26,LOOKUP(S26,{1;2;3;4;5;6;7;8;9;10;11;12;13;14;15;16;17;18;19;20;21},{60;50;42;36;32;30;28;26;24;22;20;18;16;14;12;10;8;6;4;2;0}),0)</f>
        <v>30</v>
      </c>
      <c r="U26" s="390">
        <f>IF($E26="","",VLOOKUP($E26,'SuperTour Men'!$E$6:$AN$239,19,FALSE))</f>
        <v>0</v>
      </c>
      <c r="V26" s="41">
        <f>IF(U26,LOOKUP(U26,{1;2;3;4;5;6;7;8;9;10;11;12;13;14;15;16;17;18;19;20;21},{60;50;42;36;32;30;28;26;24;22;20;18;16;14;12;10;8;6;4;2;0}),0)</f>
        <v>0</v>
      </c>
      <c r="W26" s="390">
        <f>IF($E26="","",VLOOKUP($E26,'SuperTour Men'!$E$6:$AN$239,21,FALSE))</f>
        <v>3</v>
      </c>
      <c r="X26" s="45">
        <f>IF(W26,LOOKUP(W26,{1;2;3;4;5;6;7;8;9;10;11;12;13;14;15;16;17;18;19;20;21},{60;50;42;36;32;30;28;26;24;22;20;18;16;14;12;10;8;6;4;2;0}),0)</f>
        <v>42</v>
      </c>
      <c r="Y26" s="390">
        <f>IF($E26="","",VLOOKUP($E26,'SuperTour Men'!$E$6:$AN$239,23,FALSE))</f>
        <v>0</v>
      </c>
      <c r="Z26" s="41">
        <f>IF(Y26,LOOKUP(Y26,{1;2;3;4;5;6;7;8;9;10;11;12;13;14;15;16;17;18;19;20;21},{60;50;42;36;32;30;28;26;24;22;20;18;16;14;12;10;8;6;4;2;0}),0)</f>
        <v>0</v>
      </c>
      <c r="AA26" s="390">
        <f>IF($E26="","",VLOOKUP($E26,'SuperTour Men'!$E$6:$AN$239,25,FALSE))</f>
        <v>0</v>
      </c>
      <c r="AB26" s="106">
        <f>IF(AA26,LOOKUP(AA26,{1;2;3;4;5;6;7;8;9;10;11;12;13;14;15;16;17;18;19;20;21},{30;25;21;18;16;15;14;13;12;11;10;9;8;7;6;5;4;3;2;1;0}),0)</f>
        <v>0</v>
      </c>
      <c r="AC26" s="390">
        <f>IF($E26="","",VLOOKUP($E26,'SuperTour Men'!$E$6:$AN$239,27,FALSE))</f>
        <v>0</v>
      </c>
      <c r="AD26" s="488">
        <f>IF(AC26,LOOKUP(AC26,{1;2;3;4;5;6;7;8;9;10;11;12;13;14;15;16;17;18;19;20;21},{30;25;21;18;16;15;14;13;12;11;10;9;8;7;6;5;4;3;2;1;0}),0)</f>
        <v>0</v>
      </c>
      <c r="AE26" s="390">
        <f>IF($E26="","",VLOOKUP($E26,'SuperTour Men'!$E$6:$AN$239,29,FALSE))</f>
        <v>0</v>
      </c>
      <c r="AF26" s="106">
        <f>IF(AE26,LOOKUP(AE26,{1;2;3;4;5;6;7;8;9;10;11;12;13;14;15;16;17;18;19;20;21},{30;25;21;18;16;15;14;13;12;11;10;9;8;7;6;5;4;3;2;1;0}),0)</f>
        <v>0</v>
      </c>
      <c r="AG26" s="390">
        <f>IF($E26="","",VLOOKUP($E26,'SuperTour Men'!$E$6:$AN$239,31,FALSE))</f>
        <v>0</v>
      </c>
      <c r="AH26" s="41">
        <f>IF(AG26,LOOKUP(AG26,{1;2;3;4;5;6;7;8;9;10;11;12;13;14;15;16;17;18;19;20;21},{30;25;21;18;16;15;14;13;12;11;10;9;8;7;6;5;4;3;2;1;0}),0)</f>
        <v>0</v>
      </c>
      <c r="AI26" s="390">
        <f>IF($E26="","",VLOOKUP($E26,'SuperTour Men'!$E$6:$AN$239,33,FALSE))</f>
        <v>0</v>
      </c>
      <c r="AJ26" s="43">
        <f>IF(AI26,LOOKUP(AI26,{1;2;3;4;5;6;7;8;9;10;11;12;13;14;15;16;17;18;19;20;21},{30;25;21;18;16;15;14;13;12;11;10;9;8;7;6;5;4;3;2;1;0}),0)</f>
        <v>0</v>
      </c>
      <c r="AK26" s="390">
        <f>IF($E26="","",VLOOKUP($E26,'SuperTour Men'!$E$6:$AN$239,35,FALSE))</f>
        <v>0</v>
      </c>
      <c r="AL26" s="43">
        <f>IF(AK26,LOOKUP(AK26,{1;2;3;4;5;6;7;8;9;10;11;12;13;14;15;16;17;18;19;20;21},{30;25;21;18;16;15;14;13;12;11;10;9;8;7;6;5;4;3;2;1;0}),0)</f>
        <v>0</v>
      </c>
    </row>
    <row r="27" spans="1:38" ht="16" customHeight="1" x14ac:dyDescent="0.2">
      <c r="A27" s="424">
        <f t="shared" si="0"/>
        <v>22</v>
      </c>
      <c r="B27" s="435">
        <v>3530760</v>
      </c>
      <c r="C27" s="429" t="s">
        <v>107</v>
      </c>
      <c r="D27" s="37" t="s">
        <v>108</v>
      </c>
      <c r="E27" s="38" t="str">
        <f t="shared" si="1"/>
        <v>NoelKEEFFE</v>
      </c>
      <c r="F27" s="50"/>
      <c r="G27" s="118">
        <v>1999</v>
      </c>
      <c r="H27" s="207" t="str">
        <f t="shared" si="2"/>
        <v>U23</v>
      </c>
      <c r="I27" s="416">
        <f>(L27+N27+P27+R27+T27+V27+X27+Z27+AB27+AD27+AF27+AH27+AJ27+AL27)-SMALL((L27, N27,P27,R27,T27,V27,X27,Z27,AB27,AD27,AF27,AH27,AJ27,AL27),1)-SMALL((L27,N27,P27,R27,T27,V27,X27,Z27,AB27,AD27,AF27,AH27,AJ27,AL27),2)-SMALL((L27,N27,P27,R27,T27,V27,X27,Z27,AB27,AD27,AF27,AH27,AJ27,AL27),3)</f>
        <v>71</v>
      </c>
      <c r="J27" s="122"/>
      <c r="K27" s="388">
        <f>IF($E27="","",VLOOKUP($E27,'SuperTour Men'!$E$6:$AN$239,9,FALSE))</f>
        <v>8</v>
      </c>
      <c r="L27" s="41">
        <f>IF(K27,LOOKUP(K27,{1;2;3;4;5;6;7;8;9;10;11;12;13;14;15;16;17;18;19;20;21},{30;25;21;18;16;15;14;13;12;11;10;9;8;7;6;5;4;3;2;1;0}),0)</f>
        <v>13</v>
      </c>
      <c r="M27" s="390">
        <f>IF($E27="","",VLOOKUP($E27,'SuperTour Men'!$E$6:$AN$239,11,FALSE))</f>
        <v>0</v>
      </c>
      <c r="N27" s="43">
        <f>IF(M27,LOOKUP(M27,{1;2;3;4;5;6;7;8;9;10;11;12;13;14;15;16;17;18;19;20;21},{30;25;21;18;16;15;14;13;12;11;10;9;8;7;6;5;4;3;2;1;0}),0)</f>
        <v>0</v>
      </c>
      <c r="O27" s="390">
        <f>IF($E27="","",VLOOKUP($E27,'SuperTour Men'!$E$6:$AN$239,13,FALSE))</f>
        <v>0</v>
      </c>
      <c r="P27" s="41">
        <f>IF(O27,LOOKUP(O27,{1;2;3;4;5;6;7;8;9;10;11;12;13;14;15;16;17;18;19;20;21},{30;25;21;18;16;15;14;13;12;11;10;9;8;7;6;5;4;3;2;1;0}),0)</f>
        <v>0</v>
      </c>
      <c r="Q27" s="390">
        <f>IF($E27="","",VLOOKUP($E27,'SuperTour Men'!$E$6:$AN$239,15,FALSE))</f>
        <v>0</v>
      </c>
      <c r="R27" s="43">
        <f>IF(Q27,LOOKUP(Q27,{1;2;3;4;5;6;7;8;9;10;11;12;13;14;15;16;17;18;19;20;21},{30;25;21;18;16;15;14;13;12;11;10;9;8;7;6;5;4;3;2;1;0}),0)</f>
        <v>0</v>
      </c>
      <c r="S27" s="390">
        <f>IF($E27="","",VLOOKUP($E27,'SuperTour Men'!$E$6:$AN$239,17,FALSE))</f>
        <v>0</v>
      </c>
      <c r="T27" s="45">
        <f>IF(S27,LOOKUP(S27,{1;2;3;4;5;6;7;8;9;10;11;12;13;14;15;16;17;18;19;20;21},{60;50;42;36;32;30;28;26;24;22;20;18;16;14;12;10;8;6;4;2;0}),0)</f>
        <v>0</v>
      </c>
      <c r="U27" s="390">
        <f>IF($E27="","",VLOOKUP($E27,'SuperTour Men'!$E$6:$AN$239,19,FALSE))</f>
        <v>13</v>
      </c>
      <c r="V27" s="41">
        <f>IF(U27,LOOKUP(U27,{1;2;3;4;5;6;7;8;9;10;11;12;13;14;15;16;17;18;19;20;21},{60;50;42;36;32;30;28;26;24;22;20;18;16;14;12;10;8;6;4;2;0}),0)</f>
        <v>16</v>
      </c>
      <c r="W27" s="390">
        <f>IF($E27="","",VLOOKUP($E27,'SuperTour Men'!$E$6:$AN$239,21,FALSE))</f>
        <v>0</v>
      </c>
      <c r="X27" s="45">
        <f>IF(W27,LOOKUP(W27,{1;2;3;4;5;6;7;8;9;10;11;12;13;14;15;16;17;18;19;20;21},{60;50;42;36;32;30;28;26;24;22;20;18;16;14;12;10;8;6;4;2;0}),0)</f>
        <v>0</v>
      </c>
      <c r="Y27" s="390">
        <f>IF($E27="","",VLOOKUP($E27,'SuperTour Men'!$E$6:$AN$239,23,FALSE))</f>
        <v>3</v>
      </c>
      <c r="Z27" s="41">
        <f>IF(Y27,LOOKUP(Y27,{1;2;3;4;5;6;7;8;9;10;11;12;13;14;15;16;17;18;19;20;21},{60;50;42;36;32;30;28;26;24;22;20;18;16;14;12;10;8;6;4;2;0}),0)</f>
        <v>42</v>
      </c>
      <c r="AA27" s="390">
        <f>IF($E27="","",VLOOKUP($E27,'SuperTour Men'!$E$6:$AN$239,25,FALSE))</f>
        <v>0</v>
      </c>
      <c r="AB27" s="106">
        <f>IF(AA27,LOOKUP(AA27,{1;2;3;4;5;6;7;8;9;10;11;12;13;14;15;16;17;18;19;20;21},{30;25;21;18;16;15;14;13;12;11;10;9;8;7;6;5;4;3;2;1;0}),0)</f>
        <v>0</v>
      </c>
      <c r="AC27" s="390">
        <f>IF($E27="","",VLOOKUP($E27,'SuperTour Men'!$E$6:$AN$239,27,FALSE))</f>
        <v>0</v>
      </c>
      <c r="AD27" s="488">
        <f>IF(AC27,LOOKUP(AC27,{1;2;3;4;5;6;7;8;9;10;11;12;13;14;15;16;17;18;19;20;21},{30;25;21;18;16;15;14;13;12;11;10;9;8;7;6;5;4;3;2;1;0}),0)</f>
        <v>0</v>
      </c>
      <c r="AE27" s="390">
        <f>IF($E27="","",VLOOKUP($E27,'SuperTour Men'!$E$6:$AN$239,29,FALSE))</f>
        <v>0</v>
      </c>
      <c r="AF27" s="106">
        <f>IF(AE27,LOOKUP(AE27,{1;2;3;4;5;6;7;8;9;10;11;12;13;14;15;16;17;18;19;20;21},{30;25;21;18;16;15;14;13;12;11;10;9;8;7;6;5;4;3;2;1;0}),0)</f>
        <v>0</v>
      </c>
      <c r="AG27" s="390">
        <f>IF($E27="","",VLOOKUP($E27,'SuperTour Men'!$E$6:$AN$239,31,FALSE))</f>
        <v>0</v>
      </c>
      <c r="AH27" s="41">
        <f>IF(AG27,LOOKUP(AG27,{1;2;3;4;5;6;7;8;9;10;11;12;13;14;15;16;17;18;19;20;21},{30;25;21;18;16;15;14;13;12;11;10;9;8;7;6;5;4;3;2;1;0}),0)</f>
        <v>0</v>
      </c>
      <c r="AI27" s="390">
        <f>IF($E27="","",VLOOKUP($E27,'SuperTour Men'!$E$6:$AN$239,33,FALSE))</f>
        <v>0</v>
      </c>
      <c r="AJ27" s="43">
        <f>IF(AI27,LOOKUP(AI27,{1;2;3;4;5;6;7;8;9;10;11;12;13;14;15;16;17;18;19;20;21},{30;25;21;18;16;15;14;13;12;11;10;9;8;7;6;5;4;3;2;1;0}),0)</f>
        <v>0</v>
      </c>
      <c r="AK27" s="390">
        <f>IF($E27="","",VLOOKUP($E27,'SuperTour Men'!$E$6:$AN$239,35,FALSE))</f>
        <v>0</v>
      </c>
      <c r="AL27" s="43">
        <f>IF(AK27,LOOKUP(AK27,{1;2;3;4;5;6;7;8;9;10;11;12;13;14;15;16;17;18;19;20;21},{30;25;21;18;16;15;14;13;12;11;10;9;8;7;6;5;4;3;2;1;0}),0)</f>
        <v>0</v>
      </c>
    </row>
    <row r="28" spans="1:38" ht="16" customHeight="1" x14ac:dyDescent="0.2">
      <c r="A28" s="424">
        <f t="shared" si="0"/>
        <v>23</v>
      </c>
      <c r="B28" s="435">
        <v>3100331</v>
      </c>
      <c r="C28" s="430" t="s">
        <v>158</v>
      </c>
      <c r="D28" s="49" t="s">
        <v>157</v>
      </c>
      <c r="E28" s="38" t="str">
        <f t="shared" si="1"/>
        <v>PhillippeBOUCHER</v>
      </c>
      <c r="F28" s="39">
        <v>2017</v>
      </c>
      <c r="G28" s="440">
        <v>1997</v>
      </c>
      <c r="H28" s="207" t="str">
        <f t="shared" si="2"/>
        <v>U23</v>
      </c>
      <c r="I28" s="416">
        <f>(L28+N28+P28+R28+T28+V28+X28+Z28+AB28+AD28+AF28+AH28+AJ28+AL28)-SMALL((L28, N28,P28,R28,T28,V28,X28,Z28,AB28,AD28,AF28,AH28,AJ28,AL28),1)-SMALL((L28,N28,P28,R28,T28,V28,X28,Z28,AB28,AD28,AF28,AH28,AJ28,AL28),2)-SMALL((L28,N28,P28,R28,T28,V28,X28,Z28,AB28,AD28,AF28,AH28,AJ28,AL28),3)</f>
        <v>67</v>
      </c>
      <c r="J28" s="266"/>
      <c r="K28" s="388">
        <f>IF($E28="","",VLOOKUP($E28,'SuperTour Men'!$E$6:$AN$239,9,FALSE))</f>
        <v>0</v>
      </c>
      <c r="L28" s="41">
        <f>IF(K28,LOOKUP(K28,{1;2;3;4;5;6;7;8;9;10;11;12;13;14;15;16;17;18;19;20;21},{30;25;21;18;16;15;14;13;12;11;10;9;8;7;6;5;4;3;2;1;0}),0)</f>
        <v>0</v>
      </c>
      <c r="M28" s="390">
        <f>IF($E28="","",VLOOKUP($E28,'SuperTour Men'!$E$6:$AN$239,11,FALSE))</f>
        <v>0</v>
      </c>
      <c r="N28" s="43">
        <f>IF(M28,LOOKUP(M28,{1;2;3;4;5;6;7;8;9;10;11;12;13;14;15;16;17;18;19;20;21},{30;25;21;18;16;15;14;13;12;11;10;9;8;7;6;5;4;3;2;1;0}),0)</f>
        <v>0</v>
      </c>
      <c r="O28" s="390">
        <f>IF($E28="","",VLOOKUP($E28,'SuperTour Men'!$E$6:$AN$239,13,FALSE))</f>
        <v>20</v>
      </c>
      <c r="P28" s="41">
        <f>IF(O28,LOOKUP(O28,{1;2;3;4;5;6;7;8;9;10;11;12;13;14;15;16;17;18;19;20;21},{30;25;21;18;16;15;14;13;12;11;10;9;8;7;6;5;4;3;2;1;0}),0)</f>
        <v>1</v>
      </c>
      <c r="Q28" s="390">
        <f>IF($E28="","",VLOOKUP($E28,'SuperTour Men'!$E$6:$AN$239,15,FALSE))</f>
        <v>8</v>
      </c>
      <c r="R28" s="43">
        <f>IF(Q28,LOOKUP(Q28,{1;2;3;4;5;6;7;8;9;10;11;12;13;14;15;16;17;18;19;20;21},{30;25;21;18;16;15;14;13;12;11;10;9;8;7;6;5;4;3;2;1;0}),0)</f>
        <v>13</v>
      </c>
      <c r="S28" s="390">
        <f>IF($E28="","",VLOOKUP($E28,'SuperTour Men'!$E$6:$AN$239,17,FALSE))</f>
        <v>13</v>
      </c>
      <c r="T28" s="45">
        <f>IF(S28,LOOKUP(S28,{1;2;3;4;5;6;7;8;9;10;11;12;13;14;15;16;17;18;19;20;21},{60;50;42;36;32;30;28;26;24;22;20;18;16;14;12;10;8;6;4;2;0}),0)</f>
        <v>16</v>
      </c>
      <c r="U28" s="390">
        <f>IF($E28="","",VLOOKUP($E28,'SuperTour Men'!$E$6:$AN$239,19,FALSE))</f>
        <v>0</v>
      </c>
      <c r="V28" s="41">
        <f>IF(U28,LOOKUP(U28,{1;2;3;4;5;6;7;8;9;10;11;12;13;14;15;16;17;18;19;20;21},{60;50;42;36;32;30;28;26;24;22;20;18;16;14;12;10;8;6;4;2;0}),0)</f>
        <v>0</v>
      </c>
      <c r="W28" s="390">
        <f>IF($E28="","",VLOOKUP($E28,'SuperTour Men'!$E$6:$AN$239,21,FALSE))</f>
        <v>0</v>
      </c>
      <c r="X28" s="45">
        <f>IF(W28,LOOKUP(W28,{1;2;3;4;5;6;7;8;9;10;11;12;13;14;15;16;17;18;19;20;21},{60;50;42;36;32;30;28;26;24;22;20;18;16;14;12;10;8;6;4;2;0}),0)</f>
        <v>0</v>
      </c>
      <c r="Y28" s="390">
        <f>IF($E28="","",VLOOKUP($E28,'SuperTour Men'!$E$6:$AN$239,23,FALSE))</f>
        <v>0</v>
      </c>
      <c r="Z28" s="41">
        <f>IF(Y28,LOOKUP(Y28,{1;2;3;4;5;6;7;8;9;10;11;12;13;14;15;16;17;18;19;20;21},{60;50;42;36;32;30;28;26;24;22;20;18;16;14;12;10;8;6;4;2;0}),0)</f>
        <v>0</v>
      </c>
      <c r="AA28" s="390">
        <f>IF($E28="","",VLOOKUP($E28,'SuperTour Men'!$E$6:$AN$239,25,FALSE))</f>
        <v>11</v>
      </c>
      <c r="AB28" s="106">
        <f>IF(AA28,LOOKUP(AA28,{1;2;3;4;5;6;7;8;9;10;11;12;13;14;15;16;17;18;19;20;21},{30;25;21;18;16;15;14;13;12;11;10;9;8;7;6;5;4;3;2;1;0}),0)</f>
        <v>10</v>
      </c>
      <c r="AC28" s="390">
        <f>IF($E28="","",VLOOKUP($E28,'SuperTour Men'!$E$6:$AN$239,27,FALSE))</f>
        <v>0</v>
      </c>
      <c r="AD28" s="488">
        <f>IF(AC28,LOOKUP(AC28,{1;2;3;4;5;6;7;8;9;10;11;12;13;14;15;16;17;18;19;20;21},{30;25;21;18;16;15;14;13;12;11;10;9;8;7;6;5;4;3;2;1;0}),0)</f>
        <v>0</v>
      </c>
      <c r="AE28" s="390">
        <f>IF($E28="","",VLOOKUP($E28,'SuperTour Men'!$E$6:$AN$239,29,FALSE))</f>
        <v>8</v>
      </c>
      <c r="AF28" s="106">
        <f>IF(AE28,LOOKUP(AE28,{1;2;3;4;5;6;7;8;9;10;11;12;13;14;15;16;17;18;19;20;21},{30;25;21;18;16;15;14;13;12;11;10;9;8;7;6;5;4;3;2;1;0}),0)</f>
        <v>13</v>
      </c>
      <c r="AG28" s="390">
        <f>IF($E28="","",VLOOKUP($E28,'SuperTour Men'!$E$6:$AN$239,31,FALSE))</f>
        <v>20</v>
      </c>
      <c r="AH28" s="41">
        <f>IF(AG28,LOOKUP(AG28,{1;2;3;4;5;6;7;8;9;10;11;12;13;14;15;16;17;18;19;20;21},{30;25;21;18;16;15;14;13;12;11;10;9;8;7;6;5;4;3;2;1;0}),0)</f>
        <v>1</v>
      </c>
      <c r="AI28" s="390">
        <f>IF($E28="","",VLOOKUP($E28,'SuperTour Men'!$E$6:$AN$239,33,FALSE))</f>
        <v>14</v>
      </c>
      <c r="AJ28" s="43">
        <f>IF(AI28,LOOKUP(AI28,{1;2;3;4;5;6;7;8;9;10;11;12;13;14;15;16;17;18;19;20;21},{30;25;21;18;16;15;14;13;12;11;10;9;8;7;6;5;4;3;2;1;0}),0)</f>
        <v>7</v>
      </c>
      <c r="AK28" s="390">
        <f>IF($E28="","",VLOOKUP($E28,'SuperTour Men'!$E$6:$AN$239,35,FALSE))</f>
        <v>15</v>
      </c>
      <c r="AL28" s="43">
        <f>IF(AK28,LOOKUP(AK28,{1;2;3;4;5;6;7;8;9;10;11;12;13;14;15;16;17;18;19;20;21},{30;25;21;18;16;15;14;13;12;11;10;9;8;7;6;5;4;3;2;1;0}),0)</f>
        <v>6</v>
      </c>
    </row>
    <row r="29" spans="1:38" ht="16" customHeight="1" x14ac:dyDescent="0.2">
      <c r="A29" s="424">
        <f t="shared" si="0"/>
        <v>23</v>
      </c>
      <c r="B29" s="435">
        <v>3100287</v>
      </c>
      <c r="C29" s="430" t="s">
        <v>147</v>
      </c>
      <c r="D29" s="49" t="s">
        <v>148</v>
      </c>
      <c r="E29" s="38" t="str">
        <f t="shared" si="1"/>
        <v>RicardoIZQUIERDO-BERNIER</v>
      </c>
      <c r="F29" s="39">
        <v>2017</v>
      </c>
      <c r="G29" s="117">
        <v>1995</v>
      </c>
      <c r="H29" s="207" t="str">
        <f t="shared" si="2"/>
        <v>SR</v>
      </c>
      <c r="I29" s="416">
        <f>(L29+N29+P29+R29+T29+V29+X29+Z29+AB29+AD29+AF29+AH29+AJ29+AL29)-SMALL((L29, N29,P29,R29,T29,V29,X29,Z29,AB29,AD29,AF29,AH29,AJ29,AL29),1)-SMALL((L29,N29,P29,R29,T29,V29,X29,Z29,AB29,AD29,AF29,AH29,AJ29,AL29),2)-SMALL((L29,N29,P29,R29,T29,V29,X29,Z29,AB29,AD29,AF29,AH29,AJ29,AL29),3)</f>
        <v>67</v>
      </c>
      <c r="J29" s="122"/>
      <c r="K29" s="388">
        <f>IF($E29="","",VLOOKUP($E29,'SuperTour Men'!$E$6:$AN$239,9,FALSE))</f>
        <v>3</v>
      </c>
      <c r="L29" s="41">
        <f>IF(K29,LOOKUP(K29,{1;2;3;4;5;6;7;8;9;10;11;12;13;14;15;16;17;18;19;20;21},{30;25;21;18;16;15;14;13;12;11;10;9;8;7;6;5;4;3;2;1;0}),0)</f>
        <v>21</v>
      </c>
      <c r="M29" s="390">
        <f>IF($E29="","",VLOOKUP($E29,'SuperTour Men'!$E$6:$AN$239,11,FALSE))</f>
        <v>4</v>
      </c>
      <c r="N29" s="43">
        <f>IF(M29,LOOKUP(M29,{1;2;3;4;5;6;7;8;9;10;11;12;13;14;15;16;17;18;19;20;21},{30;25;21;18;16;15;14;13;12;11;10;9;8;7;6;5;4;3;2;1;0}),0)</f>
        <v>18</v>
      </c>
      <c r="O29" s="390">
        <f>IF($E29="","",VLOOKUP($E29,'SuperTour Men'!$E$6:$AN$239,13,FALSE))</f>
        <v>19</v>
      </c>
      <c r="P29" s="41">
        <f>IF(O29,LOOKUP(O29,{1;2;3;4;5;6;7;8;9;10;11;12;13;14;15;16;17;18;19;20;21},{30;25;21;18;16;15;14;13;12;11;10;9;8;7;6;5;4;3;2;1;0}),0)</f>
        <v>2</v>
      </c>
      <c r="Q29" s="390">
        <f>IF($E29="","",VLOOKUP($E29,'SuperTour Men'!$E$6:$AN$239,15,FALSE))</f>
        <v>3</v>
      </c>
      <c r="R29" s="43">
        <f>IF(Q29,LOOKUP(Q29,{1;2;3;4;5;6;7;8;9;10;11;12;13;14;15;16;17;18;19;20;21},{30;25;21;18;16;15;14;13;12;11;10;9;8;7;6;5;4;3;2;1;0}),0)</f>
        <v>21</v>
      </c>
      <c r="S29" s="390">
        <f>IF($E29="","",VLOOKUP($E29,'SuperTour Men'!$E$6:$AN$239,17,FALSE))</f>
        <v>0</v>
      </c>
      <c r="T29" s="45">
        <f>IF(S29,LOOKUP(S29,{1;2;3;4;5;6;7;8;9;10;11;12;13;14;15;16;17;18;19;20;21},{60;50;42;36;32;30;28;26;24;22;20;18;16;14;12;10;8;6;4;2;0}),0)</f>
        <v>0</v>
      </c>
      <c r="U29" s="390">
        <f>IF($E29="","",VLOOKUP($E29,'SuperTour Men'!$E$6:$AN$239,19,FALSE))</f>
        <v>0</v>
      </c>
      <c r="V29" s="41">
        <f>IF(U29,LOOKUP(U29,{1;2;3;4;5;6;7;8;9;10;11;12;13;14;15;16;17;18;19;20;21},{60;50;42;36;32;30;28;26;24;22;20;18;16;14;12;10;8;6;4;2;0}),0)</f>
        <v>0</v>
      </c>
      <c r="W29" s="390">
        <f>IF($E29="","",VLOOKUP($E29,'SuperTour Men'!$E$6:$AN$239,21,FALSE))</f>
        <v>0</v>
      </c>
      <c r="X29" s="45">
        <f>IF(W29,LOOKUP(W29,{1;2;3;4;5;6;7;8;9;10;11;12;13;14;15;16;17;18;19;20;21},{60;50;42;36;32;30;28;26;24;22;20;18;16;14;12;10;8;6;4;2;0}),0)</f>
        <v>0</v>
      </c>
      <c r="Y29" s="390">
        <f>IF($E29="","",VLOOKUP($E29,'SuperTour Men'!$E$6:$AN$239,23,FALSE))</f>
        <v>0</v>
      </c>
      <c r="Z29" s="41">
        <f>IF(Y29,LOOKUP(Y29,{1;2;3;4;5;6;7;8;9;10;11;12;13;14;15;16;17;18;19;20;21},{60;50;42;36;32;30;28;26;24;22;20;18;16;14;12;10;8;6;4;2;0}),0)</f>
        <v>0</v>
      </c>
      <c r="AA29" s="390">
        <f>IF($E29="","",VLOOKUP($E29,'SuperTour Men'!$E$6:$AN$239,25,FALSE))</f>
        <v>16</v>
      </c>
      <c r="AB29" s="106">
        <f>IF(AA29,LOOKUP(AA29,{1;2;3;4;5;6;7;8;9;10;11;12;13;14;15;16;17;18;19;20;21},{30;25;21;18;16;15;14;13;12;11;10;9;8;7;6;5;4;3;2;1;0}),0)</f>
        <v>5</v>
      </c>
      <c r="AC29" s="390">
        <f>IF($E29="","",VLOOKUP($E29,'SuperTour Men'!$E$6:$AN$239,27,FALSE))</f>
        <v>0</v>
      </c>
      <c r="AD29" s="488">
        <f>IF(AC29,LOOKUP(AC29,{1;2;3;4;5;6;7;8;9;10;11;12;13;14;15;16;17;18;19;20;21},{30;25;21;18;16;15;14;13;12;11;10;9;8;7;6;5;4;3;2;1;0}),0)</f>
        <v>0</v>
      </c>
      <c r="AE29" s="390">
        <f>IF($E29="","",VLOOKUP($E29,'SuperTour Men'!$E$6:$AN$239,29,FALSE))</f>
        <v>0</v>
      </c>
      <c r="AF29" s="106">
        <f>IF(AE29,LOOKUP(AE29,{1;2;3;4;5;6;7;8;9;10;11;12;13;14;15;16;17;18;19;20;21},{30;25;21;18;16;15;14;13;12;11;10;9;8;7;6;5;4;3;2;1;0}),0)</f>
        <v>0</v>
      </c>
      <c r="AG29" s="390">
        <f>IF($E29="","",VLOOKUP($E29,'SuperTour Men'!$E$6:$AN$239,31,FALSE))</f>
        <v>0</v>
      </c>
      <c r="AH29" s="41">
        <f>IF(AG29,LOOKUP(AG29,{1;2;3;4;5;6;7;8;9;10;11;12;13;14;15;16;17;18;19;20;21},{30;25;21;18;16;15;14;13;12;11;10;9;8;7;6;5;4;3;2;1;0}),0)</f>
        <v>0</v>
      </c>
      <c r="AI29" s="390">
        <f>IF($E29="","",VLOOKUP($E29,'SuperTour Men'!$E$6:$AN$239,33,FALSE))</f>
        <v>0</v>
      </c>
      <c r="AJ29" s="43">
        <f>IF(AI29,LOOKUP(AI29,{1;2;3;4;5;6;7;8;9;10;11;12;13;14;15;16;17;18;19;20;21},{30;25;21;18;16;15;14;13;12;11;10;9;8;7;6;5;4;3;2;1;0}),0)</f>
        <v>0</v>
      </c>
      <c r="AK29" s="390">
        <f>IF($E29="","",VLOOKUP($E29,'SuperTour Men'!$E$6:$AN$239,35,FALSE))</f>
        <v>0</v>
      </c>
      <c r="AL29" s="43">
        <f>IF(AK29,LOOKUP(AK29,{1;2;3;4;5;6;7;8;9;10;11;12;13;14;15;16;17;18;19;20;21},{30;25;21;18;16;15;14;13;12;11;10;9;8;7;6;5;4;3;2;1;0}),0)</f>
        <v>0</v>
      </c>
    </row>
    <row r="30" spans="1:38" ht="16" customHeight="1" x14ac:dyDescent="0.2">
      <c r="A30" s="424">
        <f t="shared" si="0"/>
        <v>25</v>
      </c>
      <c r="B30" s="435">
        <v>3530814</v>
      </c>
      <c r="C30" s="430" t="s">
        <v>52</v>
      </c>
      <c r="D30" s="49" t="s">
        <v>53</v>
      </c>
      <c r="E30" s="38" t="str">
        <f t="shared" si="1"/>
        <v>IanTORCHIA</v>
      </c>
      <c r="F30" s="39">
        <v>2017</v>
      </c>
      <c r="G30" s="117">
        <v>1996</v>
      </c>
      <c r="H30" s="207" t="str">
        <f t="shared" si="2"/>
        <v>U23</v>
      </c>
      <c r="I30" s="416">
        <f>(L30+N30+P30+R30+T30+V30+X30+Z30+AB30+AD30+AF30+AH30+AJ30+AL30)-SMALL((L30, N30,P30,R30,T30,V30,X30,Z30,AB30,AD30,AF30,AH30,AJ30,AL30),1)-SMALL((L30,N30,P30,R30,T30,V30,X30,Z30,AB30,AD30,AF30,AH30,AJ30,AL30),2)-SMALL((L30,N30,P30,R30,T30,V30,X30,Z30,AB30,AD30,AF30,AH30,AJ30,AL30),3)</f>
        <v>62</v>
      </c>
      <c r="J30" s="122"/>
      <c r="K30" s="388">
        <f>IF($E30="","",VLOOKUP($E30,'SuperTour Men'!$E$6:$AN$239,9,FALSE))</f>
        <v>0</v>
      </c>
      <c r="L30" s="41">
        <f>IF(K30,LOOKUP(K30,{1;2;3;4;5;6;7;8;9;10;11;12;13;14;15;16;17;18;19;20;21},{30;25;21;18;16;15;14;13;12;11;10;9;8;7;6;5;4;3;2;1;0}),0)</f>
        <v>0</v>
      </c>
      <c r="M30" s="390">
        <f>IF($E30="","",VLOOKUP($E30,'SuperTour Men'!$E$6:$AN$239,11,FALSE))</f>
        <v>0</v>
      </c>
      <c r="N30" s="43">
        <f>IF(M30,LOOKUP(M30,{1;2;3;4;5;6;7;8;9;10;11;12;13;14;15;16;17;18;19;20;21},{30;25;21;18;16;15;14;13;12;11;10;9;8;7;6;5;4;3;2;1;0}),0)</f>
        <v>0</v>
      </c>
      <c r="O30" s="390">
        <f>IF($E30="","",VLOOKUP($E30,'SuperTour Men'!$E$6:$AN$239,13,FALSE))</f>
        <v>0</v>
      </c>
      <c r="P30" s="41">
        <f>IF(O30,LOOKUP(O30,{1;2;3;4;5;6;7;8;9;10;11;12;13;14;15;16;17;18;19;20;21},{30;25;21;18;16;15;14;13;12;11;10;9;8;7;6;5;4;3;2;1;0}),0)</f>
        <v>0</v>
      </c>
      <c r="Q30" s="390">
        <f>IF($E30="","",VLOOKUP($E30,'SuperTour Men'!$E$6:$AN$239,15,FALSE))</f>
        <v>6</v>
      </c>
      <c r="R30" s="43">
        <f>IF(Q30,LOOKUP(Q30,{1;2;3;4;5;6;7;8;9;10;11;12;13;14;15;16;17;18;19;20;21},{30;25;21;18;16;15;14;13;12;11;10;9;8;7;6;5;4;3;2;1;0}),0)</f>
        <v>15</v>
      </c>
      <c r="S30" s="390">
        <f>IF($E30="","",VLOOKUP($E30,'SuperTour Men'!$E$6:$AN$239,17,FALSE))</f>
        <v>12</v>
      </c>
      <c r="T30" s="45">
        <f>IF(S30,LOOKUP(S30,{1;2;3;4;5;6;7;8;9;10;11;12;13;14;15;16;17;18;19;20;21},{60;50;42;36;32;30;28;26;24;22;20;18;16;14;12;10;8;6;4;2;0}),0)</f>
        <v>18</v>
      </c>
      <c r="U30" s="390">
        <f>IF($E30="","",VLOOKUP($E30,'SuperTour Men'!$E$6:$AN$239,19,FALSE))</f>
        <v>0</v>
      </c>
      <c r="V30" s="41">
        <f>IF(U30,LOOKUP(U30,{1;2;3;4;5;6;7;8;9;10;11;12;13;14;15;16;17;18;19;20;21},{60;50;42;36;32;30;28;26;24;22;20;18;16;14;12;10;8;6;4;2;0}),0)</f>
        <v>0</v>
      </c>
      <c r="W30" s="390">
        <f>IF($E30="","",VLOOKUP($E30,'SuperTour Men'!$E$6:$AN$239,21,FALSE))</f>
        <v>0</v>
      </c>
      <c r="X30" s="45">
        <f>IF(W30,LOOKUP(W30,{1;2;3;4;5;6;7;8;9;10;11;12;13;14;15;16;17;18;19;20;21},{60;50;42;36;32;30;28;26;24;22;20;18;16;14;12;10;8;6;4;2;0}),0)</f>
        <v>0</v>
      </c>
      <c r="Y30" s="390">
        <f>IF($E30="","",VLOOKUP($E30,'SuperTour Men'!$E$6:$AN$239,23,FALSE))</f>
        <v>0</v>
      </c>
      <c r="Z30" s="41">
        <f>IF(Y30,LOOKUP(Y30,{1;2;3;4;5;6;7;8;9;10;11;12;13;14;15;16;17;18;19;20;21},{60;50;42;36;32;30;28;26;24;22;20;18;16;14;12;10;8;6;4;2;0}),0)</f>
        <v>0</v>
      </c>
      <c r="AA30" s="390">
        <f>IF($E30="","",VLOOKUP($E30,'SuperTour Men'!$E$6:$AN$239,25,FALSE))</f>
        <v>0</v>
      </c>
      <c r="AB30" s="106">
        <f>IF(AA30,LOOKUP(AA30,{1;2;3;4;5;6;7;8;9;10;11;12;13;14;15;16;17;18;19;20;21},{30;25;21;18;16;15;14;13;12;11;10;9;8;7;6;5;4;3;2;1;0}),0)</f>
        <v>0</v>
      </c>
      <c r="AC30" s="390">
        <f>IF($E30="","",VLOOKUP($E30,'SuperTour Men'!$E$6:$AN$239,27,FALSE))</f>
        <v>0</v>
      </c>
      <c r="AD30" s="488">
        <f>IF(AC30,LOOKUP(AC30,{1;2;3;4;5;6;7;8;9;10;11;12;13;14;15;16;17;18;19;20;21},{30;25;21;18;16;15;14;13;12;11;10;9;8;7;6;5;4;3;2;1;0}),0)</f>
        <v>0</v>
      </c>
      <c r="AE30" s="390">
        <f>IF($E30="","",VLOOKUP($E30,'SuperTour Men'!$E$6:$AN$239,29,FALSE))</f>
        <v>0</v>
      </c>
      <c r="AF30" s="106">
        <f>IF(AE30,LOOKUP(AE30,{1;2;3;4;5;6;7;8;9;10;11;12;13;14;15;16;17;18;19;20;21},{30;25;21;18;16;15;14;13;12;11;10;9;8;7;6;5;4;3;2;1;0}),0)</f>
        <v>0</v>
      </c>
      <c r="AG30" s="390">
        <f>IF($E30="","",VLOOKUP($E30,'SuperTour Men'!$E$6:$AN$239,31,FALSE))</f>
        <v>0</v>
      </c>
      <c r="AH30" s="41">
        <f>IF(AG30,LOOKUP(AG30,{1;2;3;4;5;6;7;8;9;10;11;12;13;14;15;16;17;18;19;20;21},{30;25;21;18;16;15;14;13;12;11;10;9;8;7;6;5;4;3;2;1;0}),0)</f>
        <v>0</v>
      </c>
      <c r="AI30" s="390">
        <f>IF($E30="","",VLOOKUP($E30,'SuperTour Men'!$E$6:$AN$239,33,FALSE))</f>
        <v>7</v>
      </c>
      <c r="AJ30" s="43">
        <f>IF(AI30,LOOKUP(AI30,{1;2;3;4;5;6;7;8;9;10;11;12;13;14;15;16;17;18;19;20;21},{30;25;21;18;16;15;14;13;12;11;10;9;8;7;6;5;4;3;2;1;0}),0)</f>
        <v>14</v>
      </c>
      <c r="AK30" s="390">
        <f>IF($E30="","",VLOOKUP($E30,'SuperTour Men'!$E$6:$AN$239,35,FALSE))</f>
        <v>6</v>
      </c>
      <c r="AL30" s="43">
        <f>IF(AK30,LOOKUP(AK30,{1;2;3;4;5;6;7;8;9;10;11;12;13;14;15;16;17;18;19;20;21},{30;25;21;18;16;15;14;13;12;11;10;9;8;7;6;5;4;3;2;1;0}),0)</f>
        <v>15</v>
      </c>
    </row>
    <row r="31" spans="1:38" ht="16" customHeight="1" x14ac:dyDescent="0.2">
      <c r="A31" s="424">
        <f t="shared" si="0"/>
        <v>26</v>
      </c>
      <c r="B31" s="435">
        <v>3530822</v>
      </c>
      <c r="C31" s="430" t="s">
        <v>39</v>
      </c>
      <c r="D31" s="49" t="s">
        <v>598</v>
      </c>
      <c r="E31" s="38" t="str">
        <f t="shared" si="1"/>
        <v>AdamLUBAN</v>
      </c>
      <c r="F31" s="39"/>
      <c r="G31" s="117">
        <v>1995</v>
      </c>
      <c r="H31" s="207" t="str">
        <f t="shared" si="2"/>
        <v>SR</v>
      </c>
      <c r="I31" s="416">
        <f>(L31+N31+P31+R31+T31+V31+X31+Z31+AB31+AD31+AF31+AH31+AJ31+AL31)-SMALL((L31, N31,P31,R31,T31,V31,X31,Z31,AB31,AD31,AF31,AH31,AJ31,AL31),1)-SMALL((L31,N31,P31,R31,T31,V31,X31,Z31,AB31,AD31,AF31,AH31,AJ31,AL31),2)-SMALL((L31,N31,P31,R31,T31,V31,X31,Z31,AB31,AD31,AF31,AH31,AJ31,AL31),3)</f>
        <v>59</v>
      </c>
      <c r="J31" s="122"/>
      <c r="K31" s="388">
        <f>IF($E31="","",VLOOKUP($E31,'SuperTour Men'!$E$6:$AN$239,9,FALSE))</f>
        <v>4</v>
      </c>
      <c r="L31" s="41">
        <f>IF(K31,LOOKUP(K31,{1;2;3;4;5;6;7;8;9;10;11;12;13;14;15;16;17;18;19;20;21},{30;25;21;18;16;15;14;13;12;11;10;9;8;7;6;5;4;3;2;1;0}),0)</f>
        <v>18</v>
      </c>
      <c r="M31" s="390">
        <f>IF($E31="","",VLOOKUP($E31,'SuperTour Men'!$E$6:$AN$239,11,FALSE))</f>
        <v>13</v>
      </c>
      <c r="N31" s="43">
        <f>IF(M31,LOOKUP(M31,{1;2;3;4;5;6;7;8;9;10;11;12;13;14;15;16;17;18;19;20;21},{30;25;21;18;16;15;14;13;12;11;10;9;8;7;6;5;4;3;2;1;0}),0)</f>
        <v>8</v>
      </c>
      <c r="O31" s="390">
        <f>IF($E31="","",VLOOKUP($E31,'SuperTour Men'!$E$6:$AN$239,13,FALSE))</f>
        <v>0</v>
      </c>
      <c r="P31" s="41">
        <f>IF(O31,LOOKUP(O31,{1;2;3;4;5;6;7;8;9;10;11;12;13;14;15;16;17;18;19;20;21},{30;25;21;18;16;15;14;13;12;11;10;9;8;7;6;5;4;3;2;1;0}),0)</f>
        <v>0</v>
      </c>
      <c r="Q31" s="390">
        <f>IF($E31="","",VLOOKUP($E31,'SuperTour Men'!$E$6:$AN$239,15,FALSE))</f>
        <v>0</v>
      </c>
      <c r="R31" s="43">
        <f>IF(Q31,LOOKUP(Q31,{1;2;3;4;5;6;7;8;9;10;11;12;13;14;15;16;17;18;19;20;21},{30;25;21;18;16;15;14;13;12;11;10;9;8;7;6;5;4;3;2;1;0}),0)</f>
        <v>0</v>
      </c>
      <c r="S31" s="390">
        <f>IF($E31="","",VLOOKUP($E31,'SuperTour Men'!$E$6:$AN$239,17,FALSE))</f>
        <v>0</v>
      </c>
      <c r="T31" s="45">
        <f>IF(S31,LOOKUP(S31,{1;2;3;4;5;6;7;8;9;10;11;12;13;14;15;16;17;18;19;20;21},{60;50;42;36;32;30;28;26;24;22;20;18;16;14;12;10;8;6;4;2;0}),0)</f>
        <v>0</v>
      </c>
      <c r="U31" s="390">
        <f>IF($E31="","",VLOOKUP($E31,'SuperTour Men'!$E$6:$AN$239,19,FALSE))</f>
        <v>0</v>
      </c>
      <c r="V31" s="41">
        <f>IF(U31,LOOKUP(U31,{1;2;3;4;5;6;7;8;9;10;11;12;13;14;15;16;17;18;19;20;21},{60;50;42;36;32;30;28;26;24;22;20;18;16;14;12;10;8;6;4;2;0}),0)</f>
        <v>0</v>
      </c>
      <c r="W31" s="390">
        <f>IF($E31="","",VLOOKUP($E31,'SuperTour Men'!$E$6:$AN$239,21,FALSE))</f>
        <v>0</v>
      </c>
      <c r="X31" s="45">
        <f>IF(W31,LOOKUP(W31,{1;2;3;4;5;6;7;8;9;10;11;12;13;14;15;16;17;18;19;20;21},{60;50;42;36;32;30;28;26;24;22;20;18;16;14;12;10;8;6;4;2;0}),0)</f>
        <v>0</v>
      </c>
      <c r="Y31" s="390">
        <f>IF($E31="","",VLOOKUP($E31,'SuperTour Men'!$E$6:$AN$239,23,FALSE))</f>
        <v>0</v>
      </c>
      <c r="Z31" s="41">
        <f>IF(Y31,LOOKUP(Y31,{1;2;3;4;5;6;7;8;9;10;11;12;13;14;15;16;17;18;19;20;21},{60;50;42;36;32;30;28;26;24;22;20;18;16;14;12;10;8;6;4;2;0}),0)</f>
        <v>0</v>
      </c>
      <c r="AA31" s="390">
        <f>IF($E31="","",VLOOKUP($E31,'SuperTour Men'!$E$6:$AN$239,25,FALSE))</f>
        <v>13</v>
      </c>
      <c r="AB31" s="106">
        <f>IF(AA31,LOOKUP(AA31,{1;2;3;4;5;6;7;8;9;10;11;12;13;14;15;16;17;18;19;20;21},{30;25;21;18;16;15;14;13;12;11;10;9;8;7;6;5;4;3;2;1;0}),0)</f>
        <v>8</v>
      </c>
      <c r="AC31" s="390">
        <f>IF($E31="","",VLOOKUP($E31,'SuperTour Men'!$E$6:$AN$239,27,FALSE))</f>
        <v>17</v>
      </c>
      <c r="AD31" s="488">
        <f>IF(AC31,LOOKUP(AC31,{1;2;3;4;5;6;7;8;9;10;11;12;13;14;15;16;17;18;19;20;21},{30;25;21;18;16;15;14;13;12;11;10;9;8;7;6;5;4;3;2;1;0}),0)</f>
        <v>4</v>
      </c>
      <c r="AE31" s="390">
        <f>IF($E31="","",VLOOKUP($E31,'SuperTour Men'!$E$6:$AN$239,29,FALSE))</f>
        <v>13</v>
      </c>
      <c r="AF31" s="106">
        <f>IF(AE31,LOOKUP(AE31,{1;2;3;4;5;6;7;8;9;10;11;12;13;14;15;16;17;18;19;20;21},{30;25;21;18;16;15;14;13;12;11;10;9;8;7;6;5;4;3;2;1;0}),0)</f>
        <v>8</v>
      </c>
      <c r="AG31" s="390">
        <f>IF($E31="","",VLOOKUP($E31,'SuperTour Men'!$E$6:$AN$239,31,FALSE))</f>
        <v>0</v>
      </c>
      <c r="AH31" s="41">
        <f>IF(AG31,LOOKUP(AG31,{1;2;3;4;5;6;7;8;9;10;11;12;13;14;15;16;17;18;19;20;21},{30;25;21;18;16;15;14;13;12;11;10;9;8;7;6;5;4;3;2;1;0}),0)</f>
        <v>0</v>
      </c>
      <c r="AI31" s="390">
        <f>IF($E31="","",VLOOKUP($E31,'SuperTour Men'!$E$6:$AN$239,33,FALSE))</f>
        <v>18</v>
      </c>
      <c r="AJ31" s="43">
        <f>IF(AI31,LOOKUP(AI31,{1;2;3;4;5;6;7;8;9;10;11;12;13;14;15;16;17;18;19;20;21},{30;25;21;18;16;15;14;13;12;11;10;9;8;7;6;5;4;3;2;1;0}),0)</f>
        <v>3</v>
      </c>
      <c r="AK31" s="390">
        <f>IF($E31="","",VLOOKUP($E31,'SuperTour Men'!$E$6:$AN$239,35,FALSE))</f>
        <v>11</v>
      </c>
      <c r="AL31" s="43">
        <f>IF(AK31,LOOKUP(AK31,{1;2;3;4;5;6;7;8;9;10;11;12;13;14;15;16;17;18;19;20;21},{30;25;21;18;16;15;14;13;12;11;10;9;8;7;6;5;4;3;2;1;0}),0)</f>
        <v>10</v>
      </c>
    </row>
    <row r="32" spans="1:38" ht="16" customHeight="1" x14ac:dyDescent="0.2">
      <c r="A32" s="424">
        <f t="shared" si="0"/>
        <v>27</v>
      </c>
      <c r="B32" s="435">
        <v>3530177</v>
      </c>
      <c r="C32" s="429" t="s">
        <v>32</v>
      </c>
      <c r="D32" s="37" t="s">
        <v>33</v>
      </c>
      <c r="E32" s="38" t="str">
        <f t="shared" si="1"/>
        <v>BrianGREGG</v>
      </c>
      <c r="F32" s="39">
        <v>2017</v>
      </c>
      <c r="G32" s="117">
        <v>1984</v>
      </c>
      <c r="H32" s="207" t="str">
        <f t="shared" si="2"/>
        <v>SR</v>
      </c>
      <c r="I32" s="416">
        <f>(L32+N32+P32+R32+T32+V32+X32+Z32+AB32+AD32+AF32+AH32+AJ32+AL32)-SMALL((L32, N32,P32,R32,T32,V32,X32,Z32,AB32,AD32,AF32,AH32,AJ32,AL32),1)-SMALL((L32,N32,P32,R32,T32,V32,X32,Z32,AB32,AD32,AF32,AH32,AJ32,AL32),2)-SMALL((L32,N32,P32,R32,T32,V32,X32,Z32,AB32,AD32,AF32,AH32,AJ32,AL32),3)</f>
        <v>56</v>
      </c>
      <c r="J32" s="122"/>
      <c r="K32" s="388">
        <f>IF($E32="","",VLOOKUP($E32,'SuperTour Men'!$E$6:$AN$239,9,FALSE))</f>
        <v>17</v>
      </c>
      <c r="L32" s="41">
        <f>IF(K32,LOOKUP(K32,{1;2;3;4;5;6;7;8;9;10;11;12;13;14;15;16;17;18;19;20;21},{30;25;21;18;16;15;14;13;12;11;10;9;8;7;6;5;4;3;2;1;0}),0)</f>
        <v>4</v>
      </c>
      <c r="M32" s="390">
        <f>IF($E32="","",VLOOKUP($E32,'SuperTour Men'!$E$6:$AN$239,11,FALSE))</f>
        <v>15</v>
      </c>
      <c r="N32" s="43">
        <f>IF(M32,LOOKUP(M32,{1;2;3;4;5;6;7;8;9;10;11;12;13;14;15;16;17;18;19;20;21},{30;25;21;18;16;15;14;13;12;11;10;9;8;7;6;5;4;3;2;1;0}),0)</f>
        <v>6</v>
      </c>
      <c r="O32" s="390">
        <f>IF($E32="","",VLOOKUP($E32,'SuperTour Men'!$E$6:$AN$239,13,FALSE))</f>
        <v>0</v>
      </c>
      <c r="P32" s="41">
        <f>IF(O32,LOOKUP(O32,{1;2;3;4;5;6;7;8;9;10;11;12;13;14;15;16;17;18;19;20;21},{30;25;21;18;16;15;14;13;12;11;10;9;8;7;6;5;4;3;2;1;0}),0)</f>
        <v>0</v>
      </c>
      <c r="Q32" s="390">
        <f>IF($E32="","",VLOOKUP($E32,'SuperTour Men'!$E$6:$AN$239,15,FALSE))</f>
        <v>0</v>
      </c>
      <c r="R32" s="43">
        <f>IF(Q32,LOOKUP(Q32,{1;2;3;4;5;6;7;8;9;10;11;12;13;14;15;16;17;18;19;20;21},{30;25;21;18;16;15;14;13;12;11;10;9;8;7;6;5;4;3;2;1;0}),0)</f>
        <v>0</v>
      </c>
      <c r="S32" s="390">
        <f>IF($E32="","",VLOOKUP($E32,'SuperTour Men'!$E$6:$AN$239,17,FALSE))</f>
        <v>0</v>
      </c>
      <c r="T32" s="45">
        <f>IF(S32,LOOKUP(S32,{1;2;3;4;5;6;7;8;9;10;11;12;13;14;15;16;17;18;19;20;21},{60;50;42;36;32;30;28;26;24;22;20;18;16;14;12;10;8;6;4;2;0}),0)</f>
        <v>0</v>
      </c>
      <c r="U32" s="390">
        <f>IF($E32="","",VLOOKUP($E32,'SuperTour Men'!$E$6:$AN$239,19,FALSE))</f>
        <v>0</v>
      </c>
      <c r="V32" s="41">
        <f>IF(U32,LOOKUP(U32,{1;2;3;4;5;6;7;8;9;10;11;12;13;14;15;16;17;18;19;20;21},{60;50;42;36;32;30;28;26;24;22;20;18;16;14;12;10;8;6;4;2;0}),0)</f>
        <v>0</v>
      </c>
      <c r="W32" s="390">
        <f>IF($E32="","",VLOOKUP($E32,'SuperTour Men'!$E$6:$AN$239,21,FALSE))</f>
        <v>6</v>
      </c>
      <c r="X32" s="45">
        <f>IF(W32,LOOKUP(W32,{1;2;3;4;5;6;7;8;9;10;11;12;13;14;15;16;17;18;19;20;21},{60;50;42;36;32;30;28;26;24;22;20;18;16;14;12;10;8;6;4;2;0}),0)</f>
        <v>30</v>
      </c>
      <c r="Y32" s="390">
        <f>IF($E32="","",VLOOKUP($E32,'SuperTour Men'!$E$6:$AN$239,23,FALSE))</f>
        <v>0</v>
      </c>
      <c r="Z32" s="41">
        <f>IF(Y32,LOOKUP(Y32,{1;2;3;4;5;6;7;8;9;10;11;12;13;14;15;16;17;18;19;20;21},{60;50;42;36;32;30;28;26;24;22;20;18;16;14;12;10;8;6;4;2;0}),0)</f>
        <v>0</v>
      </c>
      <c r="AA32" s="390">
        <f>IF($E32="","",VLOOKUP($E32,'SuperTour Men'!$E$6:$AN$239,25,FALSE))</f>
        <v>0</v>
      </c>
      <c r="AB32" s="106">
        <f>IF(AA32,LOOKUP(AA32,{1;2;3;4;5;6;7;8;9;10;11;12;13;14;15;16;17;18;19;20;21},{30;25;21;18;16;15;14;13;12;11;10;9;8;7;6;5;4;3;2;1;0}),0)</f>
        <v>0</v>
      </c>
      <c r="AC32" s="390">
        <f>IF($E32="","",VLOOKUP($E32,'SuperTour Men'!$E$6:$AN$239,27,FALSE))</f>
        <v>0</v>
      </c>
      <c r="AD32" s="488">
        <f>IF(AC32,LOOKUP(AC32,{1;2;3;4;5;6;7;8;9;10;11;12;13;14;15;16;17;18;19;20;21},{30;25;21;18;16;15;14;13;12;11;10;9;8;7;6;5;4;3;2;1;0}),0)</f>
        <v>0</v>
      </c>
      <c r="AE32" s="390">
        <f>IF($E32="","",VLOOKUP($E32,'SuperTour Men'!$E$6:$AN$239,29,FALSE))</f>
        <v>0</v>
      </c>
      <c r="AF32" s="106">
        <f>IF(AE32,LOOKUP(AE32,{1;2;3;4;5;6;7;8;9;10;11;12;13;14;15;16;17;18;19;20;21},{30;25;21;18;16;15;14;13;12;11;10;9;8;7;6;5;4;3;2;1;0}),0)</f>
        <v>0</v>
      </c>
      <c r="AG32" s="390">
        <f>IF($E32="","",VLOOKUP($E32,'SuperTour Men'!$E$6:$AN$239,31,FALSE))</f>
        <v>16</v>
      </c>
      <c r="AH32" s="41">
        <f>IF(AG32,LOOKUP(AG32,{1;2;3;4;5;6;7;8;9;10;11;12;13;14;15;16;17;18;19;20;21},{30;25;21;18;16;15;14;13;12;11;10;9;8;7;6;5;4;3;2;1;0}),0)</f>
        <v>5</v>
      </c>
      <c r="AI32" s="390">
        <f>IF($E32="","",VLOOKUP($E32,'SuperTour Men'!$E$6:$AN$239,33,FALSE))</f>
        <v>0</v>
      </c>
      <c r="AJ32" s="43">
        <f>IF(AI32,LOOKUP(AI32,{1;2;3;4;5;6;7;8;9;10;11;12;13;14;15;16;17;18;19;20;21},{30;25;21;18;16;15;14;13;12;11;10;9;8;7;6;5;4;3;2;1;0}),0)</f>
        <v>0</v>
      </c>
      <c r="AK32" s="390">
        <f>IF($E32="","",VLOOKUP($E32,'SuperTour Men'!$E$6:$AN$239,35,FALSE))</f>
        <v>10</v>
      </c>
      <c r="AL32" s="43">
        <f>IF(AK32,LOOKUP(AK32,{1;2;3;4;5;6;7;8;9;10;11;12;13;14;15;16;17;18;19;20;21},{30;25;21;18;16;15;14;13;12;11;10;9;8;7;6;5;4;3;2;1;0}),0)</f>
        <v>11</v>
      </c>
    </row>
    <row r="33" spans="1:38" ht="16" customHeight="1" x14ac:dyDescent="0.2">
      <c r="A33" s="424">
        <f t="shared" si="0"/>
        <v>28</v>
      </c>
      <c r="B33" s="154">
        <v>3422968</v>
      </c>
      <c r="C33" s="430" t="s">
        <v>644</v>
      </c>
      <c r="D33" s="49" t="s">
        <v>645</v>
      </c>
      <c r="E33" s="38" t="str">
        <f t="shared" si="1"/>
        <v>KjetilBANERUD</v>
      </c>
      <c r="F33" s="39"/>
      <c r="G33" s="440">
        <v>1997</v>
      </c>
      <c r="H33" s="207" t="str">
        <f t="shared" si="2"/>
        <v>U23</v>
      </c>
      <c r="I33" s="416">
        <f>(L33+N33+P33+R33+T33+V33+X33+Z33+AB33+AD33+AF33+AH33+AJ33+AL33)-SMALL((L33, N33,P33,R33,T33,V33,X33,Z33,AB33,AD33,AF33,AH33,AJ33,AL33),1)-SMALL((L33,N33,P33,R33,T33,V33,X33,Z33,AB33,AD33,AF33,AH33,AJ33,AL33),2)-SMALL((L33,N33,P33,R33,T33,V33,X33,Z33,AB33,AD33,AF33,AH33,AJ33,AL33),3)</f>
        <v>55</v>
      </c>
      <c r="J33" s="266"/>
      <c r="K33" s="388">
        <f>IF($E33="","",VLOOKUP($E33,'SuperTour Men'!$E$6:$AN$239,9,FALSE))</f>
        <v>0</v>
      </c>
      <c r="L33" s="41">
        <f>IF(K33,LOOKUP(K33,{1;2;3;4;5;6;7;8;9;10;11;12;13;14;15;16;17;18;19;20;21},{30;25;21;18;16;15;14;13;12;11;10;9;8;7;6;5;4;3;2;1;0}),0)</f>
        <v>0</v>
      </c>
      <c r="M33" s="390">
        <f>IF($E33="","",VLOOKUP($E33,'SuperTour Men'!$E$6:$AN$239,11,FALSE))</f>
        <v>0</v>
      </c>
      <c r="N33" s="43">
        <f>IF(M33,LOOKUP(M33,{1;2;3;4;5;6;7;8;9;10;11;12;13;14;15;16;17;18;19;20;21},{30;25;21;18;16;15;14;13;12;11;10;9;8;7;6;5;4;3;2;1;0}),0)</f>
        <v>0</v>
      </c>
      <c r="O33" s="390">
        <f>IF($E33="","",VLOOKUP($E33,'SuperTour Men'!$E$6:$AN$239,13,FALSE))</f>
        <v>0</v>
      </c>
      <c r="P33" s="41">
        <f>IF(O33,LOOKUP(O33,{1;2;3;4;5;6;7;8;9;10;11;12;13;14;15;16;17;18;19;20;21},{30;25;21;18;16;15;14;13;12;11;10;9;8;7;6;5;4;3;2;1;0}),0)</f>
        <v>0</v>
      </c>
      <c r="Q33" s="390">
        <f>IF($E33="","",VLOOKUP($E33,'SuperTour Men'!$E$6:$AN$239,15,FALSE))</f>
        <v>0</v>
      </c>
      <c r="R33" s="43">
        <f>IF(Q33,LOOKUP(Q33,{1;2;3;4;5;6;7;8;9;10;11;12;13;14;15;16;17;18;19;20;21},{30;25;21;18;16;15;14;13;12;11;10;9;8;7;6;5;4;3;2;1;0}),0)</f>
        <v>0</v>
      </c>
      <c r="S33" s="390">
        <f>IF($E33="","",VLOOKUP($E33,'SuperTour Men'!$E$6:$AN$239,17,FALSE))</f>
        <v>17</v>
      </c>
      <c r="T33" s="45">
        <f>IF(S33,LOOKUP(S33,{1;2;3;4;5;6;7;8;9;10;11;12;13;14;15;16;17;18;19;20;21},{60;50;42;36;32;30;28;26;24;22;20;18;16;14;12;10;8;6;4;2;0}),0)</f>
        <v>8</v>
      </c>
      <c r="U33" s="390">
        <f>IF($E33="","",VLOOKUP($E33,'SuperTour Men'!$E$6:$AN$239,19,FALSE))</f>
        <v>0</v>
      </c>
      <c r="V33" s="41">
        <f>IF(U33,LOOKUP(U33,{1;2;3;4;5;6;7;8;9;10;11;12;13;14;15;16;17;18;19;20;21},{60;50;42;36;32;30;28;26;24;22;20;18;16;14;12;10;8;6;4;2;0}),0)</f>
        <v>0</v>
      </c>
      <c r="W33" s="390">
        <f>IF($E33="","",VLOOKUP($E33,'SuperTour Men'!$E$6:$AN$239,21,FALSE))</f>
        <v>18</v>
      </c>
      <c r="X33" s="45">
        <f>IF(W33,LOOKUP(W33,{1;2;3;4;5;6;7;8;9;10;11;12;13;14;15;16;17;18;19;20;21},{60;50;42;36;32;30;28;26;24;22;20;18;16;14;12;10;8;6;4;2;0}),0)</f>
        <v>6</v>
      </c>
      <c r="Y33" s="390">
        <f>IF($E33="","",VLOOKUP($E33,'SuperTour Men'!$E$6:$AN$239,23,FALSE))</f>
        <v>16</v>
      </c>
      <c r="Z33" s="41">
        <f>IF(Y33,LOOKUP(Y33,{1;2;3;4;5;6;7;8;9;10;11;12;13;14;15;16;17;18;19;20;21},{60;50;42;36;32;30;28;26;24;22;20;18;16;14;12;10;8;6;4;2;0}),0)</f>
        <v>10</v>
      </c>
      <c r="AA33" s="390">
        <f>IF($E33="","",VLOOKUP($E33,'SuperTour Men'!$E$6:$AN$239,25,FALSE))</f>
        <v>0</v>
      </c>
      <c r="AB33" s="106">
        <f>IF(AA33,LOOKUP(AA33,{1;2;3;4;5;6;7;8;9;10;11;12;13;14;15;16;17;18;19;20;21},{30;25;21;18;16;15;14;13;12;11;10;9;8;7;6;5;4;3;2;1;0}),0)</f>
        <v>0</v>
      </c>
      <c r="AC33" s="390">
        <f>IF($E33="","",VLOOKUP($E33,'SuperTour Men'!$E$6:$AN$239,27,FALSE))</f>
        <v>0</v>
      </c>
      <c r="AD33" s="488">
        <f>IF(AC33,LOOKUP(AC33,{1;2;3;4;5;6;7;8;9;10;11;12;13;14;15;16;17;18;19;20;21},{30;25;21;18;16;15;14;13;12;11;10;9;8;7;6;5;4;3;2;1;0}),0)</f>
        <v>0</v>
      </c>
      <c r="AE33" s="390">
        <f>IF($E33="","",VLOOKUP($E33,'SuperTour Men'!$E$6:$AN$239,29,FALSE))</f>
        <v>0</v>
      </c>
      <c r="AF33" s="106">
        <f>IF(AE33,LOOKUP(AE33,{1;2;3;4;5;6;7;8;9;10;11;12;13;14;15;16;17;18;19;20;21},{30;25;21;18;16;15;14;13;12;11;10;9;8;7;6;5;4;3;2;1;0}),0)</f>
        <v>0</v>
      </c>
      <c r="AG33" s="390">
        <f>IF($E33="","",VLOOKUP($E33,'SuperTour Men'!$E$6:$AN$239,31,FALSE))</f>
        <v>0</v>
      </c>
      <c r="AH33" s="41">
        <f>IF(AG33,LOOKUP(AG33,{1;2;3;4;5;6;7;8;9;10;11;12;13;14;15;16;17;18;19;20;21},{30;25;21;18;16;15;14;13;12;11;10;9;8;7;6;5;4;3;2;1;0}),0)</f>
        <v>0</v>
      </c>
      <c r="AI33" s="390">
        <f>IF($E33="","",VLOOKUP($E33,'SuperTour Men'!$E$6:$AN$239,33,FALSE))</f>
        <v>4</v>
      </c>
      <c r="AJ33" s="43">
        <f>IF(AI33,LOOKUP(AI33,{1;2;3;4;5;6;7;8;9;10;11;12;13;14;15;16;17;18;19;20;21},{30;25;21;18;16;15;14;13;12;11;10;9;8;7;6;5;4;3;2;1;0}),0)</f>
        <v>18</v>
      </c>
      <c r="AK33" s="390">
        <f>IF($E33="","",VLOOKUP($E33,'SuperTour Men'!$E$6:$AN$239,35,FALSE))</f>
        <v>8</v>
      </c>
      <c r="AL33" s="43">
        <f>IF(AK33,LOOKUP(AK33,{1;2;3;4;5;6;7;8;9;10;11;12;13;14;15;16;17;18;19;20;21},{30;25;21;18;16;15;14;13;12;11;10;9;8;7;6;5;4;3;2;1;0}),0)</f>
        <v>13</v>
      </c>
    </row>
    <row r="34" spans="1:38" ht="16" customHeight="1" x14ac:dyDescent="0.2">
      <c r="A34" s="424">
        <f t="shared" si="0"/>
        <v>29</v>
      </c>
      <c r="B34" s="435">
        <v>3422333</v>
      </c>
      <c r="C34" s="430" t="s">
        <v>599</v>
      </c>
      <c r="D34" s="49" t="s">
        <v>600</v>
      </c>
      <c r="E34" s="38" t="str">
        <f t="shared" si="1"/>
        <v>MaximilianBIE</v>
      </c>
      <c r="F34" s="39"/>
      <c r="G34" s="117">
        <v>1995</v>
      </c>
      <c r="H34" s="207" t="str">
        <f t="shared" si="2"/>
        <v>SR</v>
      </c>
      <c r="I34" s="416">
        <f>(L34+N34+P34+R34+T34+V34+X34+Z34+AB34+AD34+AF34+AH34+AJ34+AL34)-SMALL((L34, N34,P34,R34,T34,V34,X34,Z34,AB34,AD34,AF34,AH34,AJ34,AL34),1)-SMALL((L34,N34,P34,R34,T34,V34,X34,Z34,AB34,AD34,AF34,AH34,AJ34,AL34),2)-SMALL((L34,N34,P34,R34,T34,V34,X34,Z34,AB34,AD34,AF34,AH34,AJ34,AL34),3)</f>
        <v>50</v>
      </c>
      <c r="J34" s="122"/>
      <c r="K34" s="388">
        <f>IF($E34="","",VLOOKUP($E34,'SuperTour Men'!$E$6:$AN$239,9,FALSE))</f>
        <v>7</v>
      </c>
      <c r="L34" s="41">
        <f>IF(K34,LOOKUP(K34,{1;2;3;4;5;6;7;8;9;10;11;12;13;14;15;16;17;18;19;20;21},{30;25;21;18;16;15;14;13;12;11;10;9;8;7;6;5;4;3;2;1;0}),0)</f>
        <v>14</v>
      </c>
      <c r="M34" s="390">
        <f>IF($E34="","",VLOOKUP($E34,'SuperTour Men'!$E$6:$AN$239,11,FALSE))</f>
        <v>19</v>
      </c>
      <c r="N34" s="43">
        <f>IF(M34,LOOKUP(M34,{1;2;3;4;5;6;7;8;9;10;11;12;13;14;15;16;17;18;19;20;21},{30;25;21;18;16;15;14;13;12;11;10;9;8;7;6;5;4;3;2;1;0}),0)</f>
        <v>2</v>
      </c>
      <c r="O34" s="390">
        <f>IF($E34="","",VLOOKUP($E34,'SuperTour Men'!$E$6:$AN$239,13,FALSE))</f>
        <v>0</v>
      </c>
      <c r="P34" s="41">
        <f>IF(O34,LOOKUP(O34,{1;2;3;4;5;6;7;8;9;10;11;12;13;14;15;16;17;18;19;20;21},{30;25;21;18;16;15;14;13;12;11;10;9;8;7;6;5;4;3;2;1;0}),0)</f>
        <v>0</v>
      </c>
      <c r="Q34" s="390">
        <f>IF($E34="","",VLOOKUP($E34,'SuperTour Men'!$E$6:$AN$239,15,FALSE))</f>
        <v>0</v>
      </c>
      <c r="R34" s="43">
        <f>IF(Q34,LOOKUP(Q34,{1;2;3;4;5;6;7;8;9;10;11;12;13;14;15;16;17;18;19;20;21},{30;25;21;18;16;15;14;13;12;11;10;9;8;7;6;5;4;3;2;1;0}),0)</f>
        <v>0</v>
      </c>
      <c r="S34" s="390">
        <f>IF($E34="","",VLOOKUP($E34,'SuperTour Men'!$E$6:$AN$239,17,FALSE))</f>
        <v>16</v>
      </c>
      <c r="T34" s="45">
        <f>IF(S34,LOOKUP(S34,{1;2;3;4;5;6;7;8;9;10;11;12;13;14;15;16;17;18;19;20;21},{60;50;42;36;32;30;28;26;24;22;20;18;16;14;12;10;8;6;4;2;0}),0)</f>
        <v>10</v>
      </c>
      <c r="U34" s="390">
        <f>IF($E34="","",VLOOKUP($E34,'SuperTour Men'!$E$6:$AN$239,19,FALSE))</f>
        <v>9</v>
      </c>
      <c r="V34" s="41">
        <f>IF(U34,LOOKUP(U34,{1;2;3;4;5;6;7;8;9;10;11;12;13;14;15;16;17;18;19;20;21},{60;50;42;36;32;30;28;26;24;22;20;18;16;14;12;10;8;6;4;2;0}),0)</f>
        <v>24</v>
      </c>
      <c r="W34" s="390">
        <f>IF($E34="","",VLOOKUP($E34,'SuperTour Men'!$E$6:$AN$239,21,FALSE))</f>
        <v>0</v>
      </c>
      <c r="X34" s="45">
        <f>IF(W34,LOOKUP(W34,{1;2;3;4;5;6;7;8;9;10;11;12;13;14;15;16;17;18;19;20;21},{60;50;42;36;32;30;28;26;24;22;20;18;16;14;12;10;8;6;4;2;0}),0)</f>
        <v>0</v>
      </c>
      <c r="Y34" s="390">
        <f>IF($E34="","",VLOOKUP($E34,'SuperTour Men'!$E$6:$AN$239,23,FALSE))</f>
        <v>0</v>
      </c>
      <c r="Z34" s="41">
        <f>IF(Y34,LOOKUP(Y34,{1;2;3;4;5;6;7;8;9;10;11;12;13;14;15;16;17;18;19;20;21},{60;50;42;36;32;30;28;26;24;22;20;18;16;14;12;10;8;6;4;2;0}),0)</f>
        <v>0</v>
      </c>
      <c r="AA34" s="390">
        <f>IF($E34="","",VLOOKUP($E34,'SuperTour Men'!$E$6:$AN$239,25,FALSE))</f>
        <v>0</v>
      </c>
      <c r="AB34" s="106">
        <f>IF(AA34,LOOKUP(AA34,{1;2;3;4;5;6;7;8;9;10;11;12;13;14;15;16;17;18;19;20;21},{30;25;21;18;16;15;14;13;12;11;10;9;8;7;6;5;4;3;2;1;0}),0)</f>
        <v>0</v>
      </c>
      <c r="AC34" s="390">
        <f>IF($E34="","",VLOOKUP($E34,'SuperTour Men'!$E$6:$AN$239,27,FALSE))</f>
        <v>0</v>
      </c>
      <c r="AD34" s="488">
        <f>IF(AC34,LOOKUP(AC34,{1;2;3;4;5;6;7;8;9;10;11;12;13;14;15;16;17;18;19;20;21},{30;25;21;18;16;15;14;13;12;11;10;9;8;7;6;5;4;3;2;1;0}),0)</f>
        <v>0</v>
      </c>
      <c r="AE34" s="390">
        <f>IF($E34="","",VLOOKUP($E34,'SuperTour Men'!$E$6:$AN$239,29,FALSE))</f>
        <v>0</v>
      </c>
      <c r="AF34" s="106">
        <f>IF(AE34,LOOKUP(AE34,{1;2;3;4;5;6;7;8;9;10;11;12;13;14;15;16;17;18;19;20;21},{30;25;21;18;16;15;14;13;12;11;10;9;8;7;6;5;4;3;2;1;0}),0)</f>
        <v>0</v>
      </c>
      <c r="AG34" s="390">
        <f>IF($E34="","",VLOOKUP($E34,'SuperTour Men'!$E$6:$AN$239,31,FALSE))</f>
        <v>0</v>
      </c>
      <c r="AH34" s="41">
        <f>IF(AG34,LOOKUP(AG34,{1;2;3;4;5;6;7;8;9;10;11;12;13;14;15;16;17;18;19;20;21},{30;25;21;18;16;15;14;13;12;11;10;9;8;7;6;5;4;3;2;1;0}),0)</f>
        <v>0</v>
      </c>
      <c r="AI34" s="390">
        <f>IF($E34="","",VLOOKUP($E34,'SuperTour Men'!$E$6:$AN$239,33,FALSE))</f>
        <v>0</v>
      </c>
      <c r="AJ34" s="43">
        <f>IF(AI34,LOOKUP(AI34,{1;2;3;4;5;6;7;8;9;10;11;12;13;14;15;16;17;18;19;20;21},{30;25;21;18;16;15;14;13;12;11;10;9;8;7;6;5;4;3;2;1;0}),0)</f>
        <v>0</v>
      </c>
      <c r="AK34" s="390">
        <f>IF($E34="","",VLOOKUP($E34,'SuperTour Men'!$E$6:$AN$239,35,FALSE))</f>
        <v>0</v>
      </c>
      <c r="AL34" s="43">
        <f>IF(AK34,LOOKUP(AK34,{1;2;3;4;5;6;7;8;9;10;11;12;13;14;15;16;17;18;19;20;21},{30;25;21;18;16;15;14;13;12;11;10;9;8;7;6;5;4;3;2;1;0}),0)</f>
        <v>0</v>
      </c>
    </row>
    <row r="35" spans="1:38" ht="16" customHeight="1" x14ac:dyDescent="0.2">
      <c r="A35" s="424">
        <f t="shared" si="0"/>
        <v>30</v>
      </c>
      <c r="B35" s="435">
        <v>3530522</v>
      </c>
      <c r="C35" s="429" t="s">
        <v>30</v>
      </c>
      <c r="D35" s="37" t="s">
        <v>31</v>
      </c>
      <c r="E35" s="38" t="str">
        <f t="shared" si="1"/>
        <v>TylerKORNFIELD</v>
      </c>
      <c r="F35" s="39">
        <v>2017</v>
      </c>
      <c r="G35" s="117">
        <v>1991</v>
      </c>
      <c r="H35" s="207" t="str">
        <f t="shared" si="2"/>
        <v>SR</v>
      </c>
      <c r="I35" s="416">
        <f>(L35+N35+P35+R35+T35+V35+X35+Z35+AB35+AD35+AF35+AH35+AJ35+AL35)-SMALL((L35, N35,P35,R35,T35,V35,X35,Z35,AB35,AD35,AF35,AH35,AJ35,AL35),1)-SMALL((L35,N35,P35,R35,T35,V35,X35,Z35,AB35,AD35,AF35,AH35,AJ35,AL35),2)-SMALL((L35,N35,P35,R35,T35,V35,X35,Z35,AB35,AD35,AF35,AH35,AJ35,AL35),3)</f>
        <v>49</v>
      </c>
      <c r="J35" s="122"/>
      <c r="K35" s="388">
        <f>IF($E35="","",VLOOKUP($E35,'SuperTour Men'!$E$6:$AN$239,9,FALSE))</f>
        <v>0</v>
      </c>
      <c r="L35" s="41">
        <f>IF(K35,LOOKUP(K35,{1;2;3;4;5;6;7;8;9;10;11;12;13;14;15;16;17;18;19;20;21},{30;25;21;18;16;15;14;13;12;11;10;9;8;7;6;5;4;3;2;1;0}),0)</f>
        <v>0</v>
      </c>
      <c r="M35" s="390">
        <f>IF($E35="","",VLOOKUP($E35,'SuperTour Men'!$E$6:$AN$239,11,FALSE))</f>
        <v>0</v>
      </c>
      <c r="N35" s="43">
        <f>IF(M35,LOOKUP(M35,{1;2;3;4;5;6;7;8;9;10;11;12;13;14;15;16;17;18;19;20;21},{30;25;21;18;16;15;14;13;12;11;10;9;8;7;6;5;4;3;2;1;0}),0)</f>
        <v>0</v>
      </c>
      <c r="O35" s="390">
        <f>IF($E35="","",VLOOKUP($E35,'SuperTour Men'!$E$6:$AN$239,13,FALSE))</f>
        <v>0</v>
      </c>
      <c r="P35" s="41">
        <f>IF(O35,LOOKUP(O35,{1;2;3;4;5;6;7;8;9;10;11;12;13;14;15;16;17;18;19;20;21},{30;25;21;18;16;15;14;13;12;11;10;9;8;7;6;5;4;3;2;1;0}),0)</f>
        <v>0</v>
      </c>
      <c r="Q35" s="390">
        <f>IF($E35="","",VLOOKUP($E35,'SuperTour Men'!$E$6:$AN$239,15,FALSE))</f>
        <v>18</v>
      </c>
      <c r="R35" s="43">
        <f>IF(Q35,LOOKUP(Q35,{1;2;3;4;5;6;7;8;9;10;11;12;13;14;15;16;17;18;19;20;21},{30;25;21;18;16;15;14;13;12;11;10;9;8;7;6;5;4;3;2;1;0}),0)</f>
        <v>3</v>
      </c>
      <c r="S35" s="390">
        <f>IF($E35="","",VLOOKUP($E35,'SuperTour Men'!$E$6:$AN$239,17,FALSE))</f>
        <v>0</v>
      </c>
      <c r="T35" s="45">
        <f>IF(S35,LOOKUP(S35,{1;2;3;4;5;6;7;8;9;10;11;12;13;14;15;16;17;18;19;20;21},{60;50;42;36;32;30;28;26;24;22;20;18;16;14;12;10;8;6;4;2;0}),0)</f>
        <v>0</v>
      </c>
      <c r="U35" s="390">
        <f>IF($E35="","",VLOOKUP($E35,'SuperTour Men'!$E$6:$AN$239,19,FALSE))</f>
        <v>0</v>
      </c>
      <c r="V35" s="41">
        <f>IF(U35,LOOKUP(U35,{1;2;3;4;5;6;7;8;9;10;11;12;13;14;15;16;17;18;19;20;21},{60;50;42;36;32;30;28;26;24;22;20;18;16;14;12;10;8;6;4;2;0}),0)</f>
        <v>0</v>
      </c>
      <c r="W35" s="390">
        <f>IF($E35="","",VLOOKUP($E35,'SuperTour Men'!$E$6:$AN$239,21,FALSE))</f>
        <v>0</v>
      </c>
      <c r="X35" s="45">
        <f>IF(W35,LOOKUP(W35,{1;2;3;4;5;6;7;8;9;10;11;12;13;14;15;16;17;18;19;20;21},{60;50;42;36;32;30;28;26;24;22;20;18;16;14;12;10;8;6;4;2;0}),0)</f>
        <v>0</v>
      </c>
      <c r="Y35" s="390">
        <f>IF($E35="","",VLOOKUP($E35,'SuperTour Men'!$E$6:$AN$239,23,FALSE))</f>
        <v>0</v>
      </c>
      <c r="Z35" s="41">
        <f>IF(Y35,LOOKUP(Y35,{1;2;3;4;5;6;7;8;9;10;11;12;13;14;15;16;17;18;19;20;21},{60;50;42;36;32;30;28;26;24;22;20;18;16;14;12;10;8;6;4;2;0}),0)</f>
        <v>0</v>
      </c>
      <c r="AA35" s="390">
        <f>IF($E35="","",VLOOKUP($E35,'SuperTour Men'!$E$6:$AN$239,25,FALSE))</f>
        <v>0</v>
      </c>
      <c r="AB35" s="106">
        <f>IF(AA35,LOOKUP(AA35,{1;2;3;4;5;6;7;8;9;10;11;12;13;14;15;16;17;18;19;20;21},{30;25;21;18;16;15;14;13;12;11;10;9;8;7;6;5;4;3;2;1;0}),0)</f>
        <v>0</v>
      </c>
      <c r="AC35" s="390">
        <f>IF($E35="","",VLOOKUP($E35,'SuperTour Men'!$E$6:$AN$239,27,FALSE))</f>
        <v>0</v>
      </c>
      <c r="AD35" s="488">
        <f>IF(AC35,LOOKUP(AC35,{1;2;3;4;5;6;7;8;9;10;11;12;13;14;15;16;17;18;19;20;21},{30;25;21;18;16;15;14;13;12;11;10;9;8;7;6;5;4;3;2;1;0}),0)</f>
        <v>0</v>
      </c>
      <c r="AE35" s="390">
        <f>IF($E35="","",VLOOKUP($E35,'SuperTour Men'!$E$6:$AN$239,29,FALSE))</f>
        <v>0</v>
      </c>
      <c r="AF35" s="106">
        <f>IF(AE35,LOOKUP(AE35,{1;2;3;4;5;6;7;8;9;10;11;12;13;14;15;16;17;18;19;20;21},{30;25;21;18;16;15;14;13;12;11;10;9;8;7;6;5;4;3;2;1;0}),0)</f>
        <v>0</v>
      </c>
      <c r="AG35" s="390">
        <f>IF($E35="","",VLOOKUP($E35,'SuperTour Men'!$E$6:$AN$239,31,FALSE))</f>
        <v>2</v>
      </c>
      <c r="AH35" s="41">
        <f>IF(AG35,LOOKUP(AG35,{1;2;3;4;5;6;7;8;9;10;11;12;13;14;15;16;17;18;19;20;21},{30;25;21;18;16;15;14;13;12;11;10;9;8;7;6;5;4;3;2;1;0}),0)</f>
        <v>25</v>
      </c>
      <c r="AI35" s="390">
        <f>IF($E35="","",VLOOKUP($E35,'SuperTour Men'!$E$6:$AN$239,33,FALSE))</f>
        <v>5</v>
      </c>
      <c r="AJ35" s="43">
        <f>IF(AI35,LOOKUP(AI35,{1;2;3;4;5;6;7;8;9;10;11;12;13;14;15;16;17;18;19;20;21},{30;25;21;18;16;15;14;13;12;11;10;9;8;7;6;5;4;3;2;1;0}),0)</f>
        <v>16</v>
      </c>
      <c r="AK35" s="390">
        <f>IF($E35="","",VLOOKUP($E35,'SuperTour Men'!$E$6:$AN$239,35,FALSE))</f>
        <v>16</v>
      </c>
      <c r="AL35" s="43">
        <f>IF(AK35,LOOKUP(AK35,{1;2;3;4;5;6;7;8;9;10;11;12;13;14;15;16;17;18;19;20;21},{30;25;21;18;16;15;14;13;12;11;10;9;8;7;6;5;4;3;2;1;0}),0)</f>
        <v>5</v>
      </c>
    </row>
    <row r="36" spans="1:38" ht="16" customHeight="1" x14ac:dyDescent="0.2">
      <c r="A36" s="424">
        <f t="shared" si="0"/>
        <v>30</v>
      </c>
      <c r="B36" s="435">
        <v>3422644</v>
      </c>
      <c r="C36" s="429" t="s">
        <v>119</v>
      </c>
      <c r="D36" s="114" t="s">
        <v>517</v>
      </c>
      <c r="E36" s="38" t="str">
        <f t="shared" si="1"/>
        <v>MathiasROLID</v>
      </c>
      <c r="F36" s="50"/>
      <c r="G36" s="118">
        <v>1996</v>
      </c>
      <c r="H36" s="207" t="str">
        <f t="shared" si="2"/>
        <v>U23</v>
      </c>
      <c r="I36" s="416">
        <f>(L36+N36+P36+R36+T36+V36+X36+Z36+AB36+AD36+AF36+AH36+AJ36+AL36)-SMALL((L36, N36,P36,R36,T36,V36,X36,Z36,AB36,AD36,AF36,AH36,AJ36,AL36),1)-SMALL((L36,N36,P36,R36,T36,V36,X36,Z36,AB36,AD36,AF36,AH36,AJ36,AL36),2)-SMALL((L36,N36,P36,R36,T36,V36,X36,Z36,AB36,AD36,AF36,AH36,AJ36,AL36),3)</f>
        <v>49</v>
      </c>
      <c r="J36" s="122"/>
      <c r="K36" s="388">
        <f>IF($E36="","",VLOOKUP($E36,'SuperTour Men'!$E$6:$AN$239,9,FALSE))</f>
        <v>0</v>
      </c>
      <c r="L36" s="41">
        <f>IF(K36,LOOKUP(K36,{1;2;3;4;5;6;7;8;9;10;11;12;13;14;15;16;17;18;19;20;21},{30;25;21;18;16;15;14;13;12;11;10;9;8;7;6;5;4;3;2;1;0}),0)</f>
        <v>0</v>
      </c>
      <c r="M36" s="390">
        <f>IF($E36="","",VLOOKUP($E36,'SuperTour Men'!$E$6:$AN$239,11,FALSE))</f>
        <v>0</v>
      </c>
      <c r="N36" s="43">
        <f>IF(M36,LOOKUP(M36,{1;2;3;4;5;6;7;8;9;10;11;12;13;14;15;16;17;18;19;20;21},{30;25;21;18;16;15;14;13;12;11;10;9;8;7;6;5;4;3;2;1;0}),0)</f>
        <v>0</v>
      </c>
      <c r="O36" s="390">
        <f>IF($E36="","",VLOOKUP($E36,'SuperTour Men'!$E$6:$AN$239,13,FALSE))</f>
        <v>0</v>
      </c>
      <c r="P36" s="41">
        <f>IF(O36,LOOKUP(O36,{1;2;3;4;5;6;7;8;9;10;11;12;13;14;15;16;17;18;19;20;21},{30;25;21;18;16;15;14;13;12;11;10;9;8;7;6;5;4;3;2;1;0}),0)</f>
        <v>0</v>
      </c>
      <c r="Q36" s="390">
        <f>IF($E36="","",VLOOKUP($E36,'SuperTour Men'!$E$6:$AN$239,15,FALSE))</f>
        <v>0</v>
      </c>
      <c r="R36" s="43">
        <f>IF(Q36,LOOKUP(Q36,{1;2;3;4;5;6;7;8;9;10;11;12;13;14;15;16;17;18;19;20;21},{30;25;21;18;16;15;14;13;12;11;10;9;8;7;6;5;4;3;2;1;0}),0)</f>
        <v>0</v>
      </c>
      <c r="S36" s="390">
        <f>IF($E36="","",VLOOKUP($E36,'SuperTour Men'!$E$6:$AN$239,17,FALSE))</f>
        <v>0</v>
      </c>
      <c r="T36" s="45">
        <f>IF(S36,LOOKUP(S36,{1;2;3;4;5;6;7;8;9;10;11;12;13;14;15;16;17;18;19;20;21},{60;50;42;36;32;30;28;26;24;22;20;18;16;14;12;10;8;6;4;2;0}),0)</f>
        <v>0</v>
      </c>
      <c r="U36" s="390">
        <f>IF($E36="","",VLOOKUP($E36,'SuperTour Men'!$E$6:$AN$239,19,FALSE))</f>
        <v>11</v>
      </c>
      <c r="V36" s="41">
        <f>IF(U36,LOOKUP(U36,{1;2;3;4;5;6;7;8;9;10;11;12;13;14;15;16;17;18;19;20;21},{60;50;42;36;32;30;28;26;24;22;20;18;16;14;12;10;8;6;4;2;0}),0)</f>
        <v>20</v>
      </c>
      <c r="W36" s="390">
        <f>IF($E36="","",VLOOKUP($E36,'SuperTour Men'!$E$6:$AN$239,21,FALSE))</f>
        <v>0</v>
      </c>
      <c r="X36" s="45">
        <f>IF(W36,LOOKUP(W36,{1;2;3;4;5;6;7;8;9;10;11;12;13;14;15;16;17;18;19;20;21},{60;50;42;36;32;30;28;26;24;22;20;18;16;14;12;10;8;6;4;2;0}),0)</f>
        <v>0</v>
      </c>
      <c r="Y36" s="390">
        <f>IF($E36="","",VLOOKUP($E36,'SuperTour Men'!$E$6:$AN$239,23,FALSE))</f>
        <v>17</v>
      </c>
      <c r="Z36" s="41">
        <f>IF(Y36,LOOKUP(Y36,{1;2;3;4;5;6;7;8;9;10;11;12;13;14;15;16;17;18;19;20;21},{60;50;42;36;32;30;28;26;24;22;20;18;16;14;12;10;8;6;4;2;0}),0)</f>
        <v>8</v>
      </c>
      <c r="AA36" s="390">
        <f>IF($E36="","",VLOOKUP($E36,'SuperTour Men'!$E$6:$AN$239,25,FALSE))</f>
        <v>0</v>
      </c>
      <c r="AB36" s="106">
        <f>IF(AA36,LOOKUP(AA36,{1;2;3;4;5;6;7;8;9;10;11;12;13;14;15;16;17;18;19;20;21},{30;25;21;18;16;15;14;13;12;11;10;9;8;7;6;5;4;3;2;1;0}),0)</f>
        <v>0</v>
      </c>
      <c r="AC36" s="390">
        <f>IF($E36="","",VLOOKUP($E36,'SuperTour Men'!$E$6:$AN$239,27,FALSE))</f>
        <v>0</v>
      </c>
      <c r="AD36" s="488">
        <f>IF(AC36,LOOKUP(AC36,{1;2;3;4;5;6;7;8;9;10;11;12;13;14;15;16;17;18;19;20;21},{30;25;21;18;16;15;14;13;12;11;10;9;8;7;6;5;4;3;2;1;0}),0)</f>
        <v>0</v>
      </c>
      <c r="AE36" s="390">
        <f>IF($E36="","",VLOOKUP($E36,'SuperTour Men'!$E$6:$AN$239,29,FALSE))</f>
        <v>0</v>
      </c>
      <c r="AF36" s="106">
        <f>IF(AE36,LOOKUP(AE36,{1;2;3;4;5;6;7;8;9;10;11;12;13;14;15;16;17;18;19;20;21},{30;25;21;18;16;15;14;13;12;11;10;9;8;7;6;5;4;3;2;1;0}),0)</f>
        <v>0</v>
      </c>
      <c r="AG36" s="390">
        <f>IF($E36="","",VLOOKUP($E36,'SuperTour Men'!$E$6:$AN$239,31,FALSE))</f>
        <v>0</v>
      </c>
      <c r="AH36" s="41">
        <f>IF(AG36,LOOKUP(AG36,{1;2;3;4;5;6;7;8;9;10;11;12;13;14;15;16;17;18;19;20;21},{30;25;21;18;16;15;14;13;12;11;10;9;8;7;6;5;4;3;2;1;0}),0)</f>
        <v>0</v>
      </c>
      <c r="AI36" s="390">
        <f>IF($E36="","",VLOOKUP($E36,'SuperTour Men'!$E$6:$AN$239,33,FALSE))</f>
        <v>3</v>
      </c>
      <c r="AJ36" s="43">
        <f>IF(AI36,LOOKUP(AI36,{1;2;3;4;5;6;7;8;9;10;11;12;13;14;15;16;17;18;19;20;21},{30;25;21;18;16;15;14;13;12;11;10;9;8;7;6;5;4;3;2;1;0}),0)</f>
        <v>21</v>
      </c>
      <c r="AK36" s="390">
        <f>IF($E36="","",VLOOKUP($E36,'SuperTour Men'!$E$6:$AN$239,35,FALSE))</f>
        <v>0</v>
      </c>
      <c r="AL36" s="43">
        <f>IF(AK36,LOOKUP(AK36,{1;2;3;4;5;6;7;8;9;10;11;12;13;14;15;16;17;18;19;20;21},{30;25;21;18;16;15;14;13;12;11;10;9;8;7;6;5;4;3;2;1;0}),0)</f>
        <v>0</v>
      </c>
    </row>
    <row r="37" spans="1:38" ht="16" customHeight="1" x14ac:dyDescent="0.2">
      <c r="A37" s="424">
        <f t="shared" si="0"/>
        <v>32</v>
      </c>
      <c r="B37" s="154">
        <v>3530485</v>
      </c>
      <c r="C37" s="429" t="s">
        <v>24</v>
      </c>
      <c r="D37" s="37" t="s">
        <v>25</v>
      </c>
      <c r="E37" s="38" t="str">
        <f t="shared" si="1"/>
        <v>EricPACKER</v>
      </c>
      <c r="F37" s="39">
        <v>2017</v>
      </c>
      <c r="G37" s="440">
        <v>1990</v>
      </c>
      <c r="H37" s="207" t="str">
        <f t="shared" si="2"/>
        <v>SR</v>
      </c>
      <c r="I37" s="416">
        <f>(L37+N37+P37+R37+T37+V37+X37+Z37+AB37+AD37+AF37+AH37+AJ37+AL37)-SMALL((L37, N37,P37,R37,T37,V37,X37,Z37,AB37,AD37,AF37,AH37,AJ37,AL37),1)-SMALL((L37,N37,P37,R37,T37,V37,X37,Z37,AB37,AD37,AF37,AH37,AJ37,AL37),2)-SMALL((L37,N37,P37,R37,T37,V37,X37,Z37,AB37,AD37,AF37,AH37,AJ37,AL37),3)</f>
        <v>46</v>
      </c>
      <c r="J37" s="266"/>
      <c r="K37" s="388">
        <f>IF($E37="","",VLOOKUP($E37,'SuperTour Men'!$E$6:$AN$239,9,FALSE))</f>
        <v>20</v>
      </c>
      <c r="L37" s="41">
        <f>IF(K37,LOOKUP(K37,{1;2;3;4;5;6;7;8;9;10;11;12;13;14;15;16;17;18;19;20;21},{30;25;21;18;16;15;14;13;12;11;10;9;8;7;6;5;4;3;2;1;0}),0)</f>
        <v>1</v>
      </c>
      <c r="M37" s="390">
        <f>IF($E37="","",VLOOKUP($E37,'SuperTour Men'!$E$6:$AN$239,11,FALSE))</f>
        <v>0</v>
      </c>
      <c r="N37" s="43">
        <f>IF(M37,LOOKUP(M37,{1;2;3;4;5;6;7;8;9;10;11;12;13;14;15;16;17;18;19;20;21},{30;25;21;18;16;15;14;13;12;11;10;9;8;7;6;5;4;3;2;1;0}),0)</f>
        <v>0</v>
      </c>
      <c r="O37" s="390">
        <f>IF($E37="","",VLOOKUP($E37,'SuperTour Men'!$E$6:$AN$239,13,FALSE))</f>
        <v>0</v>
      </c>
      <c r="P37" s="41">
        <f>IF(O37,LOOKUP(O37,{1;2;3;4;5;6;7;8;9;10;11;12;13;14;15;16;17;18;19;20;21},{30;25;21;18;16;15;14;13;12;11;10;9;8;7;6;5;4;3;2;1;0}),0)</f>
        <v>0</v>
      </c>
      <c r="Q37" s="390">
        <f>IF($E37="","",VLOOKUP($E37,'SuperTour Men'!$E$6:$AN$239,15,FALSE))</f>
        <v>19</v>
      </c>
      <c r="R37" s="43">
        <f>IF(Q37,LOOKUP(Q37,{1;2;3;4;5;6;7;8;9;10;11;12;13;14;15;16;17;18;19;20;21},{30;25;21;18;16;15;14;13;12;11;10;9;8;7;6;5;4;3;2;1;0}),0)</f>
        <v>2</v>
      </c>
      <c r="S37" s="390">
        <f>IF($E37="","",VLOOKUP($E37,'SuperTour Men'!$E$6:$AN$239,17,FALSE))</f>
        <v>0</v>
      </c>
      <c r="T37" s="45">
        <f>IF(S37,LOOKUP(S37,{1;2;3;4;5;6;7;8;9;10;11;12;13;14;15;16;17;18;19;20;21},{60;50;42;36;32;30;28;26;24;22;20;18;16;14;12;10;8;6;4;2;0}),0)</f>
        <v>0</v>
      </c>
      <c r="U37" s="390">
        <f>IF($E37="","",VLOOKUP($E37,'SuperTour Men'!$E$6:$AN$239,19,FALSE))</f>
        <v>0</v>
      </c>
      <c r="V37" s="41">
        <f>IF(U37,LOOKUP(U37,{1;2;3;4;5;6;7;8;9;10;11;12;13;14;15;16;17;18;19;20;21},{60;50;42;36;32;30;28;26;24;22;20;18;16;14;12;10;8;6;4;2;0}),0)</f>
        <v>0</v>
      </c>
      <c r="W37" s="390">
        <f>IF($E37="","",VLOOKUP($E37,'SuperTour Men'!$E$6:$AN$239,21,FALSE))</f>
        <v>9</v>
      </c>
      <c r="X37" s="45">
        <f>IF(W37,LOOKUP(W37,{1;2;3;4;5;6;7;8;9;10;11;12;13;14;15;16;17;18;19;20;21},{60;50;42;36;32;30;28;26;24;22;20;18;16;14;12;10;8;6;4;2;0}),0)</f>
        <v>24</v>
      </c>
      <c r="Y37" s="390">
        <f>IF($E37="","",VLOOKUP($E37,'SuperTour Men'!$E$6:$AN$239,23,FALSE))</f>
        <v>0</v>
      </c>
      <c r="Z37" s="41">
        <f>IF(Y37,LOOKUP(Y37,{1;2;3;4;5;6;7;8;9;10;11;12;13;14;15;16;17;18;19;20;21},{60;50;42;36;32;30;28;26;24;22;20;18;16;14;12;10;8;6;4;2;0}),0)</f>
        <v>0</v>
      </c>
      <c r="AA37" s="390">
        <f>IF($E37="","",VLOOKUP($E37,'SuperTour Men'!$E$6:$AN$239,25,FALSE))</f>
        <v>0</v>
      </c>
      <c r="AB37" s="106">
        <f>IF(AA37,LOOKUP(AA37,{1;2;3;4;5;6;7;8;9;10;11;12;13;14;15;16;17;18;19;20;21},{30;25;21;18;16;15;14;13;12;11;10;9;8;7;6;5;4;3;2;1;0}),0)</f>
        <v>0</v>
      </c>
      <c r="AC37" s="390">
        <f>IF($E37="","",VLOOKUP($E37,'SuperTour Men'!$E$6:$AN$239,27,FALSE))</f>
        <v>0</v>
      </c>
      <c r="AD37" s="488">
        <f>IF(AC37,LOOKUP(AC37,{1;2;3;4;5;6;7;8;9;10;11;12;13;14;15;16;17;18;19;20;21},{30;25;21;18;16;15;14;13;12;11;10;9;8;7;6;5;4;3;2;1;0}),0)</f>
        <v>0</v>
      </c>
      <c r="AE37" s="390">
        <f>IF($E37="","",VLOOKUP($E37,'SuperTour Men'!$E$6:$AN$239,29,FALSE))</f>
        <v>0</v>
      </c>
      <c r="AF37" s="106">
        <f>IF(AE37,LOOKUP(AE37,{1;2;3;4;5;6;7;8;9;10;11;12;13;14;15;16;17;18;19;20;21},{30;25;21;18;16;15;14;13;12;11;10;9;8;7;6;5;4;3;2;1;0}),0)</f>
        <v>0</v>
      </c>
      <c r="AG37" s="390">
        <f>IF($E37="","",VLOOKUP($E37,'SuperTour Men'!$E$6:$AN$239,31,FALSE))</f>
        <v>12</v>
      </c>
      <c r="AH37" s="41">
        <f>IF(AG37,LOOKUP(AG37,{1;2;3;4;5;6;7;8;9;10;11;12;13;14;15;16;17;18;19;20;21},{30;25;21;18;16;15;14;13;12;11;10;9;8;7;6;5;4;3;2;1;0}),0)</f>
        <v>9</v>
      </c>
      <c r="AI37" s="390">
        <f>IF($E37="","",VLOOKUP($E37,'SuperTour Men'!$E$6:$AN$239,33,FALSE))</f>
        <v>11</v>
      </c>
      <c r="AJ37" s="43">
        <f>IF(AI37,LOOKUP(AI37,{1;2;3;4;5;6;7;8;9;10;11;12;13;14;15;16;17;18;19;20;21},{30;25;21;18;16;15;14;13;12;11;10;9;8;7;6;5;4;3;2;1;0}),0)</f>
        <v>10</v>
      </c>
      <c r="AK37" s="390">
        <f>IF($E37="","",VLOOKUP($E37,'SuperTour Men'!$E$6:$AN$239,35,FALSE))</f>
        <v>0</v>
      </c>
      <c r="AL37" s="43">
        <f>IF(AK37,LOOKUP(AK37,{1;2;3;4;5;6;7;8;9;10;11;12;13;14;15;16;17;18;19;20;21},{30;25;21;18;16;15;14;13;12;11;10;9;8;7;6;5;4;3;2;1;0}),0)</f>
        <v>0</v>
      </c>
    </row>
    <row r="38" spans="1:38" ht="16" customHeight="1" x14ac:dyDescent="0.2">
      <c r="A38" s="424">
        <f t="shared" ref="A38:A69" si="3">RANK(I38,$I$6:$I$262)</f>
        <v>32</v>
      </c>
      <c r="B38" s="435">
        <v>3100232</v>
      </c>
      <c r="C38" s="429" t="s">
        <v>58</v>
      </c>
      <c r="D38" s="37" t="s">
        <v>59</v>
      </c>
      <c r="E38" s="38" t="str">
        <f t="shared" ref="E38:E69" si="4">C38&amp;D38</f>
        <v>AndySHIELDS</v>
      </c>
      <c r="F38" s="39">
        <v>2017</v>
      </c>
      <c r="G38" s="117">
        <v>1991</v>
      </c>
      <c r="H38" s="207" t="str">
        <f t="shared" ref="H38:H69" si="5">IF(ISBLANK(G38),"",IF(G38&gt;1995.9,"U23","SR"))</f>
        <v>SR</v>
      </c>
      <c r="I38" s="416">
        <f>(L38+N38+P38+R38+T38+V38+X38+Z38+AB38+AD38+AF38+AH38+AJ38+AL38)-SMALL((L38, N38,P38,R38,T38,V38,X38,Z38,AB38,AD38,AF38,AH38,AJ38,AL38),1)-SMALL((L38,N38,P38,R38,T38,V38,X38,Z38,AB38,AD38,AF38,AH38,AJ38,AL38),2)-SMALL((L38,N38,P38,R38,T38,V38,X38,Z38,AB38,AD38,AF38,AH38,AJ38,AL38),3)</f>
        <v>46</v>
      </c>
      <c r="J38" s="122"/>
      <c r="K38" s="388">
        <f>IF($E38="","",VLOOKUP($E38,'SuperTour Men'!$E$6:$AN$239,9,FALSE))</f>
        <v>0</v>
      </c>
      <c r="L38" s="41">
        <f>IF(K38,LOOKUP(K38,{1;2;3;4;5;6;7;8;9;10;11;12;13;14;15;16;17;18;19;20;21},{30;25;21;18;16;15;14;13;12;11;10;9;8;7;6;5;4;3;2;1;0}),0)</f>
        <v>0</v>
      </c>
      <c r="M38" s="390">
        <f>IF($E38="","",VLOOKUP($E38,'SuperTour Men'!$E$6:$AN$239,11,FALSE))</f>
        <v>0</v>
      </c>
      <c r="N38" s="43">
        <f>IF(M38,LOOKUP(M38,{1;2;3;4;5;6;7;8;9;10;11;12;13;14;15;16;17;18;19;20;21},{30;25;21;18;16;15;14;13;12;11;10;9;8;7;6;5;4;3;2;1;0}),0)</f>
        <v>0</v>
      </c>
      <c r="O38" s="390">
        <f>IF($E38="","",VLOOKUP($E38,'SuperTour Men'!$E$6:$AN$239,13,FALSE))</f>
        <v>0</v>
      </c>
      <c r="P38" s="41">
        <f>IF(O38,LOOKUP(O38,{1;2;3;4;5;6;7;8;9;10;11;12;13;14;15;16;17;18;19;20;21},{30;25;21;18;16;15;14;13;12;11;10;9;8;7;6;5;4;3;2;1;0}),0)</f>
        <v>0</v>
      </c>
      <c r="Q38" s="390">
        <f>IF($E38="","",VLOOKUP($E38,'SuperTour Men'!$E$6:$AN$239,15,FALSE))</f>
        <v>0</v>
      </c>
      <c r="R38" s="43">
        <f>IF(Q38,LOOKUP(Q38,{1;2;3;4;5;6;7;8;9;10;11;12;13;14;15;16;17;18;19;20;21},{30;25;21;18;16;15;14;13;12;11;10;9;8;7;6;5;4;3;2;1;0}),0)</f>
        <v>0</v>
      </c>
      <c r="S38" s="390">
        <f>IF($E38="","",VLOOKUP($E38,'SuperTour Men'!$E$6:$AN$239,17,FALSE))</f>
        <v>0</v>
      </c>
      <c r="T38" s="45">
        <f>IF(S38,LOOKUP(S38,{1;2;3;4;5;6;7;8;9;10;11;12;13;14;15;16;17;18;19;20;21},{60;50;42;36;32;30;28;26;24;22;20;18;16;14;12;10;8;6;4;2;0}),0)</f>
        <v>0</v>
      </c>
      <c r="U38" s="390">
        <f>IF($E38="","",VLOOKUP($E38,'SuperTour Men'!$E$6:$AN$239,19,FALSE))</f>
        <v>0</v>
      </c>
      <c r="V38" s="41">
        <f>IF(U38,LOOKUP(U38,{1;2;3;4;5;6;7;8;9;10;11;12;13;14;15;16;17;18;19;20;21},{60;50;42;36;32;30;28;26;24;22;20;18;16;14;12;10;8;6;4;2;0}),0)</f>
        <v>0</v>
      </c>
      <c r="W38" s="390">
        <f>IF($E38="","",VLOOKUP($E38,'SuperTour Men'!$E$6:$AN$239,21,FALSE))</f>
        <v>0</v>
      </c>
      <c r="X38" s="45">
        <f>IF(W38,LOOKUP(W38,{1;2;3;4;5;6;7;8;9;10;11;12;13;14;15;16;17;18;19;20;21},{60;50;42;36;32;30;28;26;24;22;20;18;16;14;12;10;8;6;4;2;0}),0)</f>
        <v>0</v>
      </c>
      <c r="Y38" s="390">
        <f>IF($E38="","",VLOOKUP($E38,'SuperTour Men'!$E$6:$AN$239,23,FALSE))</f>
        <v>0</v>
      </c>
      <c r="Z38" s="41">
        <f>IF(Y38,LOOKUP(Y38,{1;2;3;4;5;6;7;8;9;10;11;12;13;14;15;16;17;18;19;20;21},{60;50;42;36;32;30;28;26;24;22;20;18;16;14;12;10;8;6;4;2;0}),0)</f>
        <v>0</v>
      </c>
      <c r="AA38" s="390">
        <f>IF($E38="","",VLOOKUP($E38,'SuperTour Men'!$E$6:$AN$239,25,FALSE))</f>
        <v>8</v>
      </c>
      <c r="AB38" s="106">
        <f>IF(AA38,LOOKUP(AA38,{1;2;3;4;5;6;7;8;9;10;11;12;13;14;15;16;17;18;19;20;21},{30;25;21;18;16;15;14;13;12;11;10;9;8;7;6;5;4;3;2;1;0}),0)</f>
        <v>13</v>
      </c>
      <c r="AC38" s="390">
        <f>IF($E38="","",VLOOKUP($E38,'SuperTour Men'!$E$6:$AN$239,27,FALSE))</f>
        <v>9</v>
      </c>
      <c r="AD38" s="488">
        <f>IF(AC38,LOOKUP(AC38,{1;2;3;4;5;6;7;8;9;10;11;12;13;14;15;16;17;18;19;20;21},{30;25;21;18;16;15;14;13;12;11;10;9;8;7;6;5;4;3;2;1;0}),0)</f>
        <v>12</v>
      </c>
      <c r="AE38" s="390">
        <f>IF($E38="","",VLOOKUP($E38,'SuperTour Men'!$E$6:$AN$239,29,FALSE))</f>
        <v>3</v>
      </c>
      <c r="AF38" s="106">
        <f>IF(AE38,LOOKUP(AE38,{1;2;3;4;5;6;7;8;9;10;11;12;13;14;15;16;17;18;19;20;21},{30;25;21;18;16;15;14;13;12;11;10;9;8;7;6;5;4;3;2;1;0}),0)</f>
        <v>21</v>
      </c>
      <c r="AG38" s="390">
        <f>IF($E38="","",VLOOKUP($E38,'SuperTour Men'!$E$6:$AN$239,31,FALSE))</f>
        <v>0</v>
      </c>
      <c r="AH38" s="41">
        <f>IF(AG38,LOOKUP(AG38,{1;2;3;4;5;6;7;8;9;10;11;12;13;14;15;16;17;18;19;20;21},{30;25;21;18;16;15;14;13;12;11;10;9;8;7;6;5;4;3;2;1;0}),0)</f>
        <v>0</v>
      </c>
      <c r="AI38" s="390">
        <f>IF($E38="","",VLOOKUP($E38,'SuperTour Men'!$E$6:$AN$239,33,FALSE))</f>
        <v>0</v>
      </c>
      <c r="AJ38" s="43">
        <f>IF(AI38,LOOKUP(AI38,{1;2;3;4;5;6;7;8;9;10;11;12;13;14;15;16;17;18;19;20;21},{30;25;21;18;16;15;14;13;12;11;10;9;8;7;6;5;4;3;2;1;0}),0)</f>
        <v>0</v>
      </c>
      <c r="AK38" s="390">
        <f>IF($E38="","",VLOOKUP($E38,'SuperTour Men'!$E$6:$AN$239,35,FALSE))</f>
        <v>0</v>
      </c>
      <c r="AL38" s="43">
        <f>IF(AK38,LOOKUP(AK38,{1;2;3;4;5;6;7;8;9;10;11;12;13;14;15;16;17;18;19;20;21},{30;25;21;18;16;15;14;13;12;11;10;9;8;7;6;5;4;3;2;1;0}),0)</f>
        <v>0</v>
      </c>
    </row>
    <row r="39" spans="1:38" ht="16" customHeight="1" x14ac:dyDescent="0.2">
      <c r="A39" s="424">
        <f t="shared" si="3"/>
        <v>34</v>
      </c>
      <c r="B39" s="435">
        <v>3100355</v>
      </c>
      <c r="C39" s="430" t="s">
        <v>627</v>
      </c>
      <c r="D39" s="49" t="s">
        <v>179</v>
      </c>
      <c r="E39" s="38" t="str">
        <f t="shared" si="4"/>
        <v>ReedGODFREY</v>
      </c>
      <c r="F39" s="39"/>
      <c r="G39" s="118">
        <v>1998</v>
      </c>
      <c r="H39" s="207" t="str">
        <f t="shared" si="5"/>
        <v>U23</v>
      </c>
      <c r="I39" s="416">
        <f>(L39+N39+P39+R39+T39+V39+X39+Z39+AB39+AD39+AF39+AH39+AJ39+AL39)-SMALL((L39, N39,P39,R39,T39,V39,X39,Z39,AB39,AD39,AF39,AH39,AJ39,AL39),1)-SMALL((L39,N39,P39,R39,T39,V39,X39,Z39,AB39,AD39,AF39,AH39,AJ39,AL39),2)-SMALL((L39,N39,P39,R39,T39,V39,X39,Z39,AB39,AD39,AF39,AH39,AJ39,AL39),3)</f>
        <v>40</v>
      </c>
      <c r="J39" s="122"/>
      <c r="K39" s="388">
        <f>IF($E39="","",VLOOKUP($E39,'SuperTour Men'!$E$6:$AN$239,9,FALSE))</f>
        <v>0</v>
      </c>
      <c r="L39" s="41">
        <f>IF(K39,LOOKUP(K39,{1;2;3;4;5;6;7;8;9;10;11;12;13;14;15;16;17;18;19;20;21},{30;25;21;18;16;15;14;13;12;11;10;9;8;7;6;5;4;3;2;1;0}),0)</f>
        <v>0</v>
      </c>
      <c r="M39" s="390">
        <f>IF($E39="","",VLOOKUP($E39,'SuperTour Men'!$E$6:$AN$239,11,FALSE))</f>
        <v>0</v>
      </c>
      <c r="N39" s="43">
        <f>IF(M39,LOOKUP(M39,{1;2;3;4;5;6;7;8;9;10;11;12;13;14;15;16;17;18;19;20;21},{30;25;21;18;16;15;14;13;12;11;10;9;8;7;6;5;4;3;2;1;0}),0)</f>
        <v>0</v>
      </c>
      <c r="O39" s="390">
        <f>IF($E39="","",VLOOKUP($E39,'SuperTour Men'!$E$6:$AN$239,13,FALSE))</f>
        <v>17</v>
      </c>
      <c r="P39" s="41">
        <f>IF(O39,LOOKUP(O39,{1;2;3;4;5;6;7;8;9;10;11;12;13;14;15;16;17;18;19;20;21},{30;25;21;18;16;15;14;13;12;11;10;9;8;7;6;5;4;3;2;1;0}),0)</f>
        <v>4</v>
      </c>
      <c r="Q39" s="390">
        <f>IF($E39="","",VLOOKUP($E39,'SuperTour Men'!$E$6:$AN$239,15,FALSE))</f>
        <v>0</v>
      </c>
      <c r="R39" s="43">
        <f>IF(Q39,LOOKUP(Q39,{1;2;3;4;5;6;7;8;9;10;11;12;13;14;15;16;17;18;19;20;21},{30;25;21;18;16;15;14;13;12;11;10;9;8;7;6;5;4;3;2;1;0}),0)</f>
        <v>0</v>
      </c>
      <c r="S39" s="390">
        <f>IF($E39="","",VLOOKUP($E39,'SuperTour Men'!$E$6:$AN$239,17,FALSE))</f>
        <v>0</v>
      </c>
      <c r="T39" s="45">
        <f>IF(S39,LOOKUP(S39,{1;2;3;4;5;6;7;8;9;10;11;12;13;14;15;16;17;18;19;20;21},{60;50;42;36;32;30;28;26;24;22;20;18;16;14;12;10;8;6;4;2;0}),0)</f>
        <v>0</v>
      </c>
      <c r="U39" s="390">
        <f>IF($E39="","",VLOOKUP($E39,'SuperTour Men'!$E$6:$AN$239,19,FALSE))</f>
        <v>15</v>
      </c>
      <c r="V39" s="41">
        <f>IF(U39,LOOKUP(U39,{1;2;3;4;5;6;7;8;9;10;11;12;13;14;15;16;17;18;19;20;21},{60;50;42;36;32;30;28;26;24;22;20;18;16;14;12;10;8;6;4;2;0}),0)</f>
        <v>12</v>
      </c>
      <c r="W39" s="390">
        <f>IF($E39="","",VLOOKUP($E39,'SuperTour Men'!$E$6:$AN$239,21,FALSE))</f>
        <v>0</v>
      </c>
      <c r="X39" s="45">
        <f>IF(W39,LOOKUP(W39,{1;2;3;4;5;6;7;8;9;10;11;12;13;14;15;16;17;18;19;20;21},{60;50;42;36;32;30;28;26;24;22;20;18;16;14;12;10;8;6;4;2;0}),0)</f>
        <v>0</v>
      </c>
      <c r="Y39" s="390">
        <f>IF($E39="","",VLOOKUP($E39,'SuperTour Men'!$E$6:$AN$239,23,FALSE))</f>
        <v>9</v>
      </c>
      <c r="Z39" s="41">
        <f>IF(Y39,LOOKUP(Y39,{1;2;3;4;5;6;7;8;9;10;11;12;13;14;15;16;17;18;19;20;21},{60;50;42;36;32;30;28;26;24;22;20;18;16;14;12;10;8;6;4;2;0}),0)</f>
        <v>24</v>
      </c>
      <c r="AA39" s="390">
        <f>IF($E39="","",VLOOKUP($E39,'SuperTour Men'!$E$6:$AN$239,25,FALSE))</f>
        <v>0</v>
      </c>
      <c r="AB39" s="106">
        <f>IF(AA39,LOOKUP(AA39,{1;2;3;4;5;6;7;8;9;10;11;12;13;14;15;16;17;18;19;20;21},{30;25;21;18;16;15;14;13;12;11;10;9;8;7;6;5;4;3;2;1;0}),0)</f>
        <v>0</v>
      </c>
      <c r="AC39" s="390">
        <f>IF($E39="","",VLOOKUP($E39,'SuperTour Men'!$E$6:$AN$239,27,FALSE))</f>
        <v>0</v>
      </c>
      <c r="AD39" s="488">
        <f>IF(AC39,LOOKUP(AC39,{1;2;3;4;5;6;7;8;9;10;11;12;13;14;15;16;17;18;19;20;21},{30;25;21;18;16;15;14;13;12;11;10;9;8;7;6;5;4;3;2;1;0}),0)</f>
        <v>0</v>
      </c>
      <c r="AE39" s="390">
        <f>IF($E39="","",VLOOKUP($E39,'SuperTour Men'!$E$6:$AN$239,29,FALSE))</f>
        <v>0</v>
      </c>
      <c r="AF39" s="106">
        <f>IF(AE39,LOOKUP(AE39,{1;2;3;4;5;6;7;8;9;10;11;12;13;14;15;16;17;18;19;20;21},{30;25;21;18;16;15;14;13;12;11;10;9;8;7;6;5;4;3;2;1;0}),0)</f>
        <v>0</v>
      </c>
      <c r="AG39" s="390">
        <f>IF($E39="","",VLOOKUP($E39,'SuperTour Men'!$E$6:$AN$239,31,FALSE))</f>
        <v>0</v>
      </c>
      <c r="AH39" s="41">
        <f>IF(AG39,LOOKUP(AG39,{1;2;3;4;5;6;7;8;9;10;11;12;13;14;15;16;17;18;19;20;21},{30;25;21;18;16;15;14;13;12;11;10;9;8;7;6;5;4;3;2;1;0}),0)</f>
        <v>0</v>
      </c>
      <c r="AI39" s="390">
        <f>IF($E39="","",VLOOKUP($E39,'SuperTour Men'!$E$6:$AN$239,33,FALSE))</f>
        <v>0</v>
      </c>
      <c r="AJ39" s="43">
        <f>IF(AI39,LOOKUP(AI39,{1;2;3;4;5;6;7;8;9;10;11;12;13;14;15;16;17;18;19;20;21},{30;25;21;18;16;15;14;13;12;11;10;9;8;7;6;5;4;3;2;1;0}),0)</f>
        <v>0</v>
      </c>
      <c r="AK39" s="390">
        <f>IF($E39="","",VLOOKUP($E39,'SuperTour Men'!$E$6:$AN$239,35,FALSE))</f>
        <v>0</v>
      </c>
      <c r="AL39" s="43">
        <f>IF(AK39,LOOKUP(AK39,{1;2;3;4;5;6;7;8;9;10;11;12;13;14;15;16;17;18;19;20;21},{30;25;21;18;16;15;14;13;12;11;10;9;8;7;6;5;4;3;2;1;0}),0)</f>
        <v>0</v>
      </c>
    </row>
    <row r="40" spans="1:38" ht="16" customHeight="1" x14ac:dyDescent="0.2">
      <c r="A40" s="424">
        <f t="shared" si="3"/>
        <v>35</v>
      </c>
      <c r="B40" s="154">
        <v>3530860</v>
      </c>
      <c r="C40" s="430" t="s">
        <v>109</v>
      </c>
      <c r="D40" s="49" t="s">
        <v>110</v>
      </c>
      <c r="E40" s="38" t="str">
        <f t="shared" si="4"/>
        <v>HunterWONDERS</v>
      </c>
      <c r="F40" s="39">
        <v>2017</v>
      </c>
      <c r="G40" s="440">
        <v>1998</v>
      </c>
      <c r="H40" s="207" t="str">
        <f t="shared" si="5"/>
        <v>U23</v>
      </c>
      <c r="I40" s="416">
        <f>(L40+N40+P40+R40+T40+V40+X40+Z40+AB40+AD40+AF40+AH40+AJ40+AL40)-SMALL((L40, N40,P40,R40,T40,V40,X40,Z40,AB40,AD40,AF40,AH40,AJ40,AL40),1)-SMALL((L40,N40,P40,R40,T40,V40,X40,Z40,AB40,AD40,AF40,AH40,AJ40,AL40),2)-SMALL((L40,N40,P40,R40,T40,V40,X40,Z40,AB40,AD40,AF40,AH40,AJ40,AL40),3)</f>
        <v>37</v>
      </c>
      <c r="J40" s="266"/>
      <c r="K40" s="388">
        <f>IF($E40="","",VLOOKUP($E40,'SuperTour Men'!$E$6:$AN$239,9,FALSE))</f>
        <v>0</v>
      </c>
      <c r="L40" s="41">
        <f>IF(K40,LOOKUP(K40,{1;2;3;4;5;6;7;8;9;10;11;12;13;14;15;16;17;18;19;20;21},{30;25;21;18;16;15;14;13;12;11;10;9;8;7;6;5;4;3;2;1;0}),0)</f>
        <v>0</v>
      </c>
      <c r="M40" s="390">
        <f>IF($E40="","",VLOOKUP($E40,'SuperTour Men'!$E$6:$AN$239,11,FALSE))</f>
        <v>10</v>
      </c>
      <c r="N40" s="43">
        <f>IF(M40,LOOKUP(M40,{1;2;3;4;5;6;7;8;9;10;11;12;13;14;15;16;17;18;19;20;21},{30;25;21;18;16;15;14;13;12;11;10;9;8;7;6;5;4;3;2;1;0}),0)</f>
        <v>11</v>
      </c>
      <c r="O40" s="390">
        <f>IF($E40="","",VLOOKUP($E40,'SuperTour Men'!$E$6:$AN$239,13,FALSE))</f>
        <v>0</v>
      </c>
      <c r="P40" s="41">
        <f>IF(O40,LOOKUP(O40,{1;2;3;4;5;6;7;8;9;10;11;12;13;14;15;16;17;18;19;20;21},{30;25;21;18;16;15;14;13;12;11;10;9;8;7;6;5;4;3;2;1;0}),0)</f>
        <v>0</v>
      </c>
      <c r="Q40" s="390">
        <f>IF($E40="","",VLOOKUP($E40,'SuperTour Men'!$E$6:$AN$239,15,FALSE))</f>
        <v>9</v>
      </c>
      <c r="R40" s="43">
        <f>IF(Q40,LOOKUP(Q40,{1;2;3;4;5;6;7;8;9;10;11;12;13;14;15;16;17;18;19;20;21},{30;25;21;18;16;15;14;13;12;11;10;9;8;7;6;5;4;3;2;1;0}),0)</f>
        <v>12</v>
      </c>
      <c r="S40" s="390">
        <f>IF($E40="","",VLOOKUP($E40,'SuperTour Men'!$E$6:$AN$239,17,FALSE))</f>
        <v>0</v>
      </c>
      <c r="T40" s="45">
        <f>IF(S40,LOOKUP(S40,{1;2;3;4;5;6;7;8;9;10;11;12;13;14;15;16;17;18;19;20;21},{60;50;42;36;32;30;28;26;24;22;20;18;16;14;12;10;8;6;4;2;0}),0)</f>
        <v>0</v>
      </c>
      <c r="U40" s="390">
        <f>IF($E40="","",VLOOKUP($E40,'SuperTour Men'!$E$6:$AN$239,19,FALSE))</f>
        <v>0</v>
      </c>
      <c r="V40" s="41">
        <f>IF(U40,LOOKUP(U40,{1;2;3;4;5;6;7;8;9;10;11;12;13;14;15;16;17;18;19;20;21},{60;50;42;36;32;30;28;26;24;22;20;18;16;14;12;10;8;6;4;2;0}),0)</f>
        <v>0</v>
      </c>
      <c r="W40" s="390">
        <f>IF($E40="","",VLOOKUP($E40,'SuperTour Men'!$E$6:$AN$239,21,FALSE))</f>
        <v>14</v>
      </c>
      <c r="X40" s="45">
        <f>IF(W40,LOOKUP(W40,{1;2;3;4;5;6;7;8;9;10;11;12;13;14;15;16;17;18;19;20;21},{60;50;42;36;32;30;28;26;24;22;20;18;16;14;12;10;8;6;4;2;0}),0)</f>
        <v>14</v>
      </c>
      <c r="Y40" s="390">
        <f>IF($E40="","",VLOOKUP($E40,'SuperTour Men'!$E$6:$AN$239,23,FALSE))</f>
        <v>0</v>
      </c>
      <c r="Z40" s="41">
        <f>IF(Y40,LOOKUP(Y40,{1;2;3;4;5;6;7;8;9;10;11;12;13;14;15;16;17;18;19;20;21},{60;50;42;36;32;30;28;26;24;22;20;18;16;14;12;10;8;6;4;2;0}),0)</f>
        <v>0</v>
      </c>
      <c r="AA40" s="390">
        <f>IF($E40="","",VLOOKUP($E40,'SuperTour Men'!$E$6:$AN$239,25,FALSE))</f>
        <v>0</v>
      </c>
      <c r="AB40" s="106">
        <f>IF(AA40,LOOKUP(AA40,{1;2;3;4;5;6;7;8;9;10;11;12;13;14;15;16;17;18;19;20;21},{30;25;21;18;16;15;14;13;12;11;10;9;8;7;6;5;4;3;2;1;0}),0)</f>
        <v>0</v>
      </c>
      <c r="AC40" s="390">
        <f>IF($E40="","",VLOOKUP($E40,'SuperTour Men'!$E$6:$AN$239,27,FALSE))</f>
        <v>0</v>
      </c>
      <c r="AD40" s="488">
        <f>IF(AC40,LOOKUP(AC40,{1;2;3;4;5;6;7;8;9;10;11;12;13;14;15;16;17;18;19;20;21},{30;25;21;18;16;15;14;13;12;11;10;9;8;7;6;5;4;3;2;1;0}),0)</f>
        <v>0</v>
      </c>
      <c r="AE40" s="390">
        <f>IF($E40="","",VLOOKUP($E40,'SuperTour Men'!$E$6:$AN$239,29,FALSE))</f>
        <v>0</v>
      </c>
      <c r="AF40" s="106">
        <f>IF(AE40,LOOKUP(AE40,{1;2;3;4;5;6;7;8;9;10;11;12;13;14;15;16;17;18;19;20;21},{30;25;21;18;16;15;14;13;12;11;10;9;8;7;6;5;4;3;2;1;0}),0)</f>
        <v>0</v>
      </c>
      <c r="AG40" s="390">
        <f>IF($E40="","",VLOOKUP($E40,'SuperTour Men'!$E$6:$AN$239,31,FALSE))</f>
        <v>0</v>
      </c>
      <c r="AH40" s="41">
        <f>IF(AG40,LOOKUP(AG40,{1;2;3;4;5;6;7;8;9;10;11;12;13;14;15;16;17;18;19;20;21},{30;25;21;18;16;15;14;13;12;11;10;9;8;7;6;5;4;3;2;1;0}),0)</f>
        <v>0</v>
      </c>
      <c r="AI40" s="390">
        <f>IF($E40="","",VLOOKUP($E40,'SuperTour Men'!$E$6:$AN$239,33,FALSE))</f>
        <v>0</v>
      </c>
      <c r="AJ40" s="43">
        <f>IF(AI40,LOOKUP(AI40,{1;2;3;4;5;6;7;8;9;10;11;12;13;14;15;16;17;18;19;20;21},{30;25;21;18;16;15;14;13;12;11;10;9;8;7;6;5;4;3;2;1;0}),0)</f>
        <v>0</v>
      </c>
      <c r="AK40" s="390">
        <f>IF($E40="","",VLOOKUP($E40,'SuperTour Men'!$E$6:$AN$239,35,FALSE))</f>
        <v>0</v>
      </c>
      <c r="AL40" s="43">
        <f>IF(AK40,LOOKUP(AK40,{1;2;3;4;5;6;7;8;9;10;11;12;13;14;15;16;17;18;19;20;21},{30;25;21;18;16;15;14;13;12;11;10;9;8;7;6;5;4;3;2;1;0}),0)</f>
        <v>0</v>
      </c>
    </row>
    <row r="41" spans="1:38" ht="16" customHeight="1" x14ac:dyDescent="0.2">
      <c r="A41" s="424">
        <f t="shared" si="3"/>
        <v>36</v>
      </c>
      <c r="B41" s="435">
        <v>3530348</v>
      </c>
      <c r="C41" s="429" t="s">
        <v>67</v>
      </c>
      <c r="D41" s="37" t="s">
        <v>68</v>
      </c>
      <c r="E41" s="38" t="str">
        <f t="shared" si="4"/>
        <v>Matt LIEBSCH</v>
      </c>
      <c r="F41" s="39">
        <v>2017</v>
      </c>
      <c r="G41" s="117">
        <v>1983</v>
      </c>
      <c r="H41" s="207" t="str">
        <f t="shared" si="5"/>
        <v>SR</v>
      </c>
      <c r="I41" s="416">
        <f>(L41+N41+P41+R41+T41+V41+X41+Z41+AB41+AD41+AF41+AH41+AJ41+AL41)-SMALL((L41, N41,P41,R41,T41,V41,X41,Z41,AB41,AD41,AF41,AH41,AJ41,AL41),1)-SMALL((L41,N41,P41,R41,T41,V41,X41,Z41,AB41,AD41,AF41,AH41,AJ41,AL41),2)-SMALL((L41,N41,P41,R41,T41,V41,X41,Z41,AB41,AD41,AF41,AH41,AJ41,AL41),3)</f>
        <v>34</v>
      </c>
      <c r="J41" s="122"/>
      <c r="K41" s="388">
        <f>IF($E41="","",VLOOKUP($E41,'SuperTour Men'!$E$6:$AN$239,9,FALSE))</f>
        <v>0</v>
      </c>
      <c r="L41" s="41">
        <f>IF(K41,LOOKUP(K41,{1;2;3;4;5;6;7;8;9;10;11;12;13;14;15;16;17;18;19;20;21},{30;25;21;18;16;15;14;13;12;11;10;9;8;7;6;5;4;3;2;1;0}),0)</f>
        <v>0</v>
      </c>
      <c r="M41" s="390">
        <f>IF($E41="","",VLOOKUP($E41,'SuperTour Men'!$E$6:$AN$239,11,FALSE))</f>
        <v>0</v>
      </c>
      <c r="N41" s="43">
        <f>IF(M41,LOOKUP(M41,{1;2;3;4;5;6;7;8;9;10;11;12;13;14;15;16;17;18;19;20;21},{30;25;21;18;16;15;14;13;12;11;10;9;8;7;6;5;4;3;2;1;0}),0)</f>
        <v>0</v>
      </c>
      <c r="O41" s="390">
        <f>IF($E41="","",VLOOKUP($E41,'SuperTour Men'!$E$6:$AN$239,13,FALSE))</f>
        <v>0</v>
      </c>
      <c r="P41" s="41">
        <f>IF(O41,LOOKUP(O41,{1;2;3;4;5;6;7;8;9;10;11;12;13;14;15;16;17;18;19;20;21},{30;25;21;18;16;15;14;13;12;11;10;9;8;7;6;5;4;3;2;1;0}),0)</f>
        <v>0</v>
      </c>
      <c r="Q41" s="390">
        <f>IF($E41="","",VLOOKUP($E41,'SuperTour Men'!$E$6:$AN$239,15,FALSE))</f>
        <v>0</v>
      </c>
      <c r="R41" s="43">
        <f>IF(Q41,LOOKUP(Q41,{1;2;3;4;5;6;7;8;9;10;11;12;13;14;15;16;17;18;19;20;21},{30;25;21;18;16;15;14;13;12;11;10;9;8;7;6;5;4;3;2;1;0}),0)</f>
        <v>0</v>
      </c>
      <c r="S41" s="390">
        <f>IF($E41="","",VLOOKUP($E41,'SuperTour Men'!$E$6:$AN$239,17,FALSE))</f>
        <v>0</v>
      </c>
      <c r="T41" s="45">
        <f>IF(S41,LOOKUP(S41,{1;2;3;4;5;6;7;8;9;10;11;12;13;14;15;16;17;18;19;20;21},{60;50;42;36;32;30;28;26;24;22;20;18;16;14;12;10;8;6;4;2;0}),0)</f>
        <v>0</v>
      </c>
      <c r="U41" s="390">
        <f>IF($E41="","",VLOOKUP($E41,'SuperTour Men'!$E$6:$AN$239,19,FALSE))</f>
        <v>0</v>
      </c>
      <c r="V41" s="41">
        <f>IF(U41,LOOKUP(U41,{1;2;3;4;5;6;7;8;9;10;11;12;13;14;15;16;17;18;19;20;21},{60;50;42;36;32;30;28;26;24;22;20;18;16;14;12;10;8;6;4;2;0}),0)</f>
        <v>0</v>
      </c>
      <c r="W41" s="390">
        <f>IF($E41="","",VLOOKUP($E41,'SuperTour Men'!$E$6:$AN$239,21,FALSE))</f>
        <v>0</v>
      </c>
      <c r="X41" s="45">
        <f>IF(W41,LOOKUP(W41,{1;2;3;4;5;6;7;8;9;10;11;12;13;14;15;16;17;18;19;20;21},{60;50;42;36;32;30;28;26;24;22;20;18;16;14;12;10;8;6;4;2;0}),0)</f>
        <v>0</v>
      </c>
      <c r="Y41" s="390">
        <f>IF($E41="","",VLOOKUP($E41,'SuperTour Men'!$E$6:$AN$239,23,FALSE))</f>
        <v>0</v>
      </c>
      <c r="Z41" s="41">
        <f>IF(Y41,LOOKUP(Y41,{1;2;3;4;5;6;7;8;9;10;11;12;13;14;15;16;17;18;19;20;21},{60;50;42;36;32;30;28;26;24;22;20;18;16;14;12;10;8;6;4;2;0}),0)</f>
        <v>0</v>
      </c>
      <c r="AA41" s="390">
        <f>IF($E41="","",VLOOKUP($E41,'SuperTour Men'!$E$6:$AN$239,25,FALSE))</f>
        <v>0</v>
      </c>
      <c r="AB41" s="106">
        <f>IF(AA41,LOOKUP(AA41,{1;2;3;4;5;6;7;8;9;10;11;12;13;14;15;16;17;18;19;20;21},{30;25;21;18;16;15;14;13;12;11;10;9;8;7;6;5;4;3;2;1;0}),0)</f>
        <v>0</v>
      </c>
      <c r="AC41" s="390">
        <f>IF($E41="","",VLOOKUP($E41,'SuperTour Men'!$E$6:$AN$239,27,FALSE))</f>
        <v>0</v>
      </c>
      <c r="AD41" s="488">
        <f>IF(AC41,LOOKUP(AC41,{1;2;3;4;5;6;7;8;9;10;11;12;13;14;15;16;17;18;19;20;21},{30;25;21;18;16;15;14;13;12;11;10;9;8;7;6;5;4;3;2;1;0}),0)</f>
        <v>0</v>
      </c>
      <c r="AE41" s="390">
        <f>IF($E41="","",VLOOKUP($E41,'SuperTour Men'!$E$6:$AN$239,29,FALSE))</f>
        <v>0</v>
      </c>
      <c r="AF41" s="106">
        <f>IF(AE41,LOOKUP(AE41,{1;2;3;4;5;6;7;8;9;10;11;12;13;14;15;16;17;18;19;20;21},{30;25;21;18;16;15;14;13;12;11;10;9;8;7;6;5;4;3;2;1;0}),0)</f>
        <v>0</v>
      </c>
      <c r="AG41" s="390">
        <f>IF($E41="","",VLOOKUP($E41,'SuperTour Men'!$E$6:$AN$239,31,FALSE))</f>
        <v>17</v>
      </c>
      <c r="AH41" s="41">
        <f>IF(AG41,LOOKUP(AG41,{1;2;3;4;5;6;7;8;9;10;11;12;13;14;15;16;17;18;19;20;21},{30;25;21;18;16;15;14;13;12;11;10;9;8;7;6;5;4;3;2;1;0}),0)</f>
        <v>4</v>
      </c>
      <c r="AI41" s="390">
        <f>IF($E41="","",VLOOKUP($E41,'SuperTour Men'!$E$6:$AN$239,33,FALSE))</f>
        <v>0</v>
      </c>
      <c r="AJ41" s="43">
        <f>IF(AI41,LOOKUP(AI41,{1;2;3;4;5;6;7;8;9;10;11;12;13;14;15;16;17;18;19;20;21},{30;25;21;18;16;15;14;13;12;11;10;9;8;7;6;5;4;3;2;1;0}),0)</f>
        <v>0</v>
      </c>
      <c r="AK41" s="390">
        <f>IF($E41="","",VLOOKUP($E41,'SuperTour Men'!$E$6:$AN$239,35,FALSE))</f>
        <v>1</v>
      </c>
      <c r="AL41" s="43">
        <f>IF(AK41,LOOKUP(AK41,{1;2;3;4;5;6;7;8;9;10;11;12;13;14;15;16;17;18;19;20;21},{30;25;21;18;16;15;14;13;12;11;10;9;8;7;6;5;4;3;2;1;0}),0)</f>
        <v>30</v>
      </c>
    </row>
    <row r="42" spans="1:38" ht="16" customHeight="1" x14ac:dyDescent="0.2">
      <c r="A42" s="424">
        <f t="shared" si="3"/>
        <v>37</v>
      </c>
      <c r="B42" s="435">
        <v>3390167</v>
      </c>
      <c r="C42" s="430" t="s">
        <v>88</v>
      </c>
      <c r="D42" s="49" t="s">
        <v>89</v>
      </c>
      <c r="E42" s="38" t="str">
        <f t="shared" si="4"/>
        <v>AlvarALEV</v>
      </c>
      <c r="F42" s="39">
        <v>2017</v>
      </c>
      <c r="G42" s="117">
        <v>1993</v>
      </c>
      <c r="H42" s="207" t="str">
        <f t="shared" si="5"/>
        <v>SR</v>
      </c>
      <c r="I42" s="416">
        <f>(L42+N42+P42+R42+T42+V42+X42+Z42+AB42+AD42+AF42+AH42+AJ42+AL42)-SMALL((L42, N42,P42,R42,T42,V42,X42,Z42,AB42,AD42,AF42,AH42,AJ42,AL42),1)-SMALL((L42,N42,P42,R42,T42,V42,X42,Z42,AB42,AD42,AF42,AH42,AJ42,AL42),2)-SMALL((L42,N42,P42,R42,T42,V42,X42,Z42,AB42,AD42,AF42,AH42,AJ42,AL42),3)</f>
        <v>33</v>
      </c>
      <c r="J42" s="122"/>
      <c r="K42" s="388"/>
      <c r="L42" s="41">
        <f>IF(K42,LOOKUP(K42,{1;2;3;4;5;6;7;8;9;10;11;12;13;14;15;16;17;18;19;20;21},{30;25;21;18;16;15;14;13;12;11;10;9;8;7;6;5;4;3;2;1;0}),0)</f>
        <v>0</v>
      </c>
      <c r="M42" s="390">
        <f>IF($E42="","",VLOOKUP($E42,'SuperTour Men'!$E$6:$AN$239,11,FALSE))</f>
        <v>12</v>
      </c>
      <c r="N42" s="43">
        <f>IF(M42,LOOKUP(M42,{1;2;3;4;5;6;7;8;9;10;11;12;13;14;15;16;17;18;19;20;21},{30;25;21;18;16;15;14;13;12;11;10;9;8;7;6;5;4;3;2;1;0}),0)</f>
        <v>9</v>
      </c>
      <c r="O42" s="390">
        <f>IF($E42="","",VLOOKUP($E42,'SuperTour Men'!$E$6:$AN$239,13,FALSE))</f>
        <v>0</v>
      </c>
      <c r="P42" s="41">
        <f>IF(O42,LOOKUP(O42,{1;2;3;4;5;6;7;8;9;10;11;12;13;14;15;16;17;18;19;20;21},{30;25;21;18;16;15;14;13;12;11;10;9;8;7;6;5;4;3;2;1;0}),0)</f>
        <v>0</v>
      </c>
      <c r="Q42" s="390">
        <f>IF($E42="","",VLOOKUP($E42,'SuperTour Men'!$E$6:$AN$239,15,FALSE))</f>
        <v>0</v>
      </c>
      <c r="R42" s="43">
        <f>IF(Q42,LOOKUP(Q42,{1;2;3;4;5;6;7;8;9;10;11;12;13;14;15;16;17;18;19;20;21},{30;25;21;18;16;15;14;13;12;11;10;9;8;7;6;5;4;3;2;1;0}),0)</f>
        <v>0</v>
      </c>
      <c r="S42" s="390">
        <f>IF($E42="","",VLOOKUP($E42,'SuperTour Men'!$E$6:$AN$239,17,FALSE))</f>
        <v>0</v>
      </c>
      <c r="T42" s="45">
        <f>IF(S42,LOOKUP(S42,{1;2;3;4;5;6;7;8;9;10;11;12;13;14;15;16;17;18;19;20;21},{60;50;42;36;32;30;28;26;24;22;20;18;16;14;12;10;8;6;4;2;0}),0)</f>
        <v>0</v>
      </c>
      <c r="U42" s="390">
        <f>IF($E42="","",VLOOKUP($E42,'SuperTour Men'!$E$6:$AN$239,19,FALSE))</f>
        <v>17</v>
      </c>
      <c r="V42" s="41">
        <f>IF(U42,LOOKUP(U42,{1;2;3;4;5;6;7;8;9;10;11;12;13;14;15;16;17;18;19;20;21},{60;50;42;36;32;30;28;26;24;22;20;18;16;14;12;10;8;6;4;2;0}),0)</f>
        <v>8</v>
      </c>
      <c r="W42" s="390">
        <f>IF($E42="","",VLOOKUP($E42,'SuperTour Men'!$E$6:$AN$239,21,FALSE))</f>
        <v>0</v>
      </c>
      <c r="X42" s="45">
        <f>IF(W42,LOOKUP(W42,{1;2;3;4;5;6;7;8;9;10;11;12;13;14;15;16;17;18;19;20;21},{60;50;42;36;32;30;28;26;24;22;20;18;16;14;12;10;8;6;4;2;0}),0)</f>
        <v>0</v>
      </c>
      <c r="Y42" s="390">
        <f>IF($E42="","",VLOOKUP($E42,'SuperTour Men'!$E$6:$AN$239,23,FALSE))</f>
        <v>13</v>
      </c>
      <c r="Z42" s="41">
        <f>IF(Y42,LOOKUP(Y42,{1;2;3;4;5;6;7;8;9;10;11;12;13;14;15;16;17;18;19;20;21},{60;50;42;36;32;30;28;26;24;22;20;18;16;14;12;10;8;6;4;2;0}),0)</f>
        <v>16</v>
      </c>
      <c r="AA42" s="390">
        <f>IF($E42="","",VLOOKUP($E42,'SuperTour Men'!$E$6:$AN$239,25,FALSE))</f>
        <v>0</v>
      </c>
      <c r="AB42" s="106">
        <f>IF(AA42,LOOKUP(AA42,{1;2;3;4;5;6;7;8;9;10;11;12;13;14;15;16;17;18;19;20;21},{30;25;21;18;16;15;14;13;12;11;10;9;8;7;6;5;4;3;2;1;0}),0)</f>
        <v>0</v>
      </c>
      <c r="AC42" s="390">
        <f>IF($E42="","",VLOOKUP($E42,'SuperTour Men'!$E$6:$AN$239,27,FALSE))</f>
        <v>0</v>
      </c>
      <c r="AD42" s="488">
        <f>IF(AC42,LOOKUP(AC42,{1;2;3;4;5;6;7;8;9;10;11;12;13;14;15;16;17;18;19;20;21},{30;25;21;18;16;15;14;13;12;11;10;9;8;7;6;5;4;3;2;1;0}),0)</f>
        <v>0</v>
      </c>
      <c r="AE42" s="390">
        <f>IF($E42="","",VLOOKUP($E42,'SuperTour Men'!$E$6:$AN$239,29,FALSE))</f>
        <v>0</v>
      </c>
      <c r="AF42" s="106">
        <f>IF(AE42,LOOKUP(AE42,{1;2;3;4;5;6;7;8;9;10;11;12;13;14;15;16;17;18;19;20;21},{30;25;21;18;16;15;14;13;12;11;10;9;8;7;6;5;4;3;2;1;0}),0)</f>
        <v>0</v>
      </c>
      <c r="AG42" s="390">
        <f>IF($E42="","",VLOOKUP($E42,'SuperTour Men'!$E$6:$AN$239,31,FALSE))</f>
        <v>0</v>
      </c>
      <c r="AH42" s="41">
        <f>IF(AG42,LOOKUP(AG42,{1;2;3;4;5;6;7;8;9;10;11;12;13;14;15;16;17;18;19;20;21},{30;25;21;18;16;15;14;13;12;11;10;9;8;7;6;5;4;3;2;1;0}),0)</f>
        <v>0</v>
      </c>
      <c r="AI42" s="390">
        <f>IF($E42="","",VLOOKUP($E42,'SuperTour Men'!$E$6:$AN$239,33,FALSE))</f>
        <v>0</v>
      </c>
      <c r="AJ42" s="43">
        <f>IF(AI42,LOOKUP(AI42,{1;2;3;4;5;6;7;8;9;10;11;12;13;14;15;16;17;18;19;20;21},{30;25;21;18;16;15;14;13;12;11;10;9;8;7;6;5;4;3;2;1;0}),0)</f>
        <v>0</v>
      </c>
      <c r="AK42" s="390">
        <f>IF($E42="","",VLOOKUP($E42,'SuperTour Men'!$E$6:$AN$239,35,FALSE))</f>
        <v>0</v>
      </c>
      <c r="AL42" s="43">
        <f>IF(AK42,LOOKUP(AK42,{1;2;3;4;5;6;7;8;9;10;11;12;13;14;15;16;17;18;19;20;21},{30;25;21;18;16;15;14;13;12;11;10;9;8;7;6;5;4;3;2;1;0}),0)</f>
        <v>0</v>
      </c>
    </row>
    <row r="43" spans="1:38" ht="16" customHeight="1" x14ac:dyDescent="0.2">
      <c r="A43" s="424">
        <f t="shared" si="3"/>
        <v>37</v>
      </c>
      <c r="B43" s="435">
        <v>3530906</v>
      </c>
      <c r="C43" s="429" t="s">
        <v>164</v>
      </c>
      <c r="D43" s="37" t="s">
        <v>42</v>
      </c>
      <c r="E43" s="38" t="str">
        <f t="shared" si="4"/>
        <v>LukeBROWN</v>
      </c>
      <c r="F43" s="39">
        <v>2017</v>
      </c>
      <c r="G43" s="117">
        <v>1995</v>
      </c>
      <c r="H43" s="207" t="str">
        <f t="shared" si="5"/>
        <v>SR</v>
      </c>
      <c r="I43" s="416">
        <f>(L43+N43+P43+R43+T43+V43+X43+Z43+AB43+AD43+AF43+AH43+AJ43+AL43)-SMALL((L43, N43,P43,R43,T43,V43,X43,Z43,AB43,AD43,AF43,AH43,AJ43,AL43),1)-SMALL((L43,N43,P43,R43,T43,V43,X43,Z43,AB43,AD43,AF43,AH43,AJ43,AL43),2)-SMALL((L43,N43,P43,R43,T43,V43,X43,Z43,AB43,AD43,AF43,AH43,AJ43,AL43),3)</f>
        <v>33</v>
      </c>
      <c r="J43" s="122"/>
      <c r="K43" s="388">
        <f>IF($E43="","",VLOOKUP($E43,'SuperTour Men'!$E$6:$AN$239,9,FALSE))</f>
        <v>0</v>
      </c>
      <c r="L43" s="41">
        <f>IF(K43,LOOKUP(K43,{1;2;3;4;5;6;7;8;9;10;11;12;13;14;15;16;17;18;19;20;21},{30;25;21;18;16;15;14;13;12;11;10;9;8;7;6;5;4;3;2;1;0}),0)</f>
        <v>0</v>
      </c>
      <c r="M43" s="390">
        <f>IF($E43="","",VLOOKUP($E43,'SuperTour Men'!$E$6:$AN$239,11,FALSE))</f>
        <v>0</v>
      </c>
      <c r="N43" s="43">
        <f>IF(M43,LOOKUP(M43,{1;2;3;4;5;6;7;8;9;10;11;12;13;14;15;16;17;18;19;20;21},{30;25;21;18;16;15;14;13;12;11;10;9;8;7;6;5;4;3;2;1;0}),0)</f>
        <v>0</v>
      </c>
      <c r="O43" s="390">
        <f>IF($E43="","",VLOOKUP($E43,'SuperTour Men'!$E$6:$AN$239,13,FALSE))</f>
        <v>0</v>
      </c>
      <c r="P43" s="41">
        <f>IF(O43,LOOKUP(O43,{1;2;3;4;5;6;7;8;9;10;11;12;13;14;15;16;17;18;19;20;21},{30;25;21;18;16;15;14;13;12;11;10;9;8;7;6;5;4;3;2;1;0}),0)</f>
        <v>0</v>
      </c>
      <c r="Q43" s="390">
        <f>IF($E43="","",VLOOKUP($E43,'SuperTour Men'!$E$6:$AN$239,15,FALSE))</f>
        <v>0</v>
      </c>
      <c r="R43" s="43">
        <f>IF(Q43,LOOKUP(Q43,{1;2;3;4;5;6;7;8;9;10;11;12;13;14;15;16;17;18;19;20;21},{30;25;21;18;16;15;14;13;12;11;10;9;8;7;6;5;4;3;2;1;0}),0)</f>
        <v>0</v>
      </c>
      <c r="S43" s="390">
        <f>IF($E43="","",VLOOKUP($E43,'SuperTour Men'!$E$6:$AN$239,17,FALSE))</f>
        <v>0</v>
      </c>
      <c r="T43" s="45">
        <f>IF(S43,LOOKUP(S43,{1;2;3;4;5;6;7;8;9;10;11;12;13;14;15;16;17;18;19;20;21},{60;50;42;36;32;30;28;26;24;22;20;18;16;14;12;10;8;6;4;2;0}),0)</f>
        <v>0</v>
      </c>
      <c r="U43" s="390">
        <f>IF($E43="","",VLOOKUP($E43,'SuperTour Men'!$E$6:$AN$239,19,FALSE))</f>
        <v>0</v>
      </c>
      <c r="V43" s="41">
        <f>IF(U43,LOOKUP(U43,{1;2;3;4;5;6;7;8;9;10;11;12;13;14;15;16;17;18;19;20;21},{60;50;42;36;32;30;28;26;24;22;20;18;16;14;12;10;8;6;4;2;0}),0)</f>
        <v>0</v>
      </c>
      <c r="W43" s="390">
        <f>IF($E43="","",VLOOKUP($E43,'SuperTour Men'!$E$6:$AN$239,21,FALSE))</f>
        <v>0</v>
      </c>
      <c r="X43" s="45">
        <f>IF(W43,LOOKUP(W43,{1;2;3;4;5;6;7;8;9;10;11;12;13;14;15;16;17;18;19;20;21},{60;50;42;36;32;30;28;26;24;22;20;18;16;14;12;10;8;6;4;2;0}),0)</f>
        <v>0</v>
      </c>
      <c r="Y43" s="390">
        <f>IF($E43="","",VLOOKUP($E43,'SuperTour Men'!$E$6:$AN$239,23,FALSE))</f>
        <v>0</v>
      </c>
      <c r="Z43" s="41">
        <f>IF(Y43,LOOKUP(Y43,{1;2;3;4;5;6;7;8;9;10;11;12;13;14;15;16;17;18;19;20;21},{60;50;42;36;32;30;28;26;24;22;20;18;16;14;12;10;8;6;4;2;0}),0)</f>
        <v>0</v>
      </c>
      <c r="AA43" s="390">
        <f>IF($E43="","",VLOOKUP($E43,'SuperTour Men'!$E$6:$AN$239,25,FALSE))</f>
        <v>15</v>
      </c>
      <c r="AB43" s="106">
        <f>IF(AA43,LOOKUP(AA43,{1;2;3;4;5;6;7;8;9;10;11;12;13;14;15;16;17;18;19;20;21},{30;25;21;18;16;15;14;13;12;11;10;9;8;7;6;5;4;3;2;1;0}),0)</f>
        <v>6</v>
      </c>
      <c r="AC43" s="390">
        <f>IF($E43="","",VLOOKUP($E43,'SuperTour Men'!$E$6:$AN$239,27,FALSE))</f>
        <v>13</v>
      </c>
      <c r="AD43" s="488">
        <f>IF(AC43,LOOKUP(AC43,{1;2;3;4;5;6;7;8;9;10;11;12;13;14;15;16;17;18;19;20;21},{30;25;21;18;16;15;14;13;12;11;10;9;8;7;6;5;4;3;2;1;0}),0)</f>
        <v>8</v>
      </c>
      <c r="AE43" s="390">
        <f>IF($E43="","",VLOOKUP($E43,'SuperTour Men'!$E$6:$AN$239,29,FALSE))</f>
        <v>15</v>
      </c>
      <c r="AF43" s="106">
        <f>IF(AE43,LOOKUP(AE43,{1;2;3;4;5;6;7;8;9;10;11;12;13;14;15;16;17;18;19;20;21},{30;25;21;18;16;15;14;13;12;11;10;9;8;7;6;5;4;3;2;1;0}),0)</f>
        <v>6</v>
      </c>
      <c r="AG43" s="390">
        <f>IF($E43="","",VLOOKUP($E43,'SuperTour Men'!$E$6:$AN$239,31,FALSE))</f>
        <v>15</v>
      </c>
      <c r="AH43" s="41">
        <f>IF(AG43,LOOKUP(AG43,{1;2;3;4;5;6;7;8;9;10;11;12;13;14;15;16;17;18;19;20;21},{30;25;21;18;16;15;14;13;12;11;10;9;8;7;6;5;4;3;2;1;0}),0)</f>
        <v>6</v>
      </c>
      <c r="AI43" s="390">
        <f>IF($E43="","",VLOOKUP($E43,'SuperTour Men'!$E$6:$AN$239,33,FALSE))</f>
        <v>0</v>
      </c>
      <c r="AJ43" s="43">
        <f>IF(AI43,LOOKUP(AI43,{1;2;3;4;5;6;7;8;9;10;11;12;13;14;15;16;17;18;19;20;21},{30;25;21;18;16;15;14;13;12;11;10;9;8;7;6;5;4;3;2;1;0}),0)</f>
        <v>0</v>
      </c>
      <c r="AK43" s="390">
        <f>IF($E43="","",VLOOKUP($E43,'SuperTour Men'!$E$6:$AN$239,35,FALSE))</f>
        <v>14</v>
      </c>
      <c r="AL43" s="43">
        <f>IF(AK43,LOOKUP(AK43,{1;2;3;4;5;6;7;8;9;10;11;12;13;14;15;16;17;18;19;20;21},{30;25;21;18;16;15;14;13;12;11;10;9;8;7;6;5;4;3;2;1;0}),0)</f>
        <v>7</v>
      </c>
    </row>
    <row r="44" spans="1:38" ht="16" customHeight="1" x14ac:dyDescent="0.2">
      <c r="A44" s="424">
        <f t="shared" si="3"/>
        <v>39</v>
      </c>
      <c r="B44" s="435">
        <v>3100332</v>
      </c>
      <c r="C44" s="430" t="s">
        <v>95</v>
      </c>
      <c r="D44" s="49" t="s">
        <v>96</v>
      </c>
      <c r="E44" s="38" t="str">
        <f t="shared" si="4"/>
        <v>JulianSMITH</v>
      </c>
      <c r="F44" s="39">
        <v>2017</v>
      </c>
      <c r="G44" s="117">
        <v>1996</v>
      </c>
      <c r="H44" s="207" t="str">
        <f t="shared" si="5"/>
        <v>U23</v>
      </c>
      <c r="I44" s="416">
        <f>(L44+N44+P44+R44+T44+V44+X44+Z44+AB44+AD44+AF44+AH44+AJ44+AL44)-SMALL((L44, N44,P44,R44,T44,V44,X44,Z44,AB44,AD44,AF44,AH44,AJ44,AL44),1)-SMALL((L44,N44,P44,R44,T44,V44,X44,Z44,AB44,AD44,AF44,AH44,AJ44,AL44),2)-SMALL((L44,N44,P44,R44,T44,V44,X44,Z44,AB44,AD44,AF44,AH44,AJ44,AL44),3)</f>
        <v>32</v>
      </c>
      <c r="J44" s="122"/>
      <c r="K44" s="388">
        <f>IF($E44="","",VLOOKUP($E44,'SuperTour Men'!$E$6:$AN$239,9,FALSE))</f>
        <v>0</v>
      </c>
      <c r="L44" s="41">
        <f>IF(K44,LOOKUP(K44,{1;2;3;4;5;6;7;8;9;10;11;12;13;14;15;16;17;18;19;20;21},{30;25;21;18;16;15;14;13;12;11;10;9;8;7;6;5;4;3;2;1;0}),0)</f>
        <v>0</v>
      </c>
      <c r="M44" s="390">
        <f>IF($E44="","",VLOOKUP($E44,'SuperTour Men'!$E$6:$AN$239,11,FALSE))</f>
        <v>0</v>
      </c>
      <c r="N44" s="43">
        <f>IF(M44,LOOKUP(M44,{1;2;3;4;5;6;7;8;9;10;11;12;13;14;15;16;17;18;19;20;21},{30;25;21;18;16;15;14;13;12;11;10;9;8;7;6;5;4;3;2;1;0}),0)</f>
        <v>0</v>
      </c>
      <c r="O44" s="390">
        <f>IF($E44="","",VLOOKUP($E44,'SuperTour Men'!$E$6:$AN$239,13,FALSE))</f>
        <v>12</v>
      </c>
      <c r="P44" s="41">
        <f>IF(O44,LOOKUP(O44,{1;2;3;4;5;6;7;8;9;10;11;12;13;14;15;16;17;18;19;20;21},{30;25;21;18;16;15;14;13;12;11;10;9;8;7;6;5;4;3;2;1;0}),0)</f>
        <v>9</v>
      </c>
      <c r="Q44" s="390">
        <f>IF($E44="","",VLOOKUP($E44,'SuperTour Men'!$E$6:$AN$239,15,FALSE))</f>
        <v>0</v>
      </c>
      <c r="R44" s="43">
        <f>IF(Q44,LOOKUP(Q44,{1;2;3;4;5;6;7;8;9;10;11;12;13;14;15;16;17;18;19;20;21},{30;25;21;18;16;15;14;13;12;11;10;9;8;7;6;5;4;3;2;1;0}),0)</f>
        <v>0</v>
      </c>
      <c r="S44" s="390">
        <f>IF($E44="","",VLOOKUP($E44,'SuperTour Men'!$E$6:$AN$239,17,FALSE))</f>
        <v>0</v>
      </c>
      <c r="T44" s="45">
        <f>IF(S44,LOOKUP(S44,{1;2;3;4;5;6;7;8;9;10;11;12;13;14;15;16;17;18;19;20;21},{60;50;42;36;32;30;28;26;24;22;20;18;16;14;12;10;8;6;4;2;0}),0)</f>
        <v>0</v>
      </c>
      <c r="U44" s="390">
        <f>IF($E44="","",VLOOKUP($E44,'SuperTour Men'!$E$6:$AN$239,19,FALSE))</f>
        <v>0</v>
      </c>
      <c r="V44" s="41">
        <f>IF(U44,LOOKUP(U44,{1;2;3;4;5;6;7;8;9;10;11;12;13;14;15;16;17;18;19;20;21},{60;50;42;36;32;30;28;26;24;22;20;18;16;14;12;10;8;6;4;2;0}),0)</f>
        <v>0</v>
      </c>
      <c r="W44" s="390">
        <f>IF($E44="","",VLOOKUP($E44,'SuperTour Men'!$E$6:$AN$239,21,FALSE))</f>
        <v>0</v>
      </c>
      <c r="X44" s="45">
        <f>IF(W44,LOOKUP(W44,{1;2;3;4;5;6;7;8;9;10;11;12;13;14;15;16;17;18;19;20;21},{60;50;42;36;32;30;28;26;24;22;20;18;16;14;12;10;8;6;4;2;0}),0)</f>
        <v>0</v>
      </c>
      <c r="Y44" s="390">
        <f>IF($E44="","",VLOOKUP($E44,'SuperTour Men'!$E$6:$AN$239,23,FALSE))</f>
        <v>0</v>
      </c>
      <c r="Z44" s="41">
        <f>IF(Y44,LOOKUP(Y44,{1;2;3;4;5;6;7;8;9;10;11;12;13;14;15;16;17;18;19;20;21},{60;50;42;36;32;30;28;26;24;22;20;18;16;14;12;10;8;6;4;2;0}),0)</f>
        <v>0</v>
      </c>
      <c r="AA44" s="390">
        <f>IF($E44="","",VLOOKUP($E44,'SuperTour Men'!$E$6:$AN$239,25,FALSE))</f>
        <v>0</v>
      </c>
      <c r="AB44" s="106">
        <f>IF(AA44,LOOKUP(AA44,{1;2;3;4;5;6;7;8;9;10;11;12;13;14;15;16;17;18;19;20;21},{30;25;21;18;16;15;14;13;12;11;10;9;8;7;6;5;4;3;2;1;0}),0)</f>
        <v>0</v>
      </c>
      <c r="AC44" s="390">
        <f>IF($E44="","",VLOOKUP($E44,'SuperTour Men'!$E$6:$AN$239,27,FALSE))</f>
        <v>0</v>
      </c>
      <c r="AD44" s="488">
        <f>IF(AC44,LOOKUP(AC44,{1;2;3;4;5;6;7;8;9;10;11;12;13;14;15;16;17;18;19;20;21},{30;25;21;18;16;15;14;13;12;11;10;9;8;7;6;5;4;3;2;1;0}),0)</f>
        <v>0</v>
      </c>
      <c r="AE44" s="390">
        <f>IF($E44="","",VLOOKUP($E44,'SuperTour Men'!$E$6:$AN$239,29,FALSE))</f>
        <v>0</v>
      </c>
      <c r="AF44" s="106">
        <f>IF(AE44,LOOKUP(AE44,{1;2;3;4;5;6;7;8;9;10;11;12;13;14;15;16;17;18;19;20;21},{30;25;21;18;16;15;14;13;12;11;10;9;8;7;6;5;4;3;2;1;0}),0)</f>
        <v>0</v>
      </c>
      <c r="AG44" s="390">
        <f>IF($E44="","",VLOOKUP($E44,'SuperTour Men'!$E$6:$AN$239,31,FALSE))</f>
        <v>7</v>
      </c>
      <c r="AH44" s="41">
        <f>IF(AG44,LOOKUP(AG44,{1;2;3;4;5;6;7;8;9;10;11;12;13;14;15;16;17;18;19;20;21},{30;25;21;18;16;15;14;13;12;11;10;9;8;7;6;5;4;3;2;1;0}),0)</f>
        <v>14</v>
      </c>
      <c r="AI44" s="390">
        <f>IF($E44="","",VLOOKUP($E44,'SuperTour Men'!$E$6:$AN$239,33,FALSE))</f>
        <v>16</v>
      </c>
      <c r="AJ44" s="43">
        <f>IF(AI44,LOOKUP(AI44,{1;2;3;4;5;6;7;8;9;10;11;12;13;14;15;16;17;18;19;20;21},{30;25;21;18;16;15;14;13;12;11;10;9;8;7;6;5;4;3;2;1;0}),0)</f>
        <v>5</v>
      </c>
      <c r="AK44" s="390">
        <f>IF($E44="","",VLOOKUP($E44,'SuperTour Men'!$E$6:$AN$239,35,FALSE))</f>
        <v>17</v>
      </c>
      <c r="AL44" s="43">
        <f>IF(AK44,LOOKUP(AK44,{1;2;3;4;5;6;7;8;9;10;11;12;13;14;15;16;17;18;19;20;21},{30;25;21;18;16;15;14;13;12;11;10;9;8;7;6;5;4;3;2;1;0}),0)</f>
        <v>4</v>
      </c>
    </row>
    <row r="45" spans="1:38" ht="16" customHeight="1" x14ac:dyDescent="0.2">
      <c r="A45" s="424">
        <f t="shared" si="3"/>
        <v>40</v>
      </c>
      <c r="B45" s="435">
        <v>3530629</v>
      </c>
      <c r="C45" s="429" t="s">
        <v>165</v>
      </c>
      <c r="D45" s="37" t="s">
        <v>166</v>
      </c>
      <c r="E45" s="38" t="str">
        <f t="shared" si="4"/>
        <v>Patrick CALDWELL</v>
      </c>
      <c r="F45" s="39">
        <v>2017</v>
      </c>
      <c r="G45" s="117">
        <v>1994</v>
      </c>
      <c r="H45" s="207" t="str">
        <f t="shared" si="5"/>
        <v>SR</v>
      </c>
      <c r="I45" s="416">
        <f>(L45+N45+P45+R45+T45+V45+X45+Z45+AB45+AD45+AF45+AH45+AJ45+AL45)-SMALL((L45, N45,P45,R45,T45,V45,X45,Z45,AB45,AD45,AF45,AH45,AJ45,AL45),1)-SMALL((L45,N45,P45,R45,T45,V45,X45,Z45,AB45,AD45,AF45,AH45,AJ45,AL45),2)-SMALL((L45,N45,P45,R45,T45,V45,X45,Z45,AB45,AD45,AF45,AH45,AJ45,AL45),3)</f>
        <v>30</v>
      </c>
      <c r="J45" s="122"/>
      <c r="K45" s="388">
        <f>IF($E45="","",VLOOKUP($E45,'SuperTour Men'!$E$6:$AN$239,9,FALSE))</f>
        <v>0</v>
      </c>
      <c r="L45" s="41">
        <f>IF(K45,LOOKUP(K45,{1;2;3;4;5;6;7;8;9;10;11;12;13;14;15;16;17;18;19;20;21},{30;25;21;18;16;15;14;13;12;11;10;9;8;7;6;5;4;3;2;1;0}),0)</f>
        <v>0</v>
      </c>
      <c r="M45" s="390">
        <f>IF($E45="","",VLOOKUP($E45,'SuperTour Men'!$E$6:$AN$239,11,FALSE))</f>
        <v>0</v>
      </c>
      <c r="N45" s="43">
        <f>IF(M45,LOOKUP(M45,{1;2;3;4;5;6;7;8;9;10;11;12;13;14;15;16;17;18;19;20;21},{30;25;21;18;16;15;14;13;12;11;10;9;8;7;6;5;4;3;2;1;0}),0)</f>
        <v>0</v>
      </c>
      <c r="O45" s="390">
        <f>IF($E45="","",VLOOKUP($E45,'SuperTour Men'!$E$6:$AN$239,13,FALSE))</f>
        <v>0</v>
      </c>
      <c r="P45" s="41">
        <f>IF(O45,LOOKUP(O45,{1;2;3;4;5;6;7;8;9;10;11;12;13;14;15;16;17;18;19;20;21},{30;25;21;18;16;15;14;13;12;11;10;9;8;7;6;5;4;3;2;1;0}),0)</f>
        <v>0</v>
      </c>
      <c r="Q45" s="390">
        <f>IF($E45="","",VLOOKUP($E45,'SuperTour Men'!$E$6:$AN$239,15,FALSE))</f>
        <v>0</v>
      </c>
      <c r="R45" s="43">
        <f>IF(Q45,LOOKUP(Q45,{1;2;3;4;5;6;7;8;9;10;11;12;13;14;15;16;17;18;19;20;21},{30;25;21;18;16;15;14;13;12;11;10;9;8;7;6;5;4;3;2;1;0}),0)</f>
        <v>0</v>
      </c>
      <c r="S45" s="390">
        <f>IF($E45="","",VLOOKUP($E45,'SuperTour Men'!$E$6:$AN$239,17,FALSE))</f>
        <v>20</v>
      </c>
      <c r="T45" s="45">
        <f>IF(S45,LOOKUP(S45,{1;2;3;4;5;6;7;8;9;10;11;12;13;14;15;16;17;18;19;20;21},{60;50;42;36;32;30;28;26;24;22;20;18;16;14;12;10;8;6;4;2;0}),0)</f>
        <v>2</v>
      </c>
      <c r="U45" s="390">
        <f>IF($E45="","",VLOOKUP($E45,'SuperTour Men'!$E$6:$AN$239,19,FALSE))</f>
        <v>0</v>
      </c>
      <c r="V45" s="41">
        <f>IF(U45,LOOKUP(U45,{1;2;3;4;5;6;7;8;9;10;11;12;13;14;15;16;17;18;19;20;21},{60;50;42;36;32;30;28;26;24;22;20;18;16;14;12;10;8;6;4;2;0}),0)</f>
        <v>0</v>
      </c>
      <c r="W45" s="390">
        <f>IF($E45="","",VLOOKUP($E45,'SuperTour Men'!$E$6:$AN$239,21,FALSE))</f>
        <v>7</v>
      </c>
      <c r="X45" s="45">
        <f>IF(W45,LOOKUP(W45,{1;2;3;4;5;6;7;8;9;10;11;12;13;14;15;16;17;18;19;20;21},{60;50;42;36;32;30;28;26;24;22;20;18;16;14;12;10;8;6;4;2;0}),0)</f>
        <v>28</v>
      </c>
      <c r="Y45" s="390">
        <f>IF($E45="","",VLOOKUP($E45,'SuperTour Men'!$E$6:$AN$239,23,FALSE))</f>
        <v>0</v>
      </c>
      <c r="Z45" s="41">
        <f>IF(Y45,LOOKUP(Y45,{1;2;3;4;5;6;7;8;9;10;11;12;13;14;15;16;17;18;19;20;21},{60;50;42;36;32;30;28;26;24;22;20;18;16;14;12;10;8;6;4;2;0}),0)</f>
        <v>0</v>
      </c>
      <c r="AA45" s="390">
        <f>IF($E45="","",VLOOKUP($E45,'SuperTour Men'!$E$6:$AN$239,25,FALSE))</f>
        <v>0</v>
      </c>
      <c r="AB45" s="106">
        <f>IF(AA45,LOOKUP(AA45,{1;2;3;4;5;6;7;8;9;10;11;12;13;14;15;16;17;18;19;20;21},{30;25;21;18;16;15;14;13;12;11;10;9;8;7;6;5;4;3;2;1;0}),0)</f>
        <v>0</v>
      </c>
      <c r="AC45" s="390">
        <f>IF($E45="","",VLOOKUP($E45,'SuperTour Men'!$E$6:$AN$239,27,FALSE))</f>
        <v>0</v>
      </c>
      <c r="AD45" s="488">
        <f>IF(AC45,LOOKUP(AC45,{1;2;3;4;5;6;7;8;9;10;11;12;13;14;15;16;17;18;19;20;21},{30;25;21;18;16;15;14;13;12;11;10;9;8;7;6;5;4;3;2;1;0}),0)</f>
        <v>0</v>
      </c>
      <c r="AE45" s="390">
        <f>IF($E45="","",VLOOKUP($E45,'SuperTour Men'!$E$6:$AN$239,29,FALSE))</f>
        <v>0</v>
      </c>
      <c r="AF45" s="106">
        <f>IF(AE45,LOOKUP(AE45,{1;2;3;4;5;6;7;8;9;10;11;12;13;14;15;16;17;18;19;20;21},{30;25;21;18;16;15;14;13;12;11;10;9;8;7;6;5;4;3;2;1;0}),0)</f>
        <v>0</v>
      </c>
      <c r="AG45" s="390">
        <f>IF($E45="","",VLOOKUP($E45,'SuperTour Men'!$E$6:$AN$239,31,FALSE))</f>
        <v>0</v>
      </c>
      <c r="AH45" s="41">
        <f>IF(AG45,LOOKUP(AG45,{1;2;3;4;5;6;7;8;9;10;11;12;13;14;15;16;17;18;19;20;21},{30;25;21;18;16;15;14;13;12;11;10;9;8;7;6;5;4;3;2;1;0}),0)</f>
        <v>0</v>
      </c>
      <c r="AI45" s="390">
        <f>IF($E45="","",VLOOKUP($E45,'SuperTour Men'!$E$6:$AN$239,33,FALSE))</f>
        <v>0</v>
      </c>
      <c r="AJ45" s="43">
        <f>IF(AI45,LOOKUP(AI45,{1;2;3;4;5;6;7;8;9;10;11;12;13;14;15;16;17;18;19;20;21},{30;25;21;18;16;15;14;13;12;11;10;9;8;7;6;5;4;3;2;1;0}),0)</f>
        <v>0</v>
      </c>
      <c r="AK45" s="390">
        <f>IF($E45="","",VLOOKUP($E45,'SuperTour Men'!$E$6:$AN$239,35,FALSE))</f>
        <v>0</v>
      </c>
      <c r="AL45" s="43">
        <f>IF(AK45,LOOKUP(AK45,{1;2;3;4;5;6;7;8;9;10;11;12;13;14;15;16;17;18;19;20;21},{30;25;21;18;16;15;14;13;12;11;10;9;8;7;6;5;4;3;2;1;0}),0)</f>
        <v>0</v>
      </c>
    </row>
    <row r="46" spans="1:38" ht="16" customHeight="1" x14ac:dyDescent="0.2">
      <c r="A46" s="424">
        <f t="shared" si="3"/>
        <v>40</v>
      </c>
      <c r="B46" s="154">
        <v>3100296</v>
      </c>
      <c r="C46" s="431" t="s">
        <v>536</v>
      </c>
      <c r="D46" s="49" t="s">
        <v>66</v>
      </c>
      <c r="E46" s="38" t="str">
        <f t="shared" si="4"/>
        <v>Scott JamesHILL</v>
      </c>
      <c r="F46" s="39">
        <v>2017</v>
      </c>
      <c r="G46" s="440">
        <v>1994</v>
      </c>
      <c r="H46" s="207" t="str">
        <f t="shared" si="5"/>
        <v>SR</v>
      </c>
      <c r="I46" s="416">
        <f>(L46+N46+P46+R46+T46+V46+X46+Z46+AB46+AD46+AF46+AH46+AJ46+AL46)-SMALL((L46, N46,P46,R46,T46,V46,X46,Z46,AB46,AD46,AF46,AH46,AJ46,AL46),1)-SMALL((L46,N46,P46,R46,T46,V46,X46,Z46,AB46,AD46,AF46,AH46,AJ46,AL46),2)-SMALL((L46,N46,P46,R46,T46,V46,X46,Z46,AB46,AD46,AF46,AH46,AJ46,AL46),3)</f>
        <v>30</v>
      </c>
      <c r="J46" s="266"/>
      <c r="K46" s="388">
        <f>IF($E46="","",VLOOKUP($E46,'SuperTour Men'!$E$6:$AN$239,9,FALSE))</f>
        <v>0</v>
      </c>
      <c r="L46" s="41">
        <f>IF(K46,LOOKUP(K46,{1;2;3;4;5;6;7;8;9;10;11;12;13;14;15;16;17;18;19;20;21},{30;25;21;18;16;15;14;13;12;11;10;9;8;7;6;5;4;3;2;1;0}),0)</f>
        <v>0</v>
      </c>
      <c r="M46" s="390">
        <f>IF($E46="","",VLOOKUP($E46,'SuperTour Men'!$E$6:$AN$239,11,FALSE))</f>
        <v>0</v>
      </c>
      <c r="N46" s="43">
        <f>IF(M46,LOOKUP(M46,{1;2;3;4;5;6;7;8;9;10;11;12;13;14;15;16;17;18;19;20;21},{30;25;21;18;16;15;14;13;12;11;10;9;8;7;6;5;4;3;2;1;0}),0)</f>
        <v>0</v>
      </c>
      <c r="O46" s="390">
        <f>IF($E46="","",VLOOKUP($E46,'SuperTour Men'!$E$6:$AN$239,13,FALSE))</f>
        <v>0</v>
      </c>
      <c r="P46" s="41">
        <f>IF(O46,LOOKUP(O46,{1;2;3;4;5;6;7;8;9;10;11;12;13;14;15;16;17;18;19;20;21},{30;25;21;18;16;15;14;13;12;11;10;9;8;7;6;5;4;3;2;1;0}),0)</f>
        <v>0</v>
      </c>
      <c r="Q46" s="390">
        <f>IF($E46="","",VLOOKUP($E46,'SuperTour Men'!$E$6:$AN$239,15,FALSE))</f>
        <v>0</v>
      </c>
      <c r="R46" s="43">
        <f>IF(Q46,LOOKUP(Q46,{1;2;3;4;5;6;7;8;9;10;11;12;13;14;15;16;17;18;19;20;21},{30;25;21;18;16;15;14;13;12;11;10;9;8;7;6;5;4;3;2;1;0}),0)</f>
        <v>0</v>
      </c>
      <c r="S46" s="390">
        <f>IF($E46="","",VLOOKUP($E46,'SuperTour Men'!$E$6:$AN$239,17,FALSE))</f>
        <v>0</v>
      </c>
      <c r="T46" s="45">
        <f>IF(S46,LOOKUP(S46,{1;2;3;4;5;6;7;8;9;10;11;12;13;14;15;16;17;18;19;20;21},{60;50;42;36;32;30;28;26;24;22;20;18;16;14;12;10;8;6;4;2;0}),0)</f>
        <v>0</v>
      </c>
      <c r="U46" s="390">
        <f>IF($E46="","",VLOOKUP($E46,'SuperTour Men'!$E$6:$AN$239,19,FALSE))</f>
        <v>0</v>
      </c>
      <c r="V46" s="41">
        <f>IF(U46,LOOKUP(U46,{1;2;3;4;5;6;7;8;9;10;11;12;13;14;15;16;17;18;19;20;21},{60;50;42;36;32;30;28;26;24;22;20;18;16;14;12;10;8;6;4;2;0}),0)</f>
        <v>0</v>
      </c>
      <c r="W46" s="390">
        <f>IF($E46="","",VLOOKUP($E46,'SuperTour Men'!$E$6:$AN$239,21,FALSE))</f>
        <v>0</v>
      </c>
      <c r="X46" s="45">
        <f>IF(W46,LOOKUP(W46,{1;2;3;4;5;6;7;8;9;10;11;12;13;14;15;16;17;18;19;20;21},{60;50;42;36;32;30;28;26;24;22;20;18;16;14;12;10;8;6;4;2;0}),0)</f>
        <v>0</v>
      </c>
      <c r="Y46" s="390">
        <f>IF($E46="","",VLOOKUP($E46,'SuperTour Men'!$E$6:$AN$239,23,FALSE))</f>
        <v>0</v>
      </c>
      <c r="Z46" s="41">
        <f>IF(Y46,LOOKUP(Y46,{1;2;3;4;5;6;7;8;9;10;11;12;13;14;15;16;17;18;19;20;21},{60;50;42;36;32;30;28;26;24;22;20;18;16;14;12;10;8;6;4;2;0}),0)</f>
        <v>0</v>
      </c>
      <c r="AA46" s="390">
        <f>IF($E46="","",VLOOKUP($E46,'SuperTour Men'!$E$6:$AN$239,25,FALSE))</f>
        <v>7</v>
      </c>
      <c r="AB46" s="106">
        <f>IF(AA46,LOOKUP(AA46,{1;2;3;4;5;6;7;8;9;10;11;12;13;14;15;16;17;18;19;20;21},{30;25;21;18;16;15;14;13;12;11;10;9;8;7;6;5;4;3;2;1;0}),0)</f>
        <v>14</v>
      </c>
      <c r="AC46" s="390">
        <f>IF($E46="","",VLOOKUP($E46,'SuperTour Men'!$E$6:$AN$239,27,FALSE))</f>
        <v>0</v>
      </c>
      <c r="AD46" s="488">
        <f>IF(AC46,LOOKUP(AC46,{1;2;3;4;5;6;7;8;9;10;11;12;13;14;15;16;17;18;19;20;21},{30;25;21;18;16;15;14;13;12;11;10;9;8;7;6;5;4;3;2;1;0}),0)</f>
        <v>0</v>
      </c>
      <c r="AE46" s="390">
        <f>IF($E46="","",VLOOKUP($E46,'SuperTour Men'!$E$6:$AN$239,29,FALSE))</f>
        <v>5</v>
      </c>
      <c r="AF46" s="106">
        <f>IF(AE46,LOOKUP(AE46,{1;2;3;4;5;6;7;8;9;10;11;12;13;14;15;16;17;18;19;20;21},{30;25;21;18;16;15;14;13;12;11;10;9;8;7;6;5;4;3;2;1;0}),0)</f>
        <v>16</v>
      </c>
      <c r="AG46" s="390">
        <f>IF($E46="","",VLOOKUP($E46,'SuperTour Men'!$E$6:$AN$239,31,FALSE))</f>
        <v>0</v>
      </c>
      <c r="AH46" s="41">
        <f>IF(AG46,LOOKUP(AG46,{1;2;3;4;5;6;7;8;9;10;11;12;13;14;15;16;17;18;19;20;21},{30;25;21;18;16;15;14;13;12;11;10;9;8;7;6;5;4;3;2;1;0}),0)</f>
        <v>0</v>
      </c>
      <c r="AI46" s="390">
        <f>IF($E46="","",VLOOKUP($E46,'SuperTour Men'!$E$6:$AN$239,33,FALSE))</f>
        <v>0</v>
      </c>
      <c r="AJ46" s="43">
        <f>IF(AI46,LOOKUP(AI46,{1;2;3;4;5;6;7;8;9;10;11;12;13;14;15;16;17;18;19;20;21},{30;25;21;18;16;15;14;13;12;11;10;9;8;7;6;5;4;3;2;1;0}),0)</f>
        <v>0</v>
      </c>
      <c r="AK46" s="390">
        <f>IF($E46="","",VLOOKUP($E46,'SuperTour Men'!$E$6:$AN$239,35,FALSE))</f>
        <v>0</v>
      </c>
      <c r="AL46" s="43">
        <f>IF(AK46,LOOKUP(AK46,{1;2;3;4;5;6;7;8;9;10;11;12;13;14;15;16;17;18;19;20;21},{30;25;21;18;16;15;14;13;12;11;10;9;8;7;6;5;4;3;2;1;0}),0)</f>
        <v>0</v>
      </c>
    </row>
    <row r="47" spans="1:38" ht="16" customHeight="1" x14ac:dyDescent="0.2">
      <c r="A47" s="424">
        <f t="shared" si="3"/>
        <v>42</v>
      </c>
      <c r="B47" s="435">
        <v>3100242</v>
      </c>
      <c r="C47" s="430" t="s">
        <v>117</v>
      </c>
      <c r="D47" s="49" t="s">
        <v>118</v>
      </c>
      <c r="E47" s="38" t="str">
        <f t="shared" si="4"/>
        <v>AngusFOSTER</v>
      </c>
      <c r="F47" s="39">
        <v>2017</v>
      </c>
      <c r="G47" s="117">
        <v>1995</v>
      </c>
      <c r="H47" s="207" t="str">
        <f t="shared" si="5"/>
        <v>SR</v>
      </c>
      <c r="I47" s="416">
        <f>(L47+N47+P47+R47+T47+V47+X47+Z47+AB47+AD47+AF47+AH47+AJ47+AL47)-SMALL((L47, N47,P47,R47,T47,V47,X47,Z47,AB47,AD47,AF47,AH47,AJ47,AL47),1)-SMALL((L47,N47,P47,R47,T47,V47,X47,Z47,AB47,AD47,AF47,AH47,AJ47,AL47),2)-SMALL((L47,N47,P47,R47,T47,V47,X47,Z47,AB47,AD47,AF47,AH47,AJ47,AL47),3)</f>
        <v>27</v>
      </c>
      <c r="J47" s="122"/>
      <c r="K47" s="388">
        <f>IF($E47="","",VLOOKUP($E47,'SuperTour Men'!$E$6:$AN$239,9,FALSE))</f>
        <v>0</v>
      </c>
      <c r="L47" s="41">
        <f>IF(K47,LOOKUP(K47,{1;2;3;4;5;6;7;8;9;10;11;12;13;14;15;16;17;18;19;20;21},{30;25;21;18;16;15;14;13;12;11;10;9;8;7;6;5;4;3;2;1;0}),0)</f>
        <v>0</v>
      </c>
      <c r="M47" s="390">
        <f>IF($E47="","",VLOOKUP($E47,'SuperTour Men'!$E$6:$AN$239,11,FALSE))</f>
        <v>0</v>
      </c>
      <c r="N47" s="43">
        <f>IF(M47,LOOKUP(M47,{1;2;3;4;5;6;7;8;9;10;11;12;13;14;15;16;17;18;19;20;21},{30;25;21;18;16;15;14;13;12;11;10;9;8;7;6;5;4;3;2;1;0}),0)</f>
        <v>0</v>
      </c>
      <c r="O47" s="390">
        <f>IF($E47="","",VLOOKUP($E47,'SuperTour Men'!$E$6:$AN$239,13,FALSE))</f>
        <v>0</v>
      </c>
      <c r="P47" s="41">
        <f>IF(O47,LOOKUP(O47,{1;2;3;4;5;6;7;8;9;10;11;12;13;14;15;16;17;18;19;20;21},{30;25;21;18;16;15;14;13;12;11;10;9;8;7;6;5;4;3;2;1;0}),0)</f>
        <v>0</v>
      </c>
      <c r="Q47" s="390">
        <f>IF($E47="","",VLOOKUP($E47,'SuperTour Men'!$E$6:$AN$239,15,FALSE))</f>
        <v>0</v>
      </c>
      <c r="R47" s="43">
        <f>IF(Q47,LOOKUP(Q47,{1;2;3;4;5;6;7;8;9;10;11;12;13;14;15;16;17;18;19;20;21},{30;25;21;18;16;15;14;13;12;11;10;9;8;7;6;5;4;3;2;1;0}),0)</f>
        <v>0</v>
      </c>
      <c r="S47" s="390">
        <f>IF($E47="","",VLOOKUP($E47,'SuperTour Men'!$E$6:$AN$239,17,FALSE))</f>
        <v>0</v>
      </c>
      <c r="T47" s="45">
        <f>IF(S47,LOOKUP(S47,{1;2;3;4;5;6;7;8;9;10;11;12;13;14;15;16;17;18;19;20;21},{60;50;42;36;32;30;28;26;24;22;20;18;16;14;12;10;8;6;4;2;0}),0)</f>
        <v>0</v>
      </c>
      <c r="U47" s="390">
        <f>IF($E47="","",VLOOKUP($E47,'SuperTour Men'!$E$6:$AN$239,19,FALSE))</f>
        <v>0</v>
      </c>
      <c r="V47" s="41">
        <f>IF(U47,LOOKUP(U47,{1;2;3;4;5;6;7;8;9;10;11;12;13;14;15;16;17;18;19;20;21},{60;50;42;36;32;30;28;26;24;22;20;18;16;14;12;10;8;6;4;2;0}),0)</f>
        <v>0</v>
      </c>
      <c r="W47" s="390">
        <f>IF($E47="","",VLOOKUP($E47,'SuperTour Men'!$E$6:$AN$239,21,FALSE))</f>
        <v>0</v>
      </c>
      <c r="X47" s="45">
        <f>IF(W47,LOOKUP(W47,{1;2;3;4;5;6;7;8;9;10;11;12;13;14;15;16;17;18;19;20;21},{60;50;42;36;32;30;28;26;24;22;20;18;16;14;12;10;8;6;4;2;0}),0)</f>
        <v>0</v>
      </c>
      <c r="Y47" s="390">
        <f>IF($E47="","",VLOOKUP($E47,'SuperTour Men'!$E$6:$AN$239,23,FALSE))</f>
        <v>0</v>
      </c>
      <c r="Z47" s="41">
        <f>IF(Y47,LOOKUP(Y47,{1;2;3;4;5;6;7;8;9;10;11;12;13;14;15;16;17;18;19;20;21},{60;50;42;36;32;30;28;26;24;22;20;18;16;14;12;10;8;6;4;2;0}),0)</f>
        <v>0</v>
      </c>
      <c r="AA47" s="390">
        <f>IF($E47="","",VLOOKUP($E47,'SuperTour Men'!$E$6:$AN$239,25,FALSE))</f>
        <v>0</v>
      </c>
      <c r="AB47" s="106">
        <f>IF(AA47,LOOKUP(AA47,{1;2;3;4;5;6;7;8;9;10;11;12;13;14;15;16;17;18;19;20;21},{30;25;21;18;16;15;14;13;12;11;10;9;8;7;6;5;4;3;2;1;0}),0)</f>
        <v>0</v>
      </c>
      <c r="AC47" s="390">
        <f>IF($E47="","",VLOOKUP($E47,'SuperTour Men'!$E$6:$AN$239,27,FALSE))</f>
        <v>5</v>
      </c>
      <c r="AD47" s="488">
        <f>IF(AC47,LOOKUP(AC47,{1;2;3;4;5;6;7;8;9;10;11;12;13;14;15;16;17;18;19;20;21},{30;25;21;18;16;15;14;13;12;11;10;9;8;7;6;5;4;3;2;1;0}),0)</f>
        <v>16</v>
      </c>
      <c r="AE47" s="390">
        <f>IF($E47="","",VLOOKUP($E47,'SuperTour Men'!$E$6:$AN$239,29,FALSE))</f>
        <v>0</v>
      </c>
      <c r="AF47" s="106">
        <f>IF(AE47,LOOKUP(AE47,{1;2;3;4;5;6;7;8;9;10;11;12;13;14;15;16;17;18;19;20;21},{30;25;21;18;16;15;14;13;12;11;10;9;8;7;6;5;4;3;2;1;0}),0)</f>
        <v>0</v>
      </c>
      <c r="AG47" s="390">
        <f>IF($E47="","",VLOOKUP($E47,'SuperTour Men'!$E$6:$AN$239,31,FALSE))</f>
        <v>10</v>
      </c>
      <c r="AH47" s="41">
        <f>IF(AG47,LOOKUP(AG47,{1;2;3;4;5;6;7;8;9;10;11;12;13;14;15;16;17;18;19;20;21},{30;25;21;18;16;15;14;13;12;11;10;9;8;7;6;5;4;3;2;1;0}),0)</f>
        <v>11</v>
      </c>
      <c r="AI47" s="390">
        <f>IF($E47="","",VLOOKUP($E47,'SuperTour Men'!$E$6:$AN$239,33,FALSE))</f>
        <v>0</v>
      </c>
      <c r="AJ47" s="43">
        <f>IF(AI47,LOOKUP(AI47,{1;2;3;4;5;6;7;8;9;10;11;12;13;14;15;16;17;18;19;20;21},{30;25;21;18;16;15;14;13;12;11;10;9;8;7;6;5;4;3;2;1;0}),0)</f>
        <v>0</v>
      </c>
      <c r="AK47" s="390">
        <f>IF($E47="","",VLOOKUP($E47,'SuperTour Men'!$E$6:$AN$239,35,FALSE))</f>
        <v>0</v>
      </c>
      <c r="AL47" s="43">
        <f>IF(AK47,LOOKUP(AK47,{1;2;3;4;5;6;7;8;9;10;11;12;13;14;15;16;17;18;19;20;21},{30;25;21;18;16;15;14;13;12;11;10;9;8;7;6;5;4;3;2;1;0}),0)</f>
        <v>0</v>
      </c>
    </row>
    <row r="48" spans="1:38" ht="16" customHeight="1" x14ac:dyDescent="0.2">
      <c r="A48" s="424">
        <f t="shared" si="3"/>
        <v>43</v>
      </c>
      <c r="B48" s="435">
        <v>3530804</v>
      </c>
      <c r="C48" s="430" t="s">
        <v>121</v>
      </c>
      <c r="D48" s="49" t="s">
        <v>114</v>
      </c>
      <c r="E48" s="38" t="str">
        <f t="shared" si="4"/>
        <v>HenryHARMEYER</v>
      </c>
      <c r="F48" s="39">
        <v>2017</v>
      </c>
      <c r="G48" s="117">
        <v>1997</v>
      </c>
      <c r="H48" s="207" t="str">
        <f t="shared" si="5"/>
        <v>U23</v>
      </c>
      <c r="I48" s="416">
        <f>(L48+N48+P48+R48+T48+V48+X48+Z48+AB48+AD48+AF48+AH48+AJ48+AL48)-SMALL((L48, N48,P48,R48,T48,V48,X48,Z48,AB48,AD48,AF48,AH48,AJ48,AL48),1)-SMALL((L48,N48,P48,R48,T48,V48,X48,Z48,AB48,AD48,AF48,AH48,AJ48,AL48),2)-SMALL((L48,N48,P48,R48,T48,V48,X48,Z48,AB48,AD48,AF48,AH48,AJ48,AL48),3)</f>
        <v>26</v>
      </c>
      <c r="J48" s="122"/>
      <c r="K48" s="388">
        <f>IF($E48="","",VLOOKUP($E48,'SuperTour Men'!$E$6:$AN$239,9,FALSE))</f>
        <v>0</v>
      </c>
      <c r="L48" s="41">
        <f>IF(K48,LOOKUP(K48,{1;2;3;4;5;6;7;8;9;10;11;12;13;14;15;16;17;18;19;20;21},{30;25;21;18;16;15;14;13;12;11;10;9;8;7;6;5;4;3;2;1;0}),0)</f>
        <v>0</v>
      </c>
      <c r="M48" s="390">
        <f>IF($E48="","",VLOOKUP($E48,'SuperTour Men'!$E$6:$AN$239,11,FALSE))</f>
        <v>0</v>
      </c>
      <c r="N48" s="43">
        <f>IF(M48,LOOKUP(M48,{1;2;3;4;5;6;7;8;9;10;11;12;13;14;15;16;17;18;19;20;21},{30;25;21;18;16;15;14;13;12;11;10;9;8;7;6;5;4;3;2;1;0}),0)</f>
        <v>0</v>
      </c>
      <c r="O48" s="390">
        <f>IF($E48="","",VLOOKUP($E48,'SuperTour Men'!$E$6:$AN$239,13,FALSE))</f>
        <v>0</v>
      </c>
      <c r="P48" s="41">
        <f>IF(O48,LOOKUP(O48,{1;2;3;4;5;6;7;8;9;10;11;12;13;14;15;16;17;18;19;20;21},{30;25;21;18;16;15;14;13;12;11;10;9;8;7;6;5;4;3;2;1;0}),0)</f>
        <v>0</v>
      </c>
      <c r="Q48" s="390">
        <f>IF($E48="","",VLOOKUP($E48,'SuperTour Men'!$E$6:$AN$239,15,FALSE))</f>
        <v>0</v>
      </c>
      <c r="R48" s="43">
        <f>IF(Q48,LOOKUP(Q48,{1;2;3;4;5;6;7;8;9;10;11;12;13;14;15;16;17;18;19;20;21},{30;25;21;18;16;15;14;13;12;11;10;9;8;7;6;5;4;3;2;1;0}),0)</f>
        <v>0</v>
      </c>
      <c r="S48" s="390">
        <f>IF($E48="","",VLOOKUP($E48,'SuperTour Men'!$E$6:$AN$239,17,FALSE))</f>
        <v>0</v>
      </c>
      <c r="T48" s="45">
        <f>IF(S48,LOOKUP(S48,{1;2;3;4;5;6;7;8;9;10;11;12;13;14;15;16;17;18;19;20;21},{60;50;42;36;32;30;28;26;24;22;20;18;16;14;12;10;8;6;4;2;0}),0)</f>
        <v>0</v>
      </c>
      <c r="U48" s="390">
        <f>IF($E48="","",VLOOKUP($E48,'SuperTour Men'!$E$6:$AN$239,19,FALSE))</f>
        <v>0</v>
      </c>
      <c r="V48" s="41">
        <f>IF(U48,LOOKUP(U48,{1;2;3;4;5;6;7;8;9;10;11;12;13;14;15;16;17;18;19;20;21},{60;50;42;36;32;30;28;26;24;22;20;18;16;14;12;10;8;6;4;2;0}),0)</f>
        <v>0</v>
      </c>
      <c r="W48" s="390">
        <f>IF($E48="","",VLOOKUP($E48,'SuperTour Men'!$E$6:$AN$239,21,FALSE))</f>
        <v>0</v>
      </c>
      <c r="X48" s="45">
        <f>IF(W48,LOOKUP(W48,{1;2;3;4;5;6;7;8;9;10;11;12;13;14;15;16;17;18;19;20;21},{60;50;42;36;32;30;28;26;24;22;20;18;16;14;12;10;8;6;4;2;0}),0)</f>
        <v>0</v>
      </c>
      <c r="Y48" s="390">
        <f>IF($E48="","",VLOOKUP($E48,'SuperTour Men'!$E$6:$AN$239,23,FALSE))</f>
        <v>8</v>
      </c>
      <c r="Z48" s="41">
        <f>IF(Y48,LOOKUP(Y48,{1;2;3;4;5;6;7;8;9;10;11;12;13;14;15;16;17;18;19;20;21},{60;50;42;36;32;30;28;26;24;22;20;18;16;14;12;10;8;6;4;2;0}),0)</f>
        <v>26</v>
      </c>
      <c r="AA48" s="390">
        <f>IF($E48="","",VLOOKUP($E48,'SuperTour Men'!$E$6:$AN$239,25,FALSE))</f>
        <v>0</v>
      </c>
      <c r="AB48" s="106">
        <f>IF(AA48,LOOKUP(AA48,{1;2;3;4;5;6;7;8;9;10;11;12;13;14;15;16;17;18;19;20;21},{30;25;21;18;16;15;14;13;12;11;10;9;8;7;6;5;4;3;2;1;0}),0)</f>
        <v>0</v>
      </c>
      <c r="AC48" s="390">
        <f>IF($E48="","",VLOOKUP($E48,'SuperTour Men'!$E$6:$AN$239,27,FALSE))</f>
        <v>0</v>
      </c>
      <c r="AD48" s="488">
        <f>IF(AC48,LOOKUP(AC48,{1;2;3;4;5;6;7;8;9;10;11;12;13;14;15;16;17;18;19;20;21},{30;25;21;18;16;15;14;13;12;11;10;9;8;7;6;5;4;3;2;1;0}),0)</f>
        <v>0</v>
      </c>
      <c r="AE48" s="390">
        <f>IF($E48="","",VLOOKUP($E48,'SuperTour Men'!$E$6:$AN$239,29,FALSE))</f>
        <v>0</v>
      </c>
      <c r="AF48" s="106">
        <f>IF(AE48,LOOKUP(AE48,{1;2;3;4;5;6;7;8;9;10;11;12;13;14;15;16;17;18;19;20;21},{30;25;21;18;16;15;14;13;12;11;10;9;8;7;6;5;4;3;2;1;0}),0)</f>
        <v>0</v>
      </c>
      <c r="AG48" s="390">
        <f>IF($E48="","",VLOOKUP($E48,'SuperTour Men'!$E$6:$AN$239,31,FALSE))</f>
        <v>0</v>
      </c>
      <c r="AH48" s="41">
        <f>IF(AG48,LOOKUP(AG48,{1;2;3;4;5;6;7;8;9;10;11;12;13;14;15;16;17;18;19;20;21},{30;25;21;18;16;15;14;13;12;11;10;9;8;7;6;5;4;3;2;1;0}),0)</f>
        <v>0</v>
      </c>
      <c r="AI48" s="390">
        <f>IF($E48="","",VLOOKUP($E48,'SuperTour Men'!$E$6:$AN$239,33,FALSE))</f>
        <v>0</v>
      </c>
      <c r="AJ48" s="43">
        <f>IF(AI48,LOOKUP(AI48,{1;2;3;4;5;6;7;8;9;10;11;12;13;14;15;16;17;18;19;20;21},{30;25;21;18;16;15;14;13;12;11;10;9;8;7;6;5;4;3;2;1;0}),0)</f>
        <v>0</v>
      </c>
      <c r="AK48" s="390">
        <f>IF($E48="","",VLOOKUP($E48,'SuperTour Men'!$E$6:$AN$239,35,FALSE))</f>
        <v>0</v>
      </c>
      <c r="AL48" s="43">
        <f>IF(AK48,LOOKUP(AK48,{1;2;3;4;5;6;7;8;9;10;11;12;13;14;15;16;17;18;19;20;21},{30;25;21;18;16;15;14;13;12;11;10;9;8;7;6;5;4;3;2;1;0}),0)</f>
        <v>0</v>
      </c>
    </row>
    <row r="49" spans="1:38" ht="16" customHeight="1" x14ac:dyDescent="0.2">
      <c r="A49" s="424">
        <f t="shared" si="3"/>
        <v>44</v>
      </c>
      <c r="B49" s="435">
        <v>3100406</v>
      </c>
      <c r="C49" s="430" t="s">
        <v>493</v>
      </c>
      <c r="D49" s="49" t="s">
        <v>494</v>
      </c>
      <c r="E49" s="38" t="str">
        <f t="shared" si="4"/>
        <v>Antoine CYR</v>
      </c>
      <c r="F49" s="39">
        <v>2017</v>
      </c>
      <c r="G49" s="117">
        <v>1998</v>
      </c>
      <c r="H49" s="207" t="str">
        <f t="shared" si="5"/>
        <v>U23</v>
      </c>
      <c r="I49" s="416">
        <f>(L49+N49+P49+R49+T49+V49+X49+Z49+AB49+AD49+AF49+AH49+AJ49+AL49)-SMALL((L49, N49,P49,R49,T49,V49,X49,Z49,AB49,AD49,AF49,AH49,AJ49,AL49),1)-SMALL((L49,N49,P49,R49,T49,V49,X49,Z49,AB49,AD49,AF49,AH49,AJ49,AL49),2)-SMALL((L49,N49,P49,R49,T49,V49,X49,Z49,AB49,AD49,AF49,AH49,AJ49,AL49),3)</f>
        <v>25</v>
      </c>
      <c r="J49" s="122"/>
      <c r="K49" s="388">
        <f>IF($E49="","",VLOOKUP($E49,'SuperTour Men'!$E$6:$AN$239,9,FALSE))</f>
        <v>0</v>
      </c>
      <c r="L49" s="41">
        <f>IF(K49,LOOKUP(K49,{1;2;3;4;5;6;7;8;9;10;11;12;13;14;15;16;17;18;19;20;21},{30;25;21;18;16;15;14;13;12;11;10;9;8;7;6;5;4;3;2;1;0}),0)</f>
        <v>0</v>
      </c>
      <c r="M49" s="390">
        <f>IF($E49="","",VLOOKUP($E49,'SuperTour Men'!$E$6:$AN$239,11,FALSE))</f>
        <v>0</v>
      </c>
      <c r="N49" s="43">
        <f>IF(M49,LOOKUP(M49,{1;2;3;4;5;6;7;8;9;10;11;12;13;14;15;16;17;18;19;20;21},{30;25;21;18;16;15;14;13;12;11;10;9;8;7;6;5;4;3;2;1;0}),0)</f>
        <v>0</v>
      </c>
      <c r="O49" s="390">
        <f>IF($E49="","",VLOOKUP($E49,'SuperTour Men'!$E$6:$AN$239,13,FALSE))</f>
        <v>5</v>
      </c>
      <c r="P49" s="41">
        <f>IF(O49,LOOKUP(O49,{1;2;3;4;5;6;7;8;9;10;11;12;13;14;15;16;17;18;19;20;21},{30;25;21;18;16;15;14;13;12;11;10;9;8;7;6;5;4;3;2;1;0}),0)</f>
        <v>16</v>
      </c>
      <c r="Q49" s="390">
        <f>IF($E49="","",VLOOKUP($E49,'SuperTour Men'!$E$6:$AN$239,15,FALSE))</f>
        <v>12</v>
      </c>
      <c r="R49" s="43">
        <f>IF(Q49,LOOKUP(Q49,{1;2;3;4;5;6;7;8;9;10;11;12;13;14;15;16;17;18;19;20;21},{30;25;21;18;16;15;14;13;12;11;10;9;8;7;6;5;4;3;2;1;0}),0)</f>
        <v>9</v>
      </c>
      <c r="S49" s="390">
        <f>IF($E49="","",VLOOKUP($E49,'SuperTour Men'!$E$6:$AN$239,17,FALSE))</f>
        <v>0</v>
      </c>
      <c r="T49" s="45">
        <f>IF(S49,LOOKUP(S49,{1;2;3;4;5;6;7;8;9;10;11;12;13;14;15;16;17;18;19;20;21},{60;50;42;36;32;30;28;26;24;22;20;18;16;14;12;10;8;6;4;2;0}),0)</f>
        <v>0</v>
      </c>
      <c r="U49" s="390">
        <f>IF($E49="","",VLOOKUP($E49,'SuperTour Men'!$E$6:$AN$239,19,FALSE))</f>
        <v>0</v>
      </c>
      <c r="V49" s="41">
        <f>IF(U49,LOOKUP(U49,{1;2;3;4;5;6;7;8;9;10;11;12;13;14;15;16;17;18;19;20;21},{60;50;42;36;32;30;28;26;24;22;20;18;16;14;12;10;8;6;4;2;0}),0)</f>
        <v>0</v>
      </c>
      <c r="W49" s="390">
        <f>IF($E49="","",VLOOKUP($E49,'SuperTour Men'!$E$6:$AN$239,21,FALSE))</f>
        <v>0</v>
      </c>
      <c r="X49" s="45">
        <f>IF(W49,LOOKUP(W49,{1;2;3;4;5;6;7;8;9;10;11;12;13;14;15;16;17;18;19;20;21},{60;50;42;36;32;30;28;26;24;22;20;18;16;14;12;10;8;6;4;2;0}),0)</f>
        <v>0</v>
      </c>
      <c r="Y49" s="390">
        <f>IF($E49="","",VLOOKUP($E49,'SuperTour Men'!$E$6:$AN$239,23,FALSE))</f>
        <v>0</v>
      </c>
      <c r="Z49" s="41">
        <f>IF(Y49,LOOKUP(Y49,{1;2;3;4;5;6;7;8;9;10;11;12;13;14;15;16;17;18;19;20;21},{60;50;42;36;32;30;28;26;24;22;20;18;16;14;12;10;8;6;4;2;0}),0)</f>
        <v>0</v>
      </c>
      <c r="AA49" s="390">
        <f>IF($E49="","",VLOOKUP($E49,'SuperTour Men'!$E$6:$AN$239,25,FALSE))</f>
        <v>0</v>
      </c>
      <c r="AB49" s="106">
        <f>IF(AA49,LOOKUP(AA49,{1;2;3;4;5;6;7;8;9;10;11;12;13;14;15;16;17;18;19;20;21},{30;25;21;18;16;15;14;13;12;11;10;9;8;7;6;5;4;3;2;1;0}),0)</f>
        <v>0</v>
      </c>
      <c r="AC49" s="390">
        <f>IF($E49="","",VLOOKUP($E49,'SuperTour Men'!$E$6:$AN$239,27,FALSE))</f>
        <v>0</v>
      </c>
      <c r="AD49" s="488">
        <f>IF(AC49,LOOKUP(AC49,{1;2;3;4;5;6;7;8;9;10;11;12;13;14;15;16;17;18;19;20;21},{30;25;21;18;16;15;14;13;12;11;10;9;8;7;6;5;4;3;2;1;0}),0)</f>
        <v>0</v>
      </c>
      <c r="AE49" s="390">
        <f>IF($E49="","",VLOOKUP($E49,'SuperTour Men'!$E$6:$AN$239,29,FALSE))</f>
        <v>0</v>
      </c>
      <c r="AF49" s="106">
        <f>IF(AE49,LOOKUP(AE49,{1;2;3;4;5;6;7;8;9;10;11;12;13;14;15;16;17;18;19;20;21},{30;25;21;18;16;15;14;13;12;11;10;9;8;7;6;5;4;3;2;1;0}),0)</f>
        <v>0</v>
      </c>
      <c r="AG49" s="390">
        <f>IF($E49="","",VLOOKUP($E49,'SuperTour Men'!$E$6:$AN$239,31,FALSE))</f>
        <v>0</v>
      </c>
      <c r="AH49" s="41">
        <f>IF(AG49,LOOKUP(AG49,{1;2;3;4;5;6;7;8;9;10;11;12;13;14;15;16;17;18;19;20;21},{30;25;21;18;16;15;14;13;12;11;10;9;8;7;6;5;4;3;2;1;0}),0)</f>
        <v>0</v>
      </c>
      <c r="AI49" s="390">
        <f>IF($E49="","",VLOOKUP($E49,'SuperTour Men'!$E$6:$AN$239,33,FALSE))</f>
        <v>0</v>
      </c>
      <c r="AJ49" s="43">
        <f>IF(AI49,LOOKUP(AI49,{1;2;3;4;5;6;7;8;9;10;11;12;13;14;15;16;17;18;19;20;21},{30;25;21;18;16;15;14;13;12;11;10;9;8;7;6;5;4;3;2;1;0}),0)</f>
        <v>0</v>
      </c>
      <c r="AK49" s="390">
        <f>IF($E49="","",VLOOKUP($E49,'SuperTour Men'!$E$6:$AN$239,35,FALSE))</f>
        <v>0</v>
      </c>
      <c r="AL49" s="43">
        <f>IF(AK49,LOOKUP(AK49,{1;2;3;4;5;6;7;8;9;10;11;12;13;14;15;16;17;18;19;20;21},{30;25;21;18;16;15;14;13;12;11;10;9;8;7;6;5;4;3;2;1;0}),0)</f>
        <v>0</v>
      </c>
    </row>
    <row r="50" spans="1:38" ht="16" customHeight="1" x14ac:dyDescent="0.2">
      <c r="A50" s="424">
        <f t="shared" si="3"/>
        <v>44</v>
      </c>
      <c r="B50" s="435">
        <v>3100227</v>
      </c>
      <c r="C50" s="430" t="s">
        <v>86</v>
      </c>
      <c r="D50" s="49" t="s">
        <v>87</v>
      </c>
      <c r="E50" s="38" t="str">
        <f t="shared" si="4"/>
        <v>BobTHOMPSON</v>
      </c>
      <c r="F50" s="39">
        <v>2017</v>
      </c>
      <c r="G50" s="117">
        <v>1991</v>
      </c>
      <c r="H50" s="207" t="str">
        <f t="shared" si="5"/>
        <v>SR</v>
      </c>
      <c r="I50" s="416">
        <f>(L50+N50+P50+R50+T50+V50+X50+Z50+AB50+AD50+AF50+AH50+AJ50+AL50)-SMALL((L50, N50,P50,R50,T50,V50,X50,Z50,AB50,AD50,AF50,AH50,AJ50,AL50),1)-SMALL((L50,N50,P50,R50,T50,V50,X50,Z50,AB50,AD50,AF50,AH50,AJ50,AL50),2)-SMALL((L50,N50,P50,R50,T50,V50,X50,Z50,AB50,AD50,AF50,AH50,AJ50,AL50),3)</f>
        <v>25</v>
      </c>
      <c r="J50" s="122"/>
      <c r="K50" s="388">
        <f>IF($E50="","",VLOOKUP($E50,'SuperTour Men'!$E$6:$AN$239,9,FALSE))</f>
        <v>0</v>
      </c>
      <c r="L50" s="41">
        <f>IF(K50,LOOKUP(K50,{1;2;3;4;5;6;7;8;9;10;11;12;13;14;15;16;17;18;19;20;21},{30;25;21;18;16;15;14;13;12;11;10;9;8;7;6;5;4;3;2;1;0}),0)</f>
        <v>0</v>
      </c>
      <c r="M50" s="390">
        <f>IF($E50="","",VLOOKUP($E50,'SuperTour Men'!$E$6:$AN$239,11,FALSE))</f>
        <v>0</v>
      </c>
      <c r="N50" s="43">
        <f>IF(M50,LOOKUP(M50,{1;2;3;4;5;6;7;8;9;10;11;12;13;14;15;16;17;18;19;20;21},{30;25;21;18;16;15;14;13;12;11;10;9;8;7;6;5;4;3;2;1;0}),0)</f>
        <v>0</v>
      </c>
      <c r="O50" s="390">
        <f>IF($E50="","",VLOOKUP($E50,'SuperTour Men'!$E$6:$AN$239,13,FALSE))</f>
        <v>10</v>
      </c>
      <c r="P50" s="41">
        <f>IF(O50,LOOKUP(O50,{1;2;3;4;5;6;7;8;9;10;11;12;13;14;15;16;17;18;19;20;21},{30;25;21;18;16;15;14;13;12;11;10;9;8;7;6;5;4;3;2;1;0}),0)</f>
        <v>11</v>
      </c>
      <c r="Q50" s="390">
        <f>IF($E50="","",VLOOKUP($E50,'SuperTour Men'!$E$6:$AN$239,15,FALSE))</f>
        <v>7</v>
      </c>
      <c r="R50" s="43">
        <f>IF(Q50,LOOKUP(Q50,{1;2;3;4;5;6;7;8;9;10;11;12;13;14;15;16;17;18;19;20;21},{30;25;21;18;16;15;14;13;12;11;10;9;8;7;6;5;4;3;2;1;0}),0)</f>
        <v>14</v>
      </c>
      <c r="S50" s="390">
        <f>IF($E50="","",VLOOKUP($E50,'SuperTour Men'!$E$6:$AN$239,17,FALSE))</f>
        <v>0</v>
      </c>
      <c r="T50" s="45">
        <f>IF(S50,LOOKUP(S50,{1;2;3;4;5;6;7;8;9;10;11;12;13;14;15;16;17;18;19;20;21},{60;50;42;36;32;30;28;26;24;22;20;18;16;14;12;10;8;6;4;2;0}),0)</f>
        <v>0</v>
      </c>
      <c r="U50" s="390">
        <f>IF($E50="","",VLOOKUP($E50,'SuperTour Men'!$E$6:$AN$239,19,FALSE))</f>
        <v>0</v>
      </c>
      <c r="V50" s="41">
        <f>IF(U50,LOOKUP(U50,{1;2;3;4;5;6;7;8;9;10;11;12;13;14;15;16;17;18;19;20;21},{60;50;42;36;32;30;28;26;24;22;20;18;16;14;12;10;8;6;4;2;0}),0)</f>
        <v>0</v>
      </c>
      <c r="W50" s="390">
        <f>IF($E50="","",VLOOKUP($E50,'SuperTour Men'!$E$6:$AN$239,21,FALSE))</f>
        <v>0</v>
      </c>
      <c r="X50" s="45">
        <f>IF(W50,LOOKUP(W50,{1;2;3;4;5;6;7;8;9;10;11;12;13;14;15;16;17;18;19;20;21},{60;50;42;36;32;30;28;26;24;22;20;18;16;14;12;10;8;6;4;2;0}),0)</f>
        <v>0</v>
      </c>
      <c r="Y50" s="390">
        <f>IF($E50="","",VLOOKUP($E50,'SuperTour Men'!$E$6:$AN$239,23,FALSE))</f>
        <v>0</v>
      </c>
      <c r="Z50" s="41">
        <f>IF(Y50,LOOKUP(Y50,{1;2;3;4;5;6;7;8;9;10;11;12;13;14;15;16;17;18;19;20;21},{60;50;42;36;32;30;28;26;24;22;20;18;16;14;12;10;8;6;4;2;0}),0)</f>
        <v>0</v>
      </c>
      <c r="AA50" s="390">
        <f>IF($E50="","",VLOOKUP($E50,'SuperTour Men'!$E$6:$AN$239,25,FALSE))</f>
        <v>0</v>
      </c>
      <c r="AB50" s="106">
        <f>IF(AA50,LOOKUP(AA50,{1;2;3;4;5;6;7;8;9;10;11;12;13;14;15;16;17;18;19;20;21},{30;25;21;18;16;15;14;13;12;11;10;9;8;7;6;5;4;3;2;1;0}),0)</f>
        <v>0</v>
      </c>
      <c r="AC50" s="390">
        <f>IF($E50="","",VLOOKUP($E50,'SuperTour Men'!$E$6:$AN$239,27,FALSE))</f>
        <v>0</v>
      </c>
      <c r="AD50" s="488">
        <f>IF(AC50,LOOKUP(AC50,{1;2;3;4;5;6;7;8;9;10;11;12;13;14;15;16;17;18;19;20;21},{30;25;21;18;16;15;14;13;12;11;10;9;8;7;6;5;4;3;2;1;0}),0)</f>
        <v>0</v>
      </c>
      <c r="AE50" s="390">
        <f>IF($E50="","",VLOOKUP($E50,'SuperTour Men'!$E$6:$AN$239,29,FALSE))</f>
        <v>0</v>
      </c>
      <c r="AF50" s="106">
        <f>IF(AE50,LOOKUP(AE50,{1;2;3;4;5;6;7;8;9;10;11;12;13;14;15;16;17;18;19;20;21},{30;25;21;18;16;15;14;13;12;11;10;9;8;7;6;5;4;3;2;1;0}),0)</f>
        <v>0</v>
      </c>
      <c r="AG50" s="390">
        <f>IF($E50="","",VLOOKUP($E50,'SuperTour Men'!$E$6:$AN$239,31,FALSE))</f>
        <v>0</v>
      </c>
      <c r="AH50" s="41">
        <f>IF(AG50,LOOKUP(AG50,{1;2;3;4;5;6;7;8;9;10;11;12;13;14;15;16;17;18;19;20;21},{30;25;21;18;16;15;14;13;12;11;10;9;8;7;6;5;4;3;2;1;0}),0)</f>
        <v>0</v>
      </c>
      <c r="AI50" s="390">
        <f>IF($E50="","",VLOOKUP($E50,'SuperTour Men'!$E$6:$AN$239,33,FALSE))</f>
        <v>0</v>
      </c>
      <c r="AJ50" s="43">
        <f>IF(AI50,LOOKUP(AI50,{1;2;3;4;5;6;7;8;9;10;11;12;13;14;15;16;17;18;19;20;21},{30;25;21;18;16;15;14;13;12;11;10;9;8;7;6;5;4;3;2;1;0}),0)</f>
        <v>0</v>
      </c>
      <c r="AK50" s="390">
        <f>IF($E50="","",VLOOKUP($E50,'SuperTour Men'!$E$6:$AN$239,35,FALSE))</f>
        <v>0</v>
      </c>
      <c r="AL50" s="43">
        <f>IF(AK50,LOOKUP(AK50,{1;2;3;4;5;6;7;8;9;10;11;12;13;14;15;16;17;18;19;20;21},{30;25;21;18;16;15;14;13;12;11;10;9;8;7;6;5;4;3;2;1;0}),0)</f>
        <v>0</v>
      </c>
    </row>
    <row r="51" spans="1:38" ht="16" customHeight="1" x14ac:dyDescent="0.2">
      <c r="A51" s="424">
        <f t="shared" si="3"/>
        <v>46</v>
      </c>
      <c r="B51" s="435">
        <v>3100310</v>
      </c>
      <c r="C51" s="430" t="s">
        <v>628</v>
      </c>
      <c r="D51" s="49" t="s">
        <v>629</v>
      </c>
      <c r="E51" s="38" t="str">
        <f t="shared" si="4"/>
        <v>SebBoehmler</v>
      </c>
      <c r="F51" s="39"/>
      <c r="G51" s="117">
        <v>1993</v>
      </c>
      <c r="H51" s="207" t="str">
        <f t="shared" si="5"/>
        <v>SR</v>
      </c>
      <c r="I51" s="416">
        <f>(L51+N51+P51+R51+T51+V51+X51+Z51+AB51+AD51+AF51+AH51+AJ51+AL51)-SMALL((L51, N51,P51,R51,T51,V51,X51,Z51,AB51,AD51,AF51,AH51,AJ51,AL51),1)-SMALL((L51,N51,P51,R51,T51,V51,X51,Z51,AB51,AD51,AF51,AH51,AJ51,AL51),2)-SMALL((L51,N51,P51,R51,T51,V51,X51,Z51,AB51,AD51,AF51,AH51,AJ51,AL51),3)</f>
        <v>22</v>
      </c>
      <c r="J51" s="122"/>
      <c r="K51" s="388">
        <f>IF($E51="","",VLOOKUP($E51,'SuperTour Men'!$E$6:$AN$239,9,FALSE))</f>
        <v>0</v>
      </c>
      <c r="L51" s="41">
        <f>IF(K51,LOOKUP(K51,{1;2;3;4;5;6;7;8;9;10;11;12;13;14;15;16;17;18;19;20;21},{30;25;21;18;16;15;14;13;12;11;10;9;8;7;6;5;4;3;2;1;0}),0)</f>
        <v>0</v>
      </c>
      <c r="M51" s="390">
        <f>IF($E51="","",VLOOKUP($E51,'SuperTour Men'!$E$6:$AN$239,11,FALSE))</f>
        <v>0</v>
      </c>
      <c r="N51" s="43">
        <f>IF(M51,LOOKUP(M51,{1;2;3;4;5;6;7;8;9;10;11;12;13;14;15;16;17;18;19;20;21},{30;25;21;18;16;15;14;13;12;11;10;9;8;7;6;5;4;3;2;1;0}),0)</f>
        <v>0</v>
      </c>
      <c r="O51" s="390">
        <f>IF($E51="","",VLOOKUP($E51,'SuperTour Men'!$E$6:$AN$239,13,FALSE))</f>
        <v>13</v>
      </c>
      <c r="P51" s="41">
        <f>IF(O51,LOOKUP(O51,{1;2;3;4;5;6;7;8;9;10;11;12;13;14;15;16;17;18;19;20;21},{30;25;21;18;16;15;14;13;12;11;10;9;8;7;6;5;4;3;2;1;0}),0)</f>
        <v>8</v>
      </c>
      <c r="Q51" s="390">
        <f>IF($E51="","",VLOOKUP($E51,'SuperTour Men'!$E$6:$AN$239,15,FALSE))</f>
        <v>0</v>
      </c>
      <c r="R51" s="43">
        <f>IF(Q51,LOOKUP(Q51,{1;2;3;4;5;6;7;8;9;10;11;12;13;14;15;16;17;18;19;20;21},{30;25;21;18;16;15;14;13;12;11;10;9;8;7;6;5;4;3;2;1;0}),0)</f>
        <v>0</v>
      </c>
      <c r="S51" s="390">
        <f>IF($E51="","",VLOOKUP($E51,'SuperTour Men'!$E$6:$AN$239,17,FALSE))</f>
        <v>0</v>
      </c>
      <c r="T51" s="45">
        <f>IF(S51,LOOKUP(S51,{1;2;3;4;5;6;7;8;9;10;11;12;13;14;15;16;17;18;19;20;21},{60;50;42;36;32;30;28;26;24;22;20;18;16;14;12;10;8;6;4;2;0}),0)</f>
        <v>0</v>
      </c>
      <c r="U51" s="390">
        <f>IF($E51="","",VLOOKUP($E51,'SuperTour Men'!$E$6:$AN$239,19,FALSE))</f>
        <v>0</v>
      </c>
      <c r="V51" s="41">
        <f>IF(U51,LOOKUP(U51,{1;2;3;4;5;6;7;8;9;10;11;12;13;14;15;16;17;18;19;20;21},{60;50;42;36;32;30;28;26;24;22;20;18;16;14;12;10;8;6;4;2;0}),0)</f>
        <v>0</v>
      </c>
      <c r="W51" s="390">
        <f>IF($E51="","",VLOOKUP($E51,'SuperTour Men'!$E$6:$AN$239,21,FALSE))</f>
        <v>0</v>
      </c>
      <c r="X51" s="45">
        <f>IF(W51,LOOKUP(W51,{1;2;3;4;5;6;7;8;9;10;11;12;13;14;15;16;17;18;19;20;21},{60;50;42;36;32;30;28;26;24;22;20;18;16;14;12;10;8;6;4;2;0}),0)</f>
        <v>0</v>
      </c>
      <c r="Y51" s="390">
        <f>IF($E51="","",VLOOKUP($E51,'SuperTour Men'!$E$6:$AN$239,23,FALSE))</f>
        <v>14</v>
      </c>
      <c r="Z51" s="41">
        <f>IF(Y51,LOOKUP(Y51,{1;2;3;4;5;6;7;8;9;10;11;12;13;14;15;16;17;18;19;20;21},{60;50;42;36;32;30;28;26;24;22;20;18;16;14;12;10;8;6;4;2;0}),0)</f>
        <v>14</v>
      </c>
      <c r="AA51" s="390">
        <f>IF($E51="","",VLOOKUP($E51,'SuperTour Men'!$E$6:$AN$239,25,FALSE))</f>
        <v>0</v>
      </c>
      <c r="AB51" s="106">
        <f>IF(AA51,LOOKUP(AA51,{1;2;3;4;5;6;7;8;9;10;11;12;13;14;15;16;17;18;19;20;21},{30;25;21;18;16;15;14;13;12;11;10;9;8;7;6;5;4;3;2;1;0}),0)</f>
        <v>0</v>
      </c>
      <c r="AC51" s="390">
        <f>IF($E51="","",VLOOKUP($E51,'SuperTour Men'!$E$6:$AN$239,27,FALSE))</f>
        <v>0</v>
      </c>
      <c r="AD51" s="488">
        <f>IF(AC51,LOOKUP(AC51,{1;2;3;4;5;6;7;8;9;10;11;12;13;14;15;16;17;18;19;20;21},{30;25;21;18;16;15;14;13;12;11;10;9;8;7;6;5;4;3;2;1;0}),0)</f>
        <v>0</v>
      </c>
      <c r="AE51" s="390">
        <f>IF($E51="","",VLOOKUP($E51,'SuperTour Men'!$E$6:$AN$239,29,FALSE))</f>
        <v>0</v>
      </c>
      <c r="AF51" s="106">
        <f>IF(AE51,LOOKUP(AE51,{1;2;3;4;5;6;7;8;9;10;11;12;13;14;15;16;17;18;19;20;21},{30;25;21;18;16;15;14;13;12;11;10;9;8;7;6;5;4;3;2;1;0}),0)</f>
        <v>0</v>
      </c>
      <c r="AG51" s="390">
        <f>IF($E51="","",VLOOKUP($E51,'SuperTour Men'!$E$6:$AN$239,31,FALSE))</f>
        <v>0</v>
      </c>
      <c r="AH51" s="41">
        <f>IF(AG51,LOOKUP(AG51,{1;2;3;4;5;6;7;8;9;10;11;12;13;14;15;16;17;18;19;20;21},{30;25;21;18;16;15;14;13;12;11;10;9;8;7;6;5;4;3;2;1;0}),0)</f>
        <v>0</v>
      </c>
      <c r="AI51" s="390">
        <f>IF($E51="","",VLOOKUP($E51,'SuperTour Men'!$E$6:$AN$239,33,FALSE))</f>
        <v>0</v>
      </c>
      <c r="AJ51" s="43">
        <f>IF(AI51,LOOKUP(AI51,{1;2;3;4;5;6;7;8;9;10;11;12;13;14;15;16;17;18;19;20;21},{30;25;21;18;16;15;14;13;12;11;10;9;8;7;6;5;4;3;2;1;0}),0)</f>
        <v>0</v>
      </c>
      <c r="AK51" s="390">
        <f>IF($E51="","",VLOOKUP($E51,'SuperTour Men'!$E$6:$AN$239,35,FALSE))</f>
        <v>0</v>
      </c>
      <c r="AL51" s="43">
        <f>IF(AK51,LOOKUP(AK51,{1;2;3;4;5;6;7;8;9;10;11;12;13;14;15;16;17;18;19;20;21},{30;25;21;18;16;15;14;13;12;11;10;9;8;7;6;5;4;3;2;1;0}),0)</f>
        <v>0</v>
      </c>
    </row>
    <row r="52" spans="1:38" ht="16" customHeight="1" x14ac:dyDescent="0.2">
      <c r="A52" s="424">
        <f t="shared" si="3"/>
        <v>47</v>
      </c>
      <c r="B52" s="435">
        <v>3422762</v>
      </c>
      <c r="C52" s="430" t="s">
        <v>610</v>
      </c>
      <c r="D52" s="49" t="s">
        <v>301</v>
      </c>
      <c r="E52" s="38" t="str">
        <f t="shared" si="4"/>
        <v>OlaJORDHEIM</v>
      </c>
      <c r="F52" s="39"/>
      <c r="G52" s="118">
        <v>1996</v>
      </c>
      <c r="H52" s="207" t="str">
        <f t="shared" si="5"/>
        <v>U23</v>
      </c>
      <c r="I52" s="416">
        <f>(L52+N52+P52+R52+T52+V52+X52+Z52+AB52+AD52+AF52+AH52+AJ52+AL52)-SMALL((L52, N52,P52,R52,T52,V52,X52,Z52,AB52,AD52,AF52,AH52,AJ52,AL52),1)-SMALL((L52,N52,P52,R52,T52,V52,X52,Z52,AB52,AD52,AF52,AH52,AJ52,AL52),2)-SMALL((L52,N52,P52,R52,T52,V52,X52,Z52,AB52,AD52,AF52,AH52,AJ52,AL52),3)</f>
        <v>19</v>
      </c>
      <c r="J52" s="122"/>
      <c r="K52" s="388">
        <f>IF($E52="","",VLOOKUP($E52,'SuperTour Men'!$E$6:$AN$239,9,FALSE))</f>
        <v>0</v>
      </c>
      <c r="L52" s="41">
        <f>IF(K52,LOOKUP(K52,{1;2;3;4;5;6;7;8;9;10;11;12;13;14;15;16;17;18;19;20;21},{30;25;21;18;16;15;14;13;12;11;10;9;8;7;6;5;4;3;2;1;0}),0)</f>
        <v>0</v>
      </c>
      <c r="M52" s="390">
        <f>IF($E52="","",VLOOKUP($E52,'SuperTour Men'!$E$6:$AN$239,11,FALSE))</f>
        <v>16</v>
      </c>
      <c r="N52" s="43">
        <f>IF(M52,LOOKUP(M52,{1;2;3;4;5;6;7;8;9;10;11;12;13;14;15;16;17;18;19;20;21},{30;25;21;18;16;15;14;13;12;11;10;9;8;7;6;5;4;3;2;1;0}),0)</f>
        <v>5</v>
      </c>
      <c r="O52" s="390">
        <f>IF($E52="","",VLOOKUP($E52,'SuperTour Men'!$E$6:$AN$239,13,FALSE))</f>
        <v>0</v>
      </c>
      <c r="P52" s="41">
        <f>IF(O52,LOOKUP(O52,{1;2;3;4;5;6;7;8;9;10;11;12;13;14;15;16;17;18;19;20;21},{30;25;21;18;16;15;14;13;12;11;10;9;8;7;6;5;4;3;2;1;0}),0)</f>
        <v>0</v>
      </c>
      <c r="Q52" s="390">
        <f>IF($E52="","",VLOOKUP($E52,'SuperTour Men'!$E$6:$AN$239,15,FALSE))</f>
        <v>0</v>
      </c>
      <c r="R52" s="43">
        <f>IF(Q52,LOOKUP(Q52,{1;2;3;4;5;6;7;8;9;10;11;12;13;14;15;16;17;18;19;20;21},{30;25;21;18;16;15;14;13;12;11;10;9;8;7;6;5;4;3;2;1;0}),0)</f>
        <v>0</v>
      </c>
      <c r="S52" s="390">
        <f>IF($E52="","",VLOOKUP($E52,'SuperTour Men'!$E$6:$AN$239,17,FALSE))</f>
        <v>14</v>
      </c>
      <c r="T52" s="45">
        <f>IF(S52,LOOKUP(S52,{1;2;3;4;5;6;7;8;9;10;11;12;13;14;15;16;17;18;19;20;21},{60;50;42;36;32;30;28;26;24;22;20;18;16;14;12;10;8;6;4;2;0}),0)</f>
        <v>14</v>
      </c>
      <c r="U52" s="390">
        <f>IF($E52="","",VLOOKUP($E52,'SuperTour Men'!$E$6:$AN$239,19,FALSE))</f>
        <v>0</v>
      </c>
      <c r="V52" s="41">
        <f>IF(U52,LOOKUP(U52,{1;2;3;4;5;6;7;8;9;10;11;12;13;14;15;16;17;18;19;20;21},{60;50;42;36;32;30;28;26;24;22;20;18;16;14;12;10;8;6;4;2;0}),0)</f>
        <v>0</v>
      </c>
      <c r="W52" s="390">
        <f>IF($E52="","",VLOOKUP($E52,'SuperTour Men'!$E$6:$AN$239,21,FALSE))</f>
        <v>0</v>
      </c>
      <c r="X52" s="45">
        <f>IF(W52,LOOKUP(W52,{1;2;3;4;5;6;7;8;9;10;11;12;13;14;15;16;17;18;19;20;21},{60;50;42;36;32;30;28;26;24;22;20;18;16;14;12;10;8;6;4;2;0}),0)</f>
        <v>0</v>
      </c>
      <c r="Y52" s="390">
        <f>IF($E52="","",VLOOKUP($E52,'SuperTour Men'!$E$6:$AN$239,23,FALSE))</f>
        <v>0</v>
      </c>
      <c r="Z52" s="41">
        <f>IF(Y52,LOOKUP(Y52,{1;2;3;4;5;6;7;8;9;10;11;12;13;14;15;16;17;18;19;20;21},{60;50;42;36;32;30;28;26;24;22;20;18;16;14;12;10;8;6;4;2;0}),0)</f>
        <v>0</v>
      </c>
      <c r="AA52" s="390">
        <f>IF($E52="","",VLOOKUP($E52,'SuperTour Men'!$E$6:$AN$239,25,FALSE))</f>
        <v>0</v>
      </c>
      <c r="AB52" s="106">
        <f>IF(AA52,LOOKUP(AA52,{1;2;3;4;5;6;7;8;9;10;11;12;13;14;15;16;17;18;19;20;21},{30;25;21;18;16;15;14;13;12;11;10;9;8;7;6;5;4;3;2;1;0}),0)</f>
        <v>0</v>
      </c>
      <c r="AC52" s="390">
        <f>IF($E52="","",VLOOKUP($E52,'SuperTour Men'!$E$6:$AN$239,27,FALSE))</f>
        <v>0</v>
      </c>
      <c r="AD52" s="488">
        <f>IF(AC52,LOOKUP(AC52,{1;2;3;4;5;6;7;8;9;10;11;12;13;14;15;16;17;18;19;20;21},{30;25;21;18;16;15;14;13;12;11;10;9;8;7;6;5;4;3;2;1;0}),0)</f>
        <v>0</v>
      </c>
      <c r="AE52" s="390">
        <f>IF($E52="","",VLOOKUP($E52,'SuperTour Men'!$E$6:$AN$239,29,FALSE))</f>
        <v>0</v>
      </c>
      <c r="AF52" s="106">
        <f>IF(AE52,LOOKUP(AE52,{1;2;3;4;5;6;7;8;9;10;11;12;13;14;15;16;17;18;19;20;21},{30;25;21;18;16;15;14;13;12;11;10;9;8;7;6;5;4;3;2;1;0}),0)</f>
        <v>0</v>
      </c>
      <c r="AG52" s="390">
        <f>IF($E52="","",VLOOKUP($E52,'SuperTour Men'!$E$6:$AN$239,31,FALSE))</f>
        <v>0</v>
      </c>
      <c r="AH52" s="41">
        <f>IF(AG52,LOOKUP(AG52,{1;2;3;4;5;6;7;8;9;10;11;12;13;14;15;16;17;18;19;20;21},{30;25;21;18;16;15;14;13;12;11;10;9;8;7;6;5;4;3;2;1;0}),0)</f>
        <v>0</v>
      </c>
      <c r="AI52" s="390">
        <f>IF($E52="","",VLOOKUP($E52,'SuperTour Men'!$E$6:$AN$239,33,FALSE))</f>
        <v>0</v>
      </c>
      <c r="AJ52" s="43">
        <f>IF(AI52,LOOKUP(AI52,{1;2;3;4;5;6;7;8;9;10;11;12;13;14;15;16;17;18;19;20;21},{30;25;21;18;16;15;14;13;12;11;10;9;8;7;6;5;4;3;2;1;0}),0)</f>
        <v>0</v>
      </c>
      <c r="AK52" s="390">
        <f>IF($E52="","",VLOOKUP($E52,'SuperTour Men'!$E$6:$AN$239,35,FALSE))</f>
        <v>0</v>
      </c>
      <c r="AL52" s="43">
        <f>IF(AK52,LOOKUP(AK52,{1;2;3;4;5;6;7;8;9;10;11;12;13;14;15;16;17;18;19;20;21},{30;25;21;18;16;15;14;13;12;11;10;9;8;7;6;5;4;3;2;1;0}),0)</f>
        <v>0</v>
      </c>
    </row>
    <row r="53" spans="1:38" ht="16" customHeight="1" x14ac:dyDescent="0.2">
      <c r="A53" s="424">
        <f t="shared" si="3"/>
        <v>47</v>
      </c>
      <c r="B53" s="154">
        <v>3530782</v>
      </c>
      <c r="C53" s="430" t="s">
        <v>151</v>
      </c>
      <c r="D53" s="49" t="s">
        <v>152</v>
      </c>
      <c r="E53" s="38" t="str">
        <f t="shared" si="4"/>
        <v>MaxLACHANCE</v>
      </c>
      <c r="F53" s="39">
        <v>2017</v>
      </c>
      <c r="G53" s="440">
        <v>1996</v>
      </c>
      <c r="H53" s="207" t="str">
        <f t="shared" si="5"/>
        <v>U23</v>
      </c>
      <c r="I53" s="416">
        <f>(L53+N53+P53+R53+T53+V53+X53+Z53+AB53+AD53+AF53+AH53+AJ53+AL53)-SMALL((L53, N53,P53,R53,T53,V53,X53,Z53,AB53,AD53,AF53,AH53,AJ53,AL53),1)-SMALL((L53,N53,P53,R53,T53,V53,X53,Z53,AB53,AD53,AF53,AH53,AJ53,AL53),2)-SMALL((L53,N53,P53,R53,T53,V53,X53,Z53,AB53,AD53,AF53,AH53,AJ53,AL53),3)</f>
        <v>19</v>
      </c>
      <c r="J53" s="266"/>
      <c r="K53" s="388">
        <f>IF($E53="","",VLOOKUP($E53,'SuperTour Men'!$E$6:$AN$239,9,FALSE))</f>
        <v>0</v>
      </c>
      <c r="L53" s="41">
        <f>IF(K53,LOOKUP(K53,{1;2;3;4;5;6;7;8;9;10;11;12;13;14;15;16;17;18;19;20;21},{30;25;21;18;16;15;14;13;12;11;10;9;8;7;6;5;4;3;2;1;0}),0)</f>
        <v>0</v>
      </c>
      <c r="M53" s="390">
        <f>IF($E53="","",VLOOKUP($E53,'SuperTour Men'!$E$6:$AN$239,11,FALSE))</f>
        <v>14</v>
      </c>
      <c r="N53" s="43">
        <f>IF(M53,LOOKUP(M53,{1;2;3;4;5;6;7;8;9;10;11;12;13;14;15;16;17;18;19;20;21},{30;25;21;18;16;15;14;13;12;11;10;9;8;7;6;5;4;3;2;1;0}),0)</f>
        <v>7</v>
      </c>
      <c r="O53" s="390">
        <f>IF($E53="","",VLOOKUP($E53,'SuperTour Men'!$E$6:$AN$239,13,FALSE))</f>
        <v>0</v>
      </c>
      <c r="P53" s="41">
        <f>IF(O53,LOOKUP(O53,{1;2;3;4;5;6;7;8;9;10;11;12;13;14;15;16;17;18;19;20;21},{30;25;21;18;16;15;14;13;12;11;10;9;8;7;6;5;4;3;2;1;0}),0)</f>
        <v>0</v>
      </c>
      <c r="Q53" s="390">
        <f>IF($E53="","",VLOOKUP($E53,'SuperTour Men'!$E$6:$AN$239,15,FALSE))</f>
        <v>0</v>
      </c>
      <c r="R53" s="43">
        <f>IF(Q53,LOOKUP(Q53,{1;2;3;4;5;6;7;8;9;10;11;12;13;14;15;16;17;18;19;20;21},{30;25;21;18;16;15;14;13;12;11;10;9;8;7;6;5;4;3;2;1;0}),0)</f>
        <v>0</v>
      </c>
      <c r="S53" s="390">
        <f>IF($E53="","",VLOOKUP($E53,'SuperTour Men'!$E$6:$AN$239,17,FALSE))</f>
        <v>0</v>
      </c>
      <c r="T53" s="45">
        <f>IF(S53,LOOKUP(S53,{1;2;3;4;5;6;7;8;9;10;11;12;13;14;15;16;17;18;19;20;21},{60;50;42;36;32;30;28;26;24;22;20;18;16;14;12;10;8;6;4;2;0}),0)</f>
        <v>0</v>
      </c>
      <c r="U53" s="390">
        <f>IF($E53="","",VLOOKUP($E53,'SuperTour Men'!$E$6:$AN$239,19,FALSE))</f>
        <v>0</v>
      </c>
      <c r="V53" s="41">
        <f>IF(U53,LOOKUP(U53,{1;2;3;4;5;6;7;8;9;10;11;12;13;14;15;16;17;18;19;20;21},{60;50;42;36;32;30;28;26;24;22;20;18;16;14;12;10;8;6;4;2;0}),0)</f>
        <v>0</v>
      </c>
      <c r="W53" s="390">
        <f>IF($E53="","",VLOOKUP($E53,'SuperTour Men'!$E$6:$AN$239,21,FALSE))</f>
        <v>0</v>
      </c>
      <c r="X53" s="45">
        <f>IF(W53,LOOKUP(W53,{1;2;3;4;5;6;7;8;9;10;11;12;13;14;15;16;17;18;19;20;21},{60;50;42;36;32;30;28;26;24;22;20;18;16;14;12;10;8;6;4;2;0}),0)</f>
        <v>0</v>
      </c>
      <c r="Y53" s="390">
        <f>IF($E53="","",VLOOKUP($E53,'SuperTour Men'!$E$6:$AN$239,23,FALSE))</f>
        <v>0</v>
      </c>
      <c r="Z53" s="41">
        <f>IF(Y53,LOOKUP(Y53,{1;2;3;4;5;6;7;8;9;10;11;12;13;14;15;16;17;18;19;20;21},{60;50;42;36;32;30;28;26;24;22;20;18;16;14;12;10;8;6;4;2;0}),0)</f>
        <v>0</v>
      </c>
      <c r="AA53" s="390">
        <f>IF($E53="","",VLOOKUP($E53,'SuperTour Men'!$E$6:$AN$239,25,FALSE))</f>
        <v>14</v>
      </c>
      <c r="AB53" s="106">
        <f>IF(AA53,LOOKUP(AA53,{1;2;3;4;5;6;7;8;9;10;11;12;13;14;15;16;17;18;19;20;21},{30;25;21;18;16;15;14;13;12;11;10;9;8;7;6;5;4;3;2;1;0}),0)</f>
        <v>7</v>
      </c>
      <c r="AC53" s="390">
        <f>IF($E53="","",VLOOKUP($E53,'SuperTour Men'!$E$6:$AN$239,27,FALSE))</f>
        <v>0</v>
      </c>
      <c r="AD53" s="488">
        <f>IF(AC53,LOOKUP(AC53,{1;2;3;4;5;6;7;8;9;10;11;12;13;14;15;16;17;18;19;20;21},{30;25;21;18;16;15;14;13;12;11;10;9;8;7;6;5;4;3;2;1;0}),0)</f>
        <v>0</v>
      </c>
      <c r="AE53" s="390">
        <f>IF($E53="","",VLOOKUP($E53,'SuperTour Men'!$E$6:$AN$239,29,FALSE))</f>
        <v>18</v>
      </c>
      <c r="AF53" s="106">
        <f>IF(AE53,LOOKUP(AE53,{1;2;3;4;5;6;7;8;9;10;11;12;13;14;15;16;17;18;19;20;21},{30;25;21;18;16;15;14;13;12;11;10;9;8;7;6;5;4;3;2;1;0}),0)</f>
        <v>3</v>
      </c>
      <c r="AG53" s="390">
        <f>IF($E53="","",VLOOKUP($E53,'SuperTour Men'!$E$6:$AN$239,31,FALSE))</f>
        <v>19</v>
      </c>
      <c r="AH53" s="41">
        <f>IF(AG53,LOOKUP(AG53,{1;2;3;4;5;6;7;8;9;10;11;12;13;14;15;16;17;18;19;20;21},{30;25;21;18;16;15;14;13;12;11;10;9;8;7;6;5;4;3;2;1;0}),0)</f>
        <v>2</v>
      </c>
      <c r="AI53" s="390">
        <f>IF($E53="","",VLOOKUP($E53,'SuperTour Men'!$E$6:$AN$239,33,FALSE))</f>
        <v>0</v>
      </c>
      <c r="AJ53" s="43">
        <f>IF(AI53,LOOKUP(AI53,{1;2;3;4;5;6;7;8;9;10;11;12;13;14;15;16;17;18;19;20;21},{30;25;21;18;16;15;14;13;12;11;10;9;8;7;6;5;4;3;2;1;0}),0)</f>
        <v>0</v>
      </c>
      <c r="AK53" s="390">
        <f>IF($E53="","",VLOOKUP($E53,'SuperTour Men'!$E$6:$AN$239,35,FALSE))</f>
        <v>0</v>
      </c>
      <c r="AL53" s="43">
        <f>IF(AK53,LOOKUP(AK53,{1;2;3;4;5;6;7;8;9;10;11;12;13;14;15;16;17;18;19;20;21},{30;25;21;18;16;15;14;13;12;11;10;9;8;7;6;5;4;3;2;1;0}),0)</f>
        <v>0</v>
      </c>
    </row>
    <row r="54" spans="1:38" ht="16" customHeight="1" x14ac:dyDescent="0.2">
      <c r="A54" s="424">
        <f t="shared" si="3"/>
        <v>47</v>
      </c>
      <c r="B54" s="154">
        <v>3100412</v>
      </c>
      <c r="C54" s="429" t="s">
        <v>626</v>
      </c>
      <c r="D54" s="37" t="s">
        <v>625</v>
      </c>
      <c r="E54" s="38" t="str">
        <f t="shared" si="4"/>
        <v>GrahamRITCHIE</v>
      </c>
      <c r="F54" s="50"/>
      <c r="G54" s="441">
        <v>1998</v>
      </c>
      <c r="H54" s="207" t="str">
        <f t="shared" si="5"/>
        <v>U23</v>
      </c>
      <c r="I54" s="416">
        <f>(L54+N54+P54+R54+T54+V54+X54+Z54+AB54+AD54+AF54+AH54+AJ54+AL54)-SMALL((L54, N54,P54,R54,T54,V54,X54,Z54,AB54,AD54,AF54,AH54,AJ54,AL54),1)-SMALL((L54,N54,P54,R54,T54,V54,X54,Z54,AB54,AD54,AF54,AH54,AJ54,AL54),2)-SMALL((L54,N54,P54,R54,T54,V54,X54,Z54,AB54,AD54,AF54,AH54,AJ54,AL54),3)</f>
        <v>19</v>
      </c>
      <c r="J54" s="266"/>
      <c r="K54" s="388">
        <f>IF($E54="","",VLOOKUP($E54,'SuperTour Men'!$E$6:$AN$239,9,FALSE))</f>
        <v>0</v>
      </c>
      <c r="L54" s="41">
        <f>IF(K54,LOOKUP(K54,{1;2;3;4;5;6;7;8;9;10;11;12;13;14;15;16;17;18;19;20;21},{30;25;21;18;16;15;14;13;12;11;10;9;8;7;6;5;4;3;2;1;0}),0)</f>
        <v>0</v>
      </c>
      <c r="M54" s="390">
        <f>IF($E54="","",VLOOKUP($E54,'SuperTour Men'!$E$6:$AN$239,11,FALSE))</f>
        <v>0</v>
      </c>
      <c r="N54" s="43">
        <f>IF(M54,LOOKUP(M54,{1;2;3;4;5;6;7;8;9;10;11;12;13;14;15;16;17;18;19;20;21},{30;25;21;18;16;15;14;13;12;11;10;9;8;7;6;5;4;3;2;1;0}),0)</f>
        <v>0</v>
      </c>
      <c r="O54" s="390">
        <f>IF($E54="","",VLOOKUP($E54,'SuperTour Men'!$E$6:$AN$239,13,FALSE))</f>
        <v>11</v>
      </c>
      <c r="P54" s="41">
        <f>IF(O54,LOOKUP(O54,{1;2;3;4;5;6;7;8;9;10;11;12;13;14;15;16;17;18;19;20;21},{30;25;21;18;16;15;14;13;12;11;10;9;8;7;6;5;4;3;2;1;0}),0)</f>
        <v>10</v>
      </c>
      <c r="Q54" s="390">
        <f>IF($E54="","",VLOOKUP($E54,'SuperTour Men'!$E$6:$AN$239,15,FALSE))</f>
        <v>0</v>
      </c>
      <c r="R54" s="43">
        <f>IF(Q54,LOOKUP(Q54,{1;2;3;4;5;6;7;8;9;10;11;12;13;14;15;16;17;18;19;20;21},{30;25;21;18;16;15;14;13;12;11;10;9;8;7;6;5;4;3;2;1;0}),0)</f>
        <v>0</v>
      </c>
      <c r="S54" s="390">
        <f>IF($E54="","",VLOOKUP($E54,'SuperTour Men'!$E$6:$AN$239,17,FALSE))</f>
        <v>0</v>
      </c>
      <c r="T54" s="45">
        <f>IF(S54,LOOKUP(S54,{1;2;3;4;5;6;7;8;9;10;11;12;13;14;15;16;17;18;19;20;21},{60;50;42;36;32;30;28;26;24;22;20;18;16;14;12;10;8;6;4;2;0}),0)</f>
        <v>0</v>
      </c>
      <c r="U54" s="390">
        <f>IF($E54="","",VLOOKUP($E54,'SuperTour Men'!$E$6:$AN$239,19,FALSE))</f>
        <v>0</v>
      </c>
      <c r="V54" s="41">
        <f>IF(U54,LOOKUP(U54,{1;2;3;4;5;6;7;8;9;10;11;12;13;14;15;16;17;18;19;20;21},{60;50;42;36;32;30;28;26;24;22;20;18;16;14;12;10;8;6;4;2;0}),0)</f>
        <v>0</v>
      </c>
      <c r="W54" s="390">
        <f>IF($E54="","",VLOOKUP($E54,'SuperTour Men'!$E$6:$AN$239,21,FALSE))</f>
        <v>0</v>
      </c>
      <c r="X54" s="45">
        <f>IF(W54,LOOKUP(W54,{1;2;3;4;5;6;7;8;9;10;11;12;13;14;15;16;17;18;19;20;21},{60;50;42;36;32;30;28;26;24;22;20;18;16;14;12;10;8;6;4;2;0}),0)</f>
        <v>0</v>
      </c>
      <c r="Y54" s="390">
        <f>IF($E54="","",VLOOKUP($E54,'SuperTour Men'!$E$6:$AN$239,23,FALSE))</f>
        <v>0</v>
      </c>
      <c r="Z54" s="41">
        <f>IF(Y54,LOOKUP(Y54,{1;2;3;4;5;6;7;8;9;10;11;12;13;14;15;16;17;18;19;20;21},{60;50;42;36;32;30;28;26;24;22;20;18;16;14;12;10;8;6;4;2;0}),0)</f>
        <v>0</v>
      </c>
      <c r="AA54" s="390">
        <f>IF($E54="","",VLOOKUP($E54,'SuperTour Men'!$E$6:$AN$239,25,FALSE))</f>
        <v>0</v>
      </c>
      <c r="AB54" s="106">
        <f>IF(AA54,LOOKUP(AA54,{1;2;3;4;5;6;7;8;9;10;11;12;13;14;15;16;17;18;19;20;21},{30;25;21;18;16;15;14;13;12;11;10;9;8;7;6;5;4;3;2;1;0}),0)</f>
        <v>0</v>
      </c>
      <c r="AC54" s="390">
        <f>IF($E54="","",VLOOKUP($E54,'SuperTour Men'!$E$6:$AN$239,27,FALSE))</f>
        <v>0</v>
      </c>
      <c r="AD54" s="488">
        <f>IF(AC54,LOOKUP(AC54,{1;2;3;4;5;6;7;8;9;10;11;12;13;14;15;16;17;18;19;20;21},{30;25;21;18;16;15;14;13;12;11;10;9;8;7;6;5;4;3;2;1;0}),0)</f>
        <v>0</v>
      </c>
      <c r="AE54" s="390">
        <f>IF($E54="","",VLOOKUP($E54,'SuperTour Men'!$E$6:$AN$239,29,FALSE))</f>
        <v>0</v>
      </c>
      <c r="AF54" s="106">
        <f>IF(AE54,LOOKUP(AE54,{1;2;3;4;5;6;7;8;9;10;11;12;13;14;15;16;17;18;19;20;21},{30;25;21;18;16;15;14;13;12;11;10;9;8;7;6;5;4;3;2;1;0}),0)</f>
        <v>0</v>
      </c>
      <c r="AG54" s="390">
        <f>IF($E54="","",VLOOKUP($E54,'SuperTour Men'!$E$6:$AN$239,31,FALSE))</f>
        <v>14</v>
      </c>
      <c r="AH54" s="41">
        <f>IF(AG54,LOOKUP(AG54,{1;2;3;4;5;6;7;8;9;10;11;12;13;14;15;16;17;18;19;20;21},{30;25;21;18;16;15;14;13;12;11;10;9;8;7;6;5;4;3;2;1;0}),0)</f>
        <v>7</v>
      </c>
      <c r="AI54" s="390">
        <f>IF($E54="","",VLOOKUP($E54,'SuperTour Men'!$E$6:$AN$239,33,FALSE))</f>
        <v>19</v>
      </c>
      <c r="AJ54" s="43">
        <f>IF(AI54,LOOKUP(AI54,{1;2;3;4;5;6;7;8;9;10;11;12;13;14;15;16;17;18;19;20;21},{30;25;21;18;16;15;14;13;12;11;10;9;8;7;6;5;4;3;2;1;0}),0)</f>
        <v>2</v>
      </c>
      <c r="AK54" s="390">
        <f>IF($E54="","",VLOOKUP($E54,'SuperTour Men'!$E$6:$AN$239,35,FALSE))</f>
        <v>0</v>
      </c>
      <c r="AL54" s="43">
        <f>IF(AK54,LOOKUP(AK54,{1;2;3;4;5;6;7;8;9;10;11;12;13;14;15;16;17;18;19;20;21},{30;25;21;18;16;15;14;13;12;11;10;9;8;7;6;5;4;3;2;1;0}),0)</f>
        <v>0</v>
      </c>
    </row>
    <row r="55" spans="1:38" ht="16" customHeight="1" x14ac:dyDescent="0.2">
      <c r="A55" s="424">
        <f t="shared" si="3"/>
        <v>50</v>
      </c>
      <c r="B55" s="435">
        <v>3422275</v>
      </c>
      <c r="C55" s="429" t="s">
        <v>603</v>
      </c>
      <c r="D55" s="37" t="s">
        <v>604</v>
      </c>
      <c r="E55" s="38" t="str">
        <f t="shared" si="4"/>
        <v>SondreBOLLUM</v>
      </c>
      <c r="F55" s="39"/>
      <c r="G55" s="117">
        <v>1995</v>
      </c>
      <c r="H55" s="207" t="str">
        <f t="shared" si="5"/>
        <v>SR</v>
      </c>
      <c r="I55" s="416">
        <f>(L55+N55+P55+R55+T55+V55+X55+Z55+AB55+AD55+AF55+AH55+AJ55+AL55)-SMALL((L55, N55,P55,R55,T55,V55,X55,Z55,AB55,AD55,AF55,AH55,AJ55,AL55),1)-SMALL((L55,N55,P55,R55,T55,V55,X55,Z55,AB55,AD55,AF55,AH55,AJ55,AL55),2)-SMALL((L55,N55,P55,R55,T55,V55,X55,Z55,AB55,AD55,AF55,AH55,AJ55,AL55),3)</f>
        <v>18</v>
      </c>
      <c r="J55" s="122"/>
      <c r="K55" s="388">
        <f>IF($E55="","",VLOOKUP($E55,'SuperTour Men'!$E$6:$AN$239,9,FALSE))</f>
        <v>18</v>
      </c>
      <c r="L55" s="41">
        <f>IF(K55,LOOKUP(K55,{1;2;3;4;5;6;7;8;9;10;11;12;13;14;15;16;17;18;19;20;21},{30;25;21;18;16;15;14;13;12;11;10;9;8;7;6;5;4;3;2;1;0}),0)</f>
        <v>3</v>
      </c>
      <c r="M55" s="390">
        <f>IF($E55="","",VLOOKUP($E55,'SuperTour Men'!$E$6:$AN$239,11,FALSE))</f>
        <v>8</v>
      </c>
      <c r="N55" s="43">
        <f>IF(M55,LOOKUP(M55,{1;2;3;4;5;6;7;8;9;10;11;12;13;14;15;16;17;18;19;20;21},{30;25;21;18;16;15;14;13;12;11;10;9;8;7;6;5;4;3;2;1;0}),0)</f>
        <v>13</v>
      </c>
      <c r="O55" s="390">
        <f>IF($E55="","",VLOOKUP($E55,'SuperTour Men'!$E$6:$AN$239,13,FALSE))</f>
        <v>0</v>
      </c>
      <c r="P55" s="41">
        <f>IF(O55,LOOKUP(O55,{1;2;3;4;5;6;7;8;9;10;11;12;13;14;15;16;17;18;19;20;21},{30;25;21;18;16;15;14;13;12;11;10;9;8;7;6;5;4;3;2;1;0}),0)</f>
        <v>0</v>
      </c>
      <c r="Q55" s="390">
        <f>IF($E55="","",VLOOKUP($E55,'SuperTour Men'!$E$6:$AN$239,15,FALSE))</f>
        <v>0</v>
      </c>
      <c r="R55" s="43">
        <f>IF(Q55,LOOKUP(Q55,{1;2;3;4;5;6;7;8;9;10;11;12;13;14;15;16;17;18;19;20;21},{30;25;21;18;16;15;14;13;12;11;10;9;8;7;6;5;4;3;2;1;0}),0)</f>
        <v>0</v>
      </c>
      <c r="S55" s="390">
        <f>IF($E55="","",VLOOKUP($E55,'SuperTour Men'!$E$6:$AN$239,17,FALSE))</f>
        <v>20</v>
      </c>
      <c r="T55" s="45">
        <f>IF(S55,LOOKUP(S55,{1;2;3;4;5;6;7;8;9;10;11;12;13;14;15;16;17;18;19;20;21},{60;50;42;36;32;30;28;26;24;22;20;18;16;14;12;10;8;6;4;2;0}),0)</f>
        <v>2</v>
      </c>
      <c r="U55" s="390">
        <f>IF($E55="","",VLOOKUP($E55,'SuperTour Men'!$E$6:$AN$239,19,FALSE))</f>
        <v>0</v>
      </c>
      <c r="V55" s="41">
        <f>IF(U55,LOOKUP(U55,{1;2;3;4;5;6;7;8;9;10;11;12;13;14;15;16;17;18;19;20;21},{60;50;42;36;32;30;28;26;24;22;20;18;16;14;12;10;8;6;4;2;0}),0)</f>
        <v>0</v>
      </c>
      <c r="W55" s="390">
        <f>IF($E55="","",VLOOKUP($E55,'SuperTour Men'!$E$6:$AN$239,21,FALSE))</f>
        <v>0</v>
      </c>
      <c r="X55" s="45">
        <f>IF(W55,LOOKUP(W55,{1;2;3;4;5;6;7;8;9;10;11;12;13;14;15;16;17;18;19;20;21},{60;50;42;36;32;30;28;26;24;22;20;18;16;14;12;10;8;6;4;2;0}),0)</f>
        <v>0</v>
      </c>
      <c r="Y55" s="390">
        <f>IF($E55="","",VLOOKUP($E55,'SuperTour Men'!$E$6:$AN$239,23,FALSE))</f>
        <v>0</v>
      </c>
      <c r="Z55" s="41">
        <f>IF(Y55,LOOKUP(Y55,{1;2;3;4;5;6;7;8;9;10;11;12;13;14;15;16;17;18;19;20;21},{60;50;42;36;32;30;28;26;24;22;20;18;16;14;12;10;8;6;4;2;0}),0)</f>
        <v>0</v>
      </c>
      <c r="AA55" s="390">
        <f>IF($E55="","",VLOOKUP($E55,'SuperTour Men'!$E$6:$AN$239,25,FALSE))</f>
        <v>0</v>
      </c>
      <c r="AB55" s="106">
        <f>IF(AA55,LOOKUP(AA55,{1;2;3;4;5;6;7;8;9;10;11;12;13;14;15;16;17;18;19;20;21},{30;25;21;18;16;15;14;13;12;11;10;9;8;7;6;5;4;3;2;1;0}),0)</f>
        <v>0</v>
      </c>
      <c r="AC55" s="390">
        <f>IF($E55="","",VLOOKUP($E55,'SuperTour Men'!$E$6:$AN$239,27,FALSE))</f>
        <v>0</v>
      </c>
      <c r="AD55" s="488">
        <f>IF(AC55,LOOKUP(AC55,{1;2;3;4;5;6;7;8;9;10;11;12;13;14;15;16;17;18;19;20;21},{30;25;21;18;16;15;14;13;12;11;10;9;8;7;6;5;4;3;2;1;0}),0)</f>
        <v>0</v>
      </c>
      <c r="AE55" s="390">
        <f>IF($E55="","",VLOOKUP($E55,'SuperTour Men'!$E$6:$AN$239,29,FALSE))</f>
        <v>0</v>
      </c>
      <c r="AF55" s="106">
        <f>IF(AE55,LOOKUP(AE55,{1;2;3;4;5;6;7;8;9;10;11;12;13;14;15;16;17;18;19;20;21},{30;25;21;18;16;15;14;13;12;11;10;9;8;7;6;5;4;3;2;1;0}),0)</f>
        <v>0</v>
      </c>
      <c r="AG55" s="390">
        <f>IF($E55="","",VLOOKUP($E55,'SuperTour Men'!$E$6:$AN$239,31,FALSE))</f>
        <v>0</v>
      </c>
      <c r="AH55" s="41">
        <f>IF(AG55,LOOKUP(AG55,{1;2;3;4;5;6;7;8;9;10;11;12;13;14;15;16;17;18;19;20;21},{30;25;21;18;16;15;14;13;12;11;10;9;8;7;6;5;4;3;2;1;0}),0)</f>
        <v>0</v>
      </c>
      <c r="AI55" s="390">
        <f>IF($E55="","",VLOOKUP($E55,'SuperTour Men'!$E$6:$AN$239,33,FALSE))</f>
        <v>0</v>
      </c>
      <c r="AJ55" s="43">
        <f>IF(AI55,LOOKUP(AI55,{1;2;3;4;5;6;7;8;9;10;11;12;13;14;15;16;17;18;19;20;21},{30;25;21;18;16;15;14;13;12;11;10;9;8;7;6;5;4;3;2;1;0}),0)</f>
        <v>0</v>
      </c>
      <c r="AK55" s="390">
        <f>IF($E55="","",VLOOKUP($E55,'SuperTour Men'!$E$6:$AN$239,35,FALSE))</f>
        <v>0</v>
      </c>
      <c r="AL55" s="43">
        <f>IF(AK55,LOOKUP(AK55,{1;2;3;4;5;6;7;8;9;10;11;12;13;14;15;16;17;18;19;20;21},{30;25;21;18;16;15;14;13;12;11;10;9;8;7;6;5;4;3;2;1;0}),0)</f>
        <v>0</v>
      </c>
    </row>
    <row r="56" spans="1:38" ht="16" customHeight="1" x14ac:dyDescent="0.2">
      <c r="A56" s="424">
        <f t="shared" si="3"/>
        <v>50</v>
      </c>
      <c r="B56" s="154">
        <v>3100416</v>
      </c>
      <c r="C56" s="429" t="s">
        <v>145</v>
      </c>
      <c r="D56" s="37" t="s">
        <v>642</v>
      </c>
      <c r="E56" s="38" t="str">
        <f t="shared" si="4"/>
        <v>SamuelHENDRY</v>
      </c>
      <c r="F56" s="39"/>
      <c r="G56" s="440">
        <v>1999</v>
      </c>
      <c r="H56" s="207" t="str">
        <f t="shared" si="5"/>
        <v>U23</v>
      </c>
      <c r="I56" s="416">
        <f>(L56+N56+P56+R56+T56+V56+X56+Z56+AB56+AD56+AF56+AH56+AJ56+AL56)-SMALL((L56, N56,P56,R56,T56,V56,X56,Z56,AB56,AD56,AF56,AH56,AJ56,AL56),1)-SMALL((L56,N56,P56,R56,T56,V56,X56,Z56,AB56,AD56,AF56,AH56,AJ56,AL56),2)-SMALL((L56,N56,P56,R56,T56,V56,X56,Z56,AB56,AD56,AF56,AH56,AJ56,AL56),3)</f>
        <v>18</v>
      </c>
      <c r="J56" s="266"/>
      <c r="K56" s="388">
        <f>IF($E56="","",VLOOKUP($E56,'SuperTour Men'!$E$6:$AN$239,9,FALSE))</f>
        <v>0</v>
      </c>
      <c r="L56" s="41">
        <f>IF(K56,LOOKUP(K56,{1;2;3;4;5;6;7;8;9;10;11;12;13;14;15;16;17;18;19;20;21},{30;25;21;18;16;15;14;13;12;11;10;9;8;7;6;5;4;3;2;1;0}),0)</f>
        <v>0</v>
      </c>
      <c r="M56" s="390">
        <f>IF($E56="","",VLOOKUP($E56,'SuperTour Men'!$E$6:$AN$239,11,FALSE))</f>
        <v>0</v>
      </c>
      <c r="N56" s="43">
        <f>IF(M56,LOOKUP(M56,{1;2;3;4;5;6;7;8;9;10;11;12;13;14;15;16;17;18;19;20;21},{30;25;21;18;16;15;14;13;12;11;10;9;8;7;6;5;4;3;2;1;0}),0)</f>
        <v>0</v>
      </c>
      <c r="O56" s="390">
        <f>IF($E56="","",VLOOKUP($E56,'SuperTour Men'!$E$6:$AN$239,13,FALSE))</f>
        <v>0</v>
      </c>
      <c r="P56" s="41">
        <f>IF(O56,LOOKUP(O56,{1;2;3;4;5;6;7;8;9;10;11;12;13;14;15;16;17;18;19;20;21},{30;25;21;18;16;15;14;13;12;11;10;9;8;7;6;5;4;3;2;1;0}),0)</f>
        <v>0</v>
      </c>
      <c r="Q56" s="390">
        <f>IF($E56="","",VLOOKUP($E56,'SuperTour Men'!$E$6:$AN$239,15,FALSE))</f>
        <v>4</v>
      </c>
      <c r="R56" s="43">
        <f>IF(Q56,LOOKUP(Q56,{1;2;3;4;5;6;7;8;9;10;11;12;13;14;15;16;17;18;19;20;21},{30;25;21;18;16;15;14;13;12;11;10;9;8;7;6;5;4;3;2;1;0}),0)</f>
        <v>18</v>
      </c>
      <c r="S56" s="390">
        <f>IF($E56="","",VLOOKUP($E56,'SuperTour Men'!$E$6:$AN$239,17,FALSE))</f>
        <v>0</v>
      </c>
      <c r="T56" s="45">
        <f>IF(S56,LOOKUP(S56,{1;2;3;4;5;6;7;8;9;10;11;12;13;14;15;16;17;18;19;20;21},{60;50;42;36;32;30;28;26;24;22;20;18;16;14;12;10;8;6;4;2;0}),0)</f>
        <v>0</v>
      </c>
      <c r="U56" s="390">
        <f>IF($E56="","",VLOOKUP($E56,'SuperTour Men'!$E$6:$AN$239,19,FALSE))</f>
        <v>0</v>
      </c>
      <c r="V56" s="41">
        <f>IF(U56,LOOKUP(U56,{1;2;3;4;5;6;7;8;9;10;11;12;13;14;15;16;17;18;19;20;21},{60;50;42;36;32;30;28;26;24;22;20;18;16;14;12;10;8;6;4;2;0}),0)</f>
        <v>0</v>
      </c>
      <c r="W56" s="390">
        <f>IF($E56="","",VLOOKUP($E56,'SuperTour Men'!$E$6:$AN$239,21,FALSE))</f>
        <v>0</v>
      </c>
      <c r="X56" s="45">
        <f>IF(W56,LOOKUP(W56,{1;2;3;4;5;6;7;8;9;10;11;12;13;14;15;16;17;18;19;20;21},{60;50;42;36;32;30;28;26;24;22;20;18;16;14;12;10;8;6;4;2;0}),0)</f>
        <v>0</v>
      </c>
      <c r="Y56" s="390">
        <f>IF($E56="","",VLOOKUP($E56,'SuperTour Men'!$E$6:$AN$239,23,FALSE))</f>
        <v>0</v>
      </c>
      <c r="Z56" s="41">
        <f>IF(Y56,LOOKUP(Y56,{1;2;3;4;5;6;7;8;9;10;11;12;13;14;15;16;17;18;19;20;21},{60;50;42;36;32;30;28;26;24;22;20;18;16;14;12;10;8;6;4;2;0}),0)</f>
        <v>0</v>
      </c>
      <c r="AA56" s="390">
        <f>IF($E56="","",VLOOKUP($E56,'SuperTour Men'!$E$6:$AN$239,25,FALSE))</f>
        <v>0</v>
      </c>
      <c r="AB56" s="106">
        <f>IF(AA56,LOOKUP(AA56,{1;2;3;4;5;6;7;8;9;10;11;12;13;14;15;16;17;18;19;20;21},{30;25;21;18;16;15;14;13;12;11;10;9;8;7;6;5;4;3;2;1;0}),0)</f>
        <v>0</v>
      </c>
      <c r="AC56" s="390">
        <f>IF($E56="","",VLOOKUP($E56,'SuperTour Men'!$E$6:$AN$239,27,FALSE))</f>
        <v>0</v>
      </c>
      <c r="AD56" s="488">
        <f>IF(AC56,LOOKUP(AC56,{1;2;3;4;5;6;7;8;9;10;11;12;13;14;15;16;17;18;19;20;21},{30;25;21;18;16;15;14;13;12;11;10;9;8;7;6;5;4;3;2;1;0}),0)</f>
        <v>0</v>
      </c>
      <c r="AE56" s="390">
        <f>IF($E56="","",VLOOKUP($E56,'SuperTour Men'!$E$6:$AN$239,29,FALSE))</f>
        <v>0</v>
      </c>
      <c r="AF56" s="106">
        <f>IF(AE56,LOOKUP(AE56,{1;2;3;4;5;6;7;8;9;10;11;12;13;14;15;16;17;18;19;20;21},{30;25;21;18;16;15;14;13;12;11;10;9;8;7;6;5;4;3;2;1;0}),0)</f>
        <v>0</v>
      </c>
      <c r="AG56" s="390">
        <f>IF($E56="","",VLOOKUP($E56,'SuperTour Men'!$E$6:$AN$239,31,FALSE))</f>
        <v>0</v>
      </c>
      <c r="AH56" s="41">
        <f>IF(AG56,LOOKUP(AG56,{1;2;3;4;5;6;7;8;9;10;11;12;13;14;15;16;17;18;19;20;21},{30;25;21;18;16;15;14;13;12;11;10;9;8;7;6;5;4;3;2;1;0}),0)</f>
        <v>0</v>
      </c>
      <c r="AI56" s="390">
        <f>IF($E56="","",VLOOKUP($E56,'SuperTour Men'!$E$6:$AN$239,33,FALSE))</f>
        <v>0</v>
      </c>
      <c r="AJ56" s="43">
        <f>IF(AI56,LOOKUP(AI56,{1;2;3;4;5;6;7;8;9;10;11;12;13;14;15;16;17;18;19;20;21},{30;25;21;18;16;15;14;13;12;11;10;9;8;7;6;5;4;3;2;1;0}),0)</f>
        <v>0</v>
      </c>
      <c r="AK56" s="390">
        <f>IF($E56="","",VLOOKUP($E56,'SuperTour Men'!$E$6:$AN$239,35,FALSE))</f>
        <v>0</v>
      </c>
      <c r="AL56" s="43">
        <f>IF(AK56,LOOKUP(AK56,{1;2;3;4;5;6;7;8;9;10;11;12;13;14;15;16;17;18;19;20;21},{30;25;21;18;16;15;14;13;12;11;10;9;8;7;6;5;4;3;2;1;0}),0)</f>
        <v>0</v>
      </c>
    </row>
    <row r="57" spans="1:38" ht="16" customHeight="1" x14ac:dyDescent="0.2">
      <c r="A57" s="424">
        <f t="shared" si="3"/>
        <v>50</v>
      </c>
      <c r="B57" s="435">
        <v>3100427</v>
      </c>
      <c r="C57" s="430" t="s">
        <v>673</v>
      </c>
      <c r="D57" s="49" t="s">
        <v>672</v>
      </c>
      <c r="E57" s="38" t="str">
        <f t="shared" si="4"/>
        <v>AidanKIRKHAM</v>
      </c>
      <c r="F57" s="50"/>
      <c r="G57" s="118">
        <v>1998</v>
      </c>
      <c r="H57" s="207" t="str">
        <f t="shared" si="5"/>
        <v>U23</v>
      </c>
      <c r="I57" s="416">
        <f>(L57+N57+P57+R57+T57+V57+X57+Z57+AB57+AD57+AF57+AH57+AJ57+AL57)-SMALL((L57, N57,P57,R57,T57,V57,X57,Z57,AB57,AD57,AF57,AH57,AJ57,AL57),1)-SMALL((L57,N57,P57,R57,T57,V57,X57,Z57,AB57,AD57,AF57,AH57,AJ57,AL57),2)-SMALL((L57,N57,P57,R57,T57,V57,X57,Z57,AB57,AD57,AF57,AH57,AJ57,AL57),3)</f>
        <v>18</v>
      </c>
      <c r="J57" s="122"/>
      <c r="K57" s="388">
        <f>IF($E57="","",VLOOKUP($E57,'SuperTour Men'!$E$6:$AN$239,9,FALSE))</f>
        <v>0</v>
      </c>
      <c r="L57" s="41">
        <f>IF(K57,LOOKUP(K57,{1;2;3;4;5;6;7;8;9;10;11;12;13;14;15;16;17;18;19;20;21},{30;25;21;18;16;15;14;13;12;11;10;9;8;7;6;5;4;3;2;1;0}),0)</f>
        <v>0</v>
      </c>
      <c r="M57" s="390">
        <f>IF($E57="","",VLOOKUP($E57,'SuperTour Men'!$E$6:$AN$239,11,FALSE))</f>
        <v>0</v>
      </c>
      <c r="N57" s="43">
        <f>IF(M57,LOOKUP(M57,{1;2;3;4;5;6;7;8;9;10;11;12;13;14;15;16;17;18;19;20;21},{30;25;21;18;16;15;14;13;12;11;10;9;8;7;6;5;4;3;2;1;0}),0)</f>
        <v>0</v>
      </c>
      <c r="O57" s="390">
        <f>IF($E57="","",VLOOKUP($E57,'SuperTour Men'!$E$6:$AN$239,13,FALSE))</f>
        <v>0</v>
      </c>
      <c r="P57" s="41">
        <f>IF(O57,LOOKUP(O57,{1;2;3;4;5;6;7;8;9;10;11;12;13;14;15;16;17;18;19;20;21},{30;25;21;18;16;15;14;13;12;11;10;9;8;7;6;5;4;3;2;1;0}),0)</f>
        <v>0</v>
      </c>
      <c r="Q57" s="390">
        <f>IF($E57="","",VLOOKUP($E57,'SuperTour Men'!$E$6:$AN$239,15,FALSE))</f>
        <v>0</v>
      </c>
      <c r="R57" s="43">
        <f>IF(Q57,LOOKUP(Q57,{1;2;3;4;5;6;7;8;9;10;11;12;13;14;15;16;17;18;19;20;21},{30;25;21;18;16;15;14;13;12;11;10;9;8;7;6;5;4;3;2;1;0}),0)</f>
        <v>0</v>
      </c>
      <c r="S57" s="390">
        <f>IF($E57="","",VLOOKUP($E57,'SuperTour Men'!$E$6:$AN$239,17,FALSE))</f>
        <v>0</v>
      </c>
      <c r="T57" s="45">
        <f>IF(S57,LOOKUP(S57,{1;2;3;4;5;6;7;8;9;10;11;12;13;14;15;16;17;18;19;20;21},{60;50;42;36;32;30;28;26;24;22;20;18;16;14;12;10;8;6;4;2;0}),0)</f>
        <v>0</v>
      </c>
      <c r="U57" s="390">
        <f>IF($E57="","",VLOOKUP($E57,'SuperTour Men'!$E$6:$AN$239,19,FALSE))</f>
        <v>0</v>
      </c>
      <c r="V57" s="41">
        <f>IF(U57,LOOKUP(U57,{1;2;3;4;5;6;7;8;9;10;11;12;13;14;15;16;17;18;19;20;21},{60;50;42;36;32;30;28;26;24;22;20;18;16;14;12;10;8;6;4;2;0}),0)</f>
        <v>0</v>
      </c>
      <c r="W57" s="390">
        <f>IF($E57="","",VLOOKUP($E57,'SuperTour Men'!$E$6:$AN$239,21,FALSE))</f>
        <v>0</v>
      </c>
      <c r="X57" s="45">
        <f>IF(W57,LOOKUP(W57,{1;2;3;4;5;6;7;8;9;10;11;12;13;14;15;16;17;18;19;20;21},{60;50;42;36;32;30;28;26;24;22;20;18;16;14;12;10;8;6;4;2;0}),0)</f>
        <v>0</v>
      </c>
      <c r="Y57" s="390">
        <f>IF($E57="","",VLOOKUP($E57,'SuperTour Men'!$E$6:$AN$239,23,FALSE))</f>
        <v>0</v>
      </c>
      <c r="Z57" s="41">
        <f>IF(Y57,LOOKUP(Y57,{1;2;3;4;5;6;7;8;9;10;11;12;13;14;15;16;17;18;19;20;21},{60;50;42;36;32;30;28;26;24;22;20;18;16;14;12;10;8;6;4;2;0}),0)</f>
        <v>0</v>
      </c>
      <c r="AA57" s="390">
        <f>IF($E57="","",VLOOKUP($E57,'SuperTour Men'!$E$6:$AN$239,25,FALSE))</f>
        <v>12</v>
      </c>
      <c r="AB57" s="106">
        <f>IF(AA57,LOOKUP(AA57,{1;2;3;4;5;6;7;8;9;10;11;12;13;14;15;16;17;18;19;20;21},{30;25;21;18;16;15;14;13;12;11;10;9;8;7;6;5;4;3;2;1;0}),0)</f>
        <v>9</v>
      </c>
      <c r="AC57" s="390">
        <f>IF($E57="","",VLOOKUP($E57,'SuperTour Men'!$E$6:$AN$239,27,FALSE))</f>
        <v>19</v>
      </c>
      <c r="AD57" s="488">
        <f>IF(AC57,LOOKUP(AC57,{1;2;3;4;5;6;7;8;9;10;11;12;13;14;15;16;17;18;19;20;21},{30;25;21;18;16;15;14;13;12;11;10;9;8;7;6;5;4;3;2;1;0}),0)</f>
        <v>2</v>
      </c>
      <c r="AE57" s="390">
        <f>IF($E57="","",VLOOKUP($E57,'SuperTour Men'!$E$6:$AN$239,29,FALSE))</f>
        <v>14</v>
      </c>
      <c r="AF57" s="106">
        <f>IF(AE57,LOOKUP(AE57,{1;2;3;4;5;6;7;8;9;10;11;12;13;14;15;16;17;18;19;20;21},{30;25;21;18;16;15;14;13;12;11;10;9;8;7;6;5;4;3;2;1;0}),0)</f>
        <v>7</v>
      </c>
      <c r="AG57" s="390">
        <f>IF($E57="","",VLOOKUP($E57,'SuperTour Men'!$E$6:$AN$239,31,FALSE))</f>
        <v>0</v>
      </c>
      <c r="AH57" s="41">
        <f>IF(AG57,LOOKUP(AG57,{1;2;3;4;5;6;7;8;9;10;11;12;13;14;15;16;17;18;19;20;21},{30;25;21;18;16;15;14;13;12;11;10;9;8;7;6;5;4;3;2;1;0}),0)</f>
        <v>0</v>
      </c>
      <c r="AI57" s="390">
        <f>IF($E57="","",VLOOKUP($E57,'SuperTour Men'!$E$6:$AN$239,33,FALSE))</f>
        <v>0</v>
      </c>
      <c r="AJ57" s="43">
        <f>IF(AI57,LOOKUP(AI57,{1;2;3;4;5;6;7;8;9;10;11;12;13;14;15;16;17;18;19;20;21},{30;25;21;18;16;15;14;13;12;11;10;9;8;7;6;5;4;3;2;1;0}),0)</f>
        <v>0</v>
      </c>
      <c r="AK57" s="390">
        <f>IF($E57="","",VLOOKUP($E57,'SuperTour Men'!$E$6:$AN$239,35,FALSE))</f>
        <v>0</v>
      </c>
      <c r="AL57" s="43">
        <f>IF(AK57,LOOKUP(AK57,{1;2;3;4;5;6;7;8;9;10;11;12;13;14;15;16;17;18;19;20;21},{30;25;21;18;16;15;14;13;12;11;10;9;8;7;6;5;4;3;2;1;0}),0)</f>
        <v>0</v>
      </c>
    </row>
    <row r="58" spans="1:38" ht="16" customHeight="1" x14ac:dyDescent="0.2">
      <c r="A58" s="424">
        <f t="shared" si="3"/>
        <v>53</v>
      </c>
      <c r="B58" s="435">
        <v>3100449</v>
      </c>
      <c r="C58" s="430" t="s">
        <v>687</v>
      </c>
      <c r="D58" s="49" t="s">
        <v>688</v>
      </c>
      <c r="E58" s="38" t="str">
        <f t="shared" si="4"/>
        <v>PierreGRALL JOHNSON</v>
      </c>
      <c r="F58" s="39"/>
      <c r="G58" s="118">
        <v>1999</v>
      </c>
      <c r="H58" s="207" t="str">
        <f t="shared" si="5"/>
        <v>U23</v>
      </c>
      <c r="I58" s="416">
        <f>(L58+N58+P58+R58+T58+V58+X58+Z58+AB58+AD58+AF58+AH58+AJ58+AL58)-SMALL((L58, N58,P58,R58,T58,V58,X58,Z58,AB58,AD58,AF58,AH58,AJ58,AL58),1)-SMALL((L58,N58,P58,R58,T58,V58,X58,Z58,AB58,AD58,AF58,AH58,AJ58,AL58),2)-SMALL((L58,N58,P58,R58,T58,V58,X58,Z58,AB58,AD58,AF58,AH58,AJ58,AL58),3)</f>
        <v>17</v>
      </c>
      <c r="J58" s="122"/>
      <c r="K58" s="388">
        <f>IF($E58="","",VLOOKUP($E58,'SuperTour Men'!$E$6:$AN$239,9,FALSE))</f>
        <v>0</v>
      </c>
      <c r="L58" s="41">
        <f>IF(K58,LOOKUP(K58,{1;2;3;4;5;6;7;8;9;10;11;12;13;14;15;16;17;18;19;20;21},{30;25;21;18;16;15;14;13;12;11;10;9;8;7;6;5;4;3;2;1;0}),0)</f>
        <v>0</v>
      </c>
      <c r="M58" s="390">
        <f>IF($E58="","",VLOOKUP($E58,'SuperTour Men'!$E$6:$AN$239,11,FALSE))</f>
        <v>0</v>
      </c>
      <c r="N58" s="43">
        <f>IF(M58,LOOKUP(M58,{1;2;3;4;5;6;7;8;9;10;11;12;13;14;15;16;17;18;19;20;21},{30;25;21;18;16;15;14;13;12;11;10;9;8;7;6;5;4;3;2;1;0}),0)</f>
        <v>0</v>
      </c>
      <c r="O58" s="390">
        <f>IF($E58="","",VLOOKUP($E58,'SuperTour Men'!$E$6:$AN$239,13,FALSE))</f>
        <v>0</v>
      </c>
      <c r="P58" s="41">
        <f>IF(O58,LOOKUP(O58,{1;2;3;4;5;6;7;8;9;10;11;12;13;14;15;16;17;18;19;20;21},{30;25;21;18;16;15;14;13;12;11;10;9;8;7;6;5;4;3;2;1;0}),0)</f>
        <v>0</v>
      </c>
      <c r="Q58" s="390">
        <f>IF($E58="","",VLOOKUP($E58,'SuperTour Men'!$E$6:$AN$239,15,FALSE))</f>
        <v>0</v>
      </c>
      <c r="R58" s="43">
        <f>IF(Q58,LOOKUP(Q58,{1;2;3;4;5;6;7;8;9;10;11;12;13;14;15;16;17;18;19;20;21},{30;25;21;18;16;15;14;13;12;11;10;9;8;7;6;5;4;3;2;1;0}),0)</f>
        <v>0</v>
      </c>
      <c r="S58" s="390">
        <f>IF($E58="","",VLOOKUP($E58,'SuperTour Men'!$E$6:$AN$239,17,FALSE))</f>
        <v>0</v>
      </c>
      <c r="T58" s="45">
        <f>IF(S58,LOOKUP(S58,{1;2;3;4;5;6;7;8;9;10;11;12;13;14;15;16;17;18;19;20;21},{60;50;42;36;32;30;28;26;24;22;20;18;16;14;12;10;8;6;4;2;0}),0)</f>
        <v>0</v>
      </c>
      <c r="U58" s="390">
        <f>IF($E58="","",VLOOKUP($E58,'SuperTour Men'!$E$6:$AN$239,19,FALSE))</f>
        <v>0</v>
      </c>
      <c r="V58" s="41">
        <f>IF(U58,LOOKUP(U58,{1;2;3;4;5;6;7;8;9;10;11;12;13;14;15;16;17;18;19;20;21},{60;50;42;36;32;30;28;26;24;22;20;18;16;14;12;10;8;6;4;2;0}),0)</f>
        <v>0</v>
      </c>
      <c r="W58" s="390">
        <f>IF($E58="","",VLOOKUP($E58,'SuperTour Men'!$E$6:$AN$239,21,FALSE))</f>
        <v>0</v>
      </c>
      <c r="X58" s="45">
        <f>IF(W58,LOOKUP(W58,{1;2;3;4;5;6;7;8;9;10;11;12;13;14;15;16;17;18;19;20;21},{60;50;42;36;32;30;28;26;24;22;20;18;16;14;12;10;8;6;4;2;0}),0)</f>
        <v>0</v>
      </c>
      <c r="Y58" s="390">
        <f>IF($E58="","",VLOOKUP($E58,'SuperTour Men'!$E$6:$AN$239,23,FALSE))</f>
        <v>0</v>
      </c>
      <c r="Z58" s="41">
        <f>IF(Y58,LOOKUP(Y58,{1;2;3;4;5;6;7;8;9;10;11;12;13;14;15;16;17;18;19;20;21},{60;50;42;36;32;30;28;26;24;22;20;18;16;14;12;10;8;6;4;2;0}),0)</f>
        <v>0</v>
      </c>
      <c r="AA58" s="390">
        <f>IF($E58="","",VLOOKUP($E58,'SuperTour Men'!$E$6:$AN$239,25,FALSE))</f>
        <v>0</v>
      </c>
      <c r="AB58" s="106">
        <f>IF(AA58,LOOKUP(AA58,{1;2;3;4;5;6;7;8;9;10;11;12;13;14;15;16;17;18;19;20;21},{30;25;21;18;16;15;14;13;12;11;10;9;8;7;6;5;4;3;2;1;0}),0)</f>
        <v>0</v>
      </c>
      <c r="AC58" s="390">
        <f>IF($E58="","",VLOOKUP($E58,'SuperTour Men'!$E$6:$AN$239,27,FALSE))</f>
        <v>8</v>
      </c>
      <c r="AD58" s="488">
        <f>IF(AC58,LOOKUP(AC58,{1;2;3;4;5;6;7;8;9;10;11;12;13;14;15;16;17;18;19;20;21},{30;25;21;18;16;15;14;13;12;11;10;9;8;7;6;5;4;3;2;1;0}),0)</f>
        <v>13</v>
      </c>
      <c r="AE58" s="390">
        <f>IF($E58="","",VLOOKUP($E58,'SuperTour Men'!$E$6:$AN$239,29,FALSE))</f>
        <v>17</v>
      </c>
      <c r="AF58" s="106">
        <f>IF(AE58,LOOKUP(AE58,{1;2;3;4;5;6;7;8;9;10;11;12;13;14;15;16;17;18;19;20;21},{30;25;21;18;16;15;14;13;12;11;10;9;8;7;6;5;4;3;2;1;0}),0)</f>
        <v>4</v>
      </c>
      <c r="AG58" s="390">
        <f>IF($E58="","",VLOOKUP($E58,'SuperTour Men'!$E$6:$AN$239,31,FALSE))</f>
        <v>0</v>
      </c>
      <c r="AH58" s="41">
        <f>IF(AG58,LOOKUP(AG58,{1;2;3;4;5;6;7;8;9;10;11;12;13;14;15;16;17;18;19;20;21},{30;25;21;18;16;15;14;13;12;11;10;9;8;7;6;5;4;3;2;1;0}),0)</f>
        <v>0</v>
      </c>
      <c r="AI58" s="390">
        <f>IF($E58="","",VLOOKUP($E58,'SuperTour Men'!$E$6:$AN$239,33,FALSE))</f>
        <v>0</v>
      </c>
      <c r="AJ58" s="43">
        <f>IF(AI58,LOOKUP(AI58,{1;2;3;4;5;6;7;8;9;10;11;12;13;14;15;16;17;18;19;20;21},{30;25;21;18;16;15;14;13;12;11;10;9;8;7;6;5;4;3;2;1;0}),0)</f>
        <v>0</v>
      </c>
      <c r="AK58" s="390">
        <f>IF($E58="","",VLOOKUP($E58,'SuperTour Men'!$E$6:$AN$239,35,FALSE))</f>
        <v>0</v>
      </c>
      <c r="AL58" s="43">
        <f>IF(AK58,LOOKUP(AK58,{1;2;3;4;5;6;7;8;9;10;11;12;13;14;15;16;17;18;19;20;21},{30;25;21;18;16;15;14;13;12;11;10;9;8;7;6;5;4;3;2;1;0}),0)</f>
        <v>0</v>
      </c>
    </row>
    <row r="59" spans="1:38" ht="16" customHeight="1" x14ac:dyDescent="0.2">
      <c r="A59" s="424">
        <f t="shared" si="3"/>
        <v>53</v>
      </c>
      <c r="B59" s="435">
        <v>3100316</v>
      </c>
      <c r="C59" s="430" t="s">
        <v>132</v>
      </c>
      <c r="D59" s="49" t="s">
        <v>133</v>
      </c>
      <c r="E59" s="38" t="str">
        <f t="shared" si="4"/>
        <v>OlivierHAMEL</v>
      </c>
      <c r="F59" s="39">
        <v>2017</v>
      </c>
      <c r="G59" s="440">
        <v>1996</v>
      </c>
      <c r="H59" s="207" t="str">
        <f t="shared" si="5"/>
        <v>U23</v>
      </c>
      <c r="I59" s="416">
        <f>(L59+N59+P59+R59+T59+V59+X59+Z59+AB59+AD59+AF59+AH59+AJ59+AL59)-SMALL((L59, N59,P59,R59,T59,V59,X59,Z59,AB59,AD59,AF59,AH59,AJ59,AL59),1)-SMALL((L59,N59,P59,R59,T59,V59,X59,Z59,AB59,AD59,AF59,AH59,AJ59,AL59),2)-SMALL((L59,N59,P59,R59,T59,V59,X59,Z59,AB59,AD59,AF59,AH59,AJ59,AL59),3)</f>
        <v>17</v>
      </c>
      <c r="J59" s="266"/>
      <c r="K59" s="388">
        <f>IF($E59="","",VLOOKUP($E59,'SuperTour Men'!$E$6:$AN$239,9,FALSE))</f>
        <v>0</v>
      </c>
      <c r="L59" s="41">
        <f>IF(K59,LOOKUP(K59,{1;2;3;4;5;6;7;8;9;10;11;12;13;14;15;16;17;18;19;20;21},{30;25;21;18;16;15;14;13;12;11;10;9;8;7;6;5;4;3;2;1;0}),0)</f>
        <v>0</v>
      </c>
      <c r="M59" s="390">
        <f>IF($E59="","",VLOOKUP($E59,'SuperTour Men'!$E$6:$AN$239,11,FALSE))</f>
        <v>0</v>
      </c>
      <c r="N59" s="43">
        <f>IF(M59,LOOKUP(M59,{1;2;3;4;5;6;7;8;9;10;11;12;13;14;15;16;17;18;19;20;21},{30;25;21;18;16;15;14;13;12;11;10;9;8;7;6;5;4;3;2;1;0}),0)</f>
        <v>0</v>
      </c>
      <c r="O59" s="390">
        <f>IF($E59="","",VLOOKUP($E59,'SuperTour Men'!$E$6:$AN$239,13,FALSE))</f>
        <v>0</v>
      </c>
      <c r="P59" s="41">
        <f>IF(O59,LOOKUP(O59,{1;2;3;4;5;6;7;8;9;10;11;12;13;14;15;16;17;18;19;20;21},{30;25;21;18;16;15;14;13;12;11;10;9;8;7;6;5;4;3;2;1;0}),0)</f>
        <v>0</v>
      </c>
      <c r="Q59" s="390">
        <f>IF($E59="","",VLOOKUP($E59,'SuperTour Men'!$E$6:$AN$239,15,FALSE))</f>
        <v>0</v>
      </c>
      <c r="R59" s="43">
        <f>IF(Q59,LOOKUP(Q59,{1;2;3;4;5;6;7;8;9;10;11;12;13;14;15;16;17;18;19;20;21},{30;25;21;18;16;15;14;13;12;11;10;9;8;7;6;5;4;3;2;1;0}),0)</f>
        <v>0</v>
      </c>
      <c r="S59" s="390">
        <f>IF($E59="","",VLOOKUP($E59,'SuperTour Men'!$E$6:$AN$239,17,FALSE))</f>
        <v>0</v>
      </c>
      <c r="T59" s="45">
        <f>IF(S59,LOOKUP(S59,{1;2;3;4;5;6;7;8;9;10;11;12;13;14;15;16;17;18;19;20;21},{60;50;42;36;32;30;28;26;24;22;20;18;16;14;12;10;8;6;4;2;0}),0)</f>
        <v>0</v>
      </c>
      <c r="U59" s="390">
        <f>IF($E59="","",VLOOKUP($E59,'SuperTour Men'!$E$6:$AN$239,19,FALSE))</f>
        <v>0</v>
      </c>
      <c r="V59" s="41">
        <f>IF(U59,LOOKUP(U59,{1;2;3;4;5;6;7;8;9;10;11;12;13;14;15;16;17;18;19;20;21},{60;50;42;36;32;30;28;26;24;22;20;18;16;14;12;10;8;6;4;2;0}),0)</f>
        <v>0</v>
      </c>
      <c r="W59" s="390">
        <f>IF($E59="","",VLOOKUP($E59,'SuperTour Men'!$E$6:$AN$239,21,FALSE))</f>
        <v>0</v>
      </c>
      <c r="X59" s="45">
        <f>IF(W59,LOOKUP(W59,{1;2;3;4;5;6;7;8;9;10;11;12;13;14;15;16;17;18;19;20;21},{60;50;42;36;32;30;28;26;24;22;20;18;16;14;12;10;8;6;4;2;0}),0)</f>
        <v>0</v>
      </c>
      <c r="Y59" s="390">
        <f>IF($E59="","",VLOOKUP($E59,'SuperTour Men'!$E$6:$AN$239,23,FALSE))</f>
        <v>0</v>
      </c>
      <c r="Z59" s="41">
        <f>IF(Y59,LOOKUP(Y59,{1;2;3;4;5;6;7;8;9;10;11;12;13;14;15;16;17;18;19;20;21},{60;50;42;36;32;30;28;26;24;22;20;18;16;14;12;10;8;6;4;2;0}),0)</f>
        <v>0</v>
      </c>
      <c r="AA59" s="390">
        <f>IF($E59="","",VLOOKUP($E59,'SuperTour Men'!$E$6:$AN$239,25,FALSE))</f>
        <v>0</v>
      </c>
      <c r="AB59" s="106">
        <f>IF(AA59,LOOKUP(AA59,{1;2;3;4;5;6;7;8;9;10;11;12;13;14;15;16;17;18;19;20;21},{30;25;21;18;16;15;14;13;12;11;10;9;8;7;6;5;4;3;2;1;0}),0)</f>
        <v>0</v>
      </c>
      <c r="AC59" s="390">
        <f>IF($E59="","",VLOOKUP($E59,'SuperTour Men'!$E$6:$AN$239,27,FALSE))</f>
        <v>6</v>
      </c>
      <c r="AD59" s="488">
        <f>IF(AC59,LOOKUP(AC59,{1;2;3;4;5;6;7;8;9;10;11;12;13;14;15;16;17;18;19;20;21},{30;25;21;18;16;15;14;13;12;11;10;9;8;7;6;5;4;3;2;1;0}),0)</f>
        <v>15</v>
      </c>
      <c r="AE59" s="390">
        <f>IF($E59="","",VLOOKUP($E59,'SuperTour Men'!$E$6:$AN$239,29,FALSE))</f>
        <v>19</v>
      </c>
      <c r="AF59" s="106">
        <f>IF(AE59,LOOKUP(AE59,{1;2;3;4;5;6;7;8;9;10;11;12;13;14;15;16;17;18;19;20;21},{30;25;21;18;16;15;14;13;12;11;10;9;8;7;6;5;4;3;2;1;0}),0)</f>
        <v>2</v>
      </c>
      <c r="AG59" s="390">
        <f>IF($E59="","",VLOOKUP($E59,'SuperTour Men'!$E$6:$AN$239,31,FALSE))</f>
        <v>0</v>
      </c>
      <c r="AH59" s="41">
        <f>IF(AG59,LOOKUP(AG59,{1;2;3;4;5;6;7;8;9;10;11;12;13;14;15;16;17;18;19;20;21},{30;25;21;18;16;15;14;13;12;11;10;9;8;7;6;5;4;3;2;1;0}),0)</f>
        <v>0</v>
      </c>
      <c r="AI59" s="390">
        <f>IF($E59="","",VLOOKUP($E59,'SuperTour Men'!$E$6:$AN$239,33,FALSE))</f>
        <v>0</v>
      </c>
      <c r="AJ59" s="43">
        <f>IF(AI59,LOOKUP(AI59,{1;2;3;4;5;6;7;8;9;10;11;12;13;14;15;16;17;18;19;20;21},{30;25;21;18;16;15;14;13;12;11;10;9;8;7;6;5;4;3;2;1;0}),0)</f>
        <v>0</v>
      </c>
      <c r="AK59" s="390">
        <f>IF($E59="","",VLOOKUP($E59,'SuperTour Men'!$E$6:$AN$239,35,FALSE))</f>
        <v>0</v>
      </c>
      <c r="AL59" s="43">
        <f>IF(AK59,LOOKUP(AK59,{1;2;3;4;5;6;7;8;9;10;11;12;13;14;15;16;17;18;19;20;21},{30;25;21;18;16;15;14;13;12;11;10;9;8;7;6;5;4;3;2;1;0}),0)</f>
        <v>0</v>
      </c>
    </row>
    <row r="60" spans="1:38" ht="16" customHeight="1" x14ac:dyDescent="0.2">
      <c r="A60" s="424">
        <f t="shared" si="3"/>
        <v>55</v>
      </c>
      <c r="B60" s="435">
        <v>3530986</v>
      </c>
      <c r="C60" s="430" t="s">
        <v>606</v>
      </c>
      <c r="D60" s="49" t="s">
        <v>607</v>
      </c>
      <c r="E60" s="38" t="str">
        <f t="shared" si="4"/>
        <v>JohnnyHAGENBUCH</v>
      </c>
      <c r="F60" s="39"/>
      <c r="G60" s="118">
        <v>2001</v>
      </c>
      <c r="H60" s="207" t="str">
        <f t="shared" si="5"/>
        <v>U23</v>
      </c>
      <c r="I60" s="416">
        <f>(L60+N60+P60+R60+T60+V60+X60+Z60+AB60+AD60+AF60+AH60+AJ60+AL60)-SMALL((L60, N60,P60,R60,T60,V60,X60,Z60,AB60,AD60,AF60,AH60,AJ60,AL60),1)-SMALL((L60,N60,P60,R60,T60,V60,X60,Z60,AB60,AD60,AF60,AH60,AJ60,AL60),2)-SMALL((L60,N60,P60,R60,T60,V60,X60,Z60,AB60,AD60,AF60,AH60,AJ60,AL60),3)</f>
        <v>16</v>
      </c>
      <c r="J60" s="122"/>
      <c r="K60" s="388">
        <f>IF($E60="","",VLOOKUP($E60,'SuperTour Men'!$E$6:$AN$239,9,FALSE))</f>
        <v>0</v>
      </c>
      <c r="L60" s="41">
        <f>IF(K60,LOOKUP(K60,{1;2;3;4;5;6;7;8;9;10;11;12;13;14;15;16;17;18;19;20;21},{30;25;21;18;16;15;14;13;12;11;10;9;8;7;6;5;4;3;2;1;0}),0)</f>
        <v>0</v>
      </c>
      <c r="M60" s="390">
        <f>IF($E60="","",VLOOKUP($E60,'SuperTour Men'!$E$6:$AN$239,11,FALSE))</f>
        <v>5</v>
      </c>
      <c r="N60" s="43">
        <f>IF(M60,LOOKUP(M60,{1;2;3;4;5;6;7;8;9;10;11;12;13;14;15;16;17;18;19;20;21},{30;25;21;18;16;15;14;13;12;11;10;9;8;7;6;5;4;3;2;1;0}),0)</f>
        <v>16</v>
      </c>
      <c r="O60" s="390">
        <f>IF($E60="","",VLOOKUP($E60,'SuperTour Men'!$E$6:$AN$239,13,FALSE))</f>
        <v>0</v>
      </c>
      <c r="P60" s="41">
        <f>IF(O60,LOOKUP(O60,{1;2;3;4;5;6;7;8;9;10;11;12;13;14;15;16;17;18;19;20;21},{30;25;21;18;16;15;14;13;12;11;10;9;8;7;6;5;4;3;2;1;0}),0)</f>
        <v>0</v>
      </c>
      <c r="Q60" s="390">
        <f>IF($E60="","",VLOOKUP($E60,'SuperTour Men'!$E$6:$AN$239,15,FALSE))</f>
        <v>0</v>
      </c>
      <c r="R60" s="43">
        <f>IF(Q60,LOOKUP(Q60,{1;2;3;4;5;6;7;8;9;10;11;12;13;14;15;16;17;18;19;20;21},{30;25;21;18;16;15;14;13;12;11;10;9;8;7;6;5;4;3;2;1;0}),0)</f>
        <v>0</v>
      </c>
      <c r="S60" s="390">
        <f>IF($E60="","",VLOOKUP($E60,'SuperTour Men'!$E$6:$AN$239,17,FALSE))</f>
        <v>0</v>
      </c>
      <c r="T60" s="45">
        <f>IF(S60,LOOKUP(S60,{1;2;3;4;5;6;7;8;9;10;11;12;13;14;15;16;17;18;19;20;21},{60;50;42;36;32;30;28;26;24;22;20;18;16;14;12;10;8;6;4;2;0}),0)</f>
        <v>0</v>
      </c>
      <c r="U60" s="390">
        <f>IF($E60="","",VLOOKUP($E60,'SuperTour Men'!$E$6:$AN$239,19,FALSE))</f>
        <v>0</v>
      </c>
      <c r="V60" s="41">
        <f>IF(U60,LOOKUP(U60,{1;2;3;4;5;6;7;8;9;10;11;12;13;14;15;16;17;18;19;20;21},{60;50;42;36;32;30;28;26;24;22;20;18;16;14;12;10;8;6;4;2;0}),0)</f>
        <v>0</v>
      </c>
      <c r="W60" s="390">
        <f>IF($E60="","",VLOOKUP($E60,'SuperTour Men'!$E$6:$AN$239,21,FALSE))</f>
        <v>0</v>
      </c>
      <c r="X60" s="45">
        <f>IF(W60,LOOKUP(W60,{1;2;3;4;5;6;7;8;9;10;11;12;13;14;15;16;17;18;19;20;21},{60;50;42;36;32;30;28;26;24;22;20;18;16;14;12;10;8;6;4;2;0}),0)</f>
        <v>0</v>
      </c>
      <c r="Y60" s="390">
        <f>IF($E60="","",VLOOKUP($E60,'SuperTour Men'!$E$6:$AN$239,23,FALSE))</f>
        <v>0</v>
      </c>
      <c r="Z60" s="41">
        <f>IF(Y60,LOOKUP(Y60,{1;2;3;4;5;6;7;8;9;10;11;12;13;14;15;16;17;18;19;20;21},{60;50;42;36;32;30;28;26;24;22;20;18;16;14;12;10;8;6;4;2;0}),0)</f>
        <v>0</v>
      </c>
      <c r="AA60" s="390">
        <f>IF($E60="","",VLOOKUP($E60,'SuperTour Men'!$E$6:$AN$239,25,FALSE))</f>
        <v>0</v>
      </c>
      <c r="AB60" s="106">
        <f>IF(AA60,LOOKUP(AA60,{1;2;3;4;5;6;7;8;9;10;11;12;13;14;15;16;17;18;19;20;21},{30;25;21;18;16;15;14;13;12;11;10;9;8;7;6;5;4;3;2;1;0}),0)</f>
        <v>0</v>
      </c>
      <c r="AC60" s="390">
        <f>IF($E60="","",VLOOKUP($E60,'SuperTour Men'!$E$6:$AN$239,27,FALSE))</f>
        <v>0</v>
      </c>
      <c r="AD60" s="488">
        <f>IF(AC60,LOOKUP(AC60,{1;2;3;4;5;6;7;8;9;10;11;12;13;14;15;16;17;18;19;20;21},{30;25;21;18;16;15;14;13;12;11;10;9;8;7;6;5;4;3;2;1;0}),0)</f>
        <v>0</v>
      </c>
      <c r="AE60" s="390">
        <f>IF($E60="","",VLOOKUP($E60,'SuperTour Men'!$E$6:$AN$239,29,FALSE))</f>
        <v>0</v>
      </c>
      <c r="AF60" s="106">
        <f>IF(AE60,LOOKUP(AE60,{1;2;3;4;5;6;7;8;9;10;11;12;13;14;15;16;17;18;19;20;21},{30;25;21;18;16;15;14;13;12;11;10;9;8;7;6;5;4;3;2;1;0}),0)</f>
        <v>0</v>
      </c>
      <c r="AG60" s="390">
        <f>IF($E60="","",VLOOKUP($E60,'SuperTour Men'!$E$6:$AN$239,31,FALSE))</f>
        <v>0</v>
      </c>
      <c r="AH60" s="41">
        <f>IF(AG60,LOOKUP(AG60,{1;2;3;4;5;6;7;8;9;10;11;12;13;14;15;16;17;18;19;20;21},{30;25;21;18;16;15;14;13;12;11;10;9;8;7;6;5;4;3;2;1;0}),0)</f>
        <v>0</v>
      </c>
      <c r="AI60" s="390">
        <f>IF($E60="","",VLOOKUP($E60,'SuperTour Men'!$E$6:$AN$239,33,FALSE))</f>
        <v>0</v>
      </c>
      <c r="AJ60" s="43">
        <f>IF(AI60,LOOKUP(AI60,{1;2;3;4;5;6;7;8;9;10;11;12;13;14;15;16;17;18;19;20;21},{30;25;21;18;16;15;14;13;12;11;10;9;8;7;6;5;4;3;2;1;0}),0)</f>
        <v>0</v>
      </c>
      <c r="AK60" s="390">
        <f>IF($E60="","",VLOOKUP($E60,'SuperTour Men'!$E$6:$AN$239,35,FALSE))</f>
        <v>0</v>
      </c>
      <c r="AL60" s="43">
        <f>IF(AK60,LOOKUP(AK60,{1;2;3;4;5;6;7;8;9;10;11;12;13;14;15;16;17;18;19;20;21},{30;25;21;18;16;15;14;13;12;11;10;9;8;7;6;5;4;3;2;1;0}),0)</f>
        <v>0</v>
      </c>
    </row>
    <row r="61" spans="1:38" ht="16" customHeight="1" x14ac:dyDescent="0.2">
      <c r="A61" s="424">
        <f t="shared" si="3"/>
        <v>55</v>
      </c>
      <c r="B61" s="154">
        <v>3530902</v>
      </c>
      <c r="C61" s="429" t="s">
        <v>74</v>
      </c>
      <c r="D61" s="37" t="s">
        <v>75</v>
      </c>
      <c r="E61" s="38" t="str">
        <f t="shared" si="4"/>
        <v>BenOGDEN</v>
      </c>
      <c r="F61" s="39">
        <v>2017</v>
      </c>
      <c r="G61" s="440">
        <v>2000</v>
      </c>
      <c r="H61" s="207" t="str">
        <f t="shared" si="5"/>
        <v>U23</v>
      </c>
      <c r="I61" s="416">
        <f>(L61+N61+P61+R61+T61+V61+X61+Z61+AB61+AD61+AF61+AH61+AJ61+AL61)-SMALL((L61, N61,P61,R61,T61,V61,X61,Z61,AB61,AD61,AF61,AH61,AJ61,AL61),1)-SMALL((L61,N61,P61,R61,T61,V61,X61,Z61,AB61,AD61,AF61,AH61,AJ61,AL61),2)-SMALL((L61,N61,P61,R61,T61,V61,X61,Z61,AB61,AD61,AF61,AH61,AJ61,AL61),3)</f>
        <v>16</v>
      </c>
      <c r="J61" s="266"/>
      <c r="K61" s="388">
        <f>IF($E61="","",VLOOKUP($E61,'SuperTour Men'!$E$6:$AN$239,9,FALSE))</f>
        <v>0</v>
      </c>
      <c r="L61" s="41">
        <f>IF(K61,LOOKUP(K61,{1;2;3;4;5;6;7;8;9;10;11;12;13;14;15;16;17;18;19;20;21},{30;25;21;18;16;15;14;13;12;11;10;9;8;7;6;5;4;3;2;1;0}),0)</f>
        <v>0</v>
      </c>
      <c r="M61" s="390">
        <f>IF($E61="","",VLOOKUP($E61,'SuperTour Men'!$E$6:$AN$239,11,FALSE))</f>
        <v>0</v>
      </c>
      <c r="N61" s="43">
        <f>IF(M61,LOOKUP(M61,{1;2;3;4;5;6;7;8;9;10;11;12;13;14;15;16;17;18;19;20;21},{30;25;21;18;16;15;14;13;12;11;10;9;8;7;6;5;4;3;2;1;0}),0)</f>
        <v>0</v>
      </c>
      <c r="O61" s="390">
        <f>IF($E61="","",VLOOKUP($E61,'SuperTour Men'!$E$6:$AN$239,13,FALSE))</f>
        <v>0</v>
      </c>
      <c r="P61" s="41">
        <f>IF(O61,LOOKUP(O61,{1;2;3;4;5;6;7;8;9;10;11;12;13;14;15;16;17;18;19;20;21},{30;25;21;18;16;15;14;13;12;11;10;9;8;7;6;5;4;3;2;1;0}),0)</f>
        <v>0</v>
      </c>
      <c r="Q61" s="390">
        <f>IF($E61="","",VLOOKUP($E61,'SuperTour Men'!$E$6:$AN$239,15,FALSE))</f>
        <v>0</v>
      </c>
      <c r="R61" s="43">
        <f>IF(Q61,LOOKUP(Q61,{1;2;3;4;5;6;7;8;9;10;11;12;13;14;15;16;17;18;19;20;21},{30;25;21;18;16;15;14;13;12;11;10;9;8;7;6;5;4;3;2;1;0}),0)</f>
        <v>0</v>
      </c>
      <c r="S61" s="390">
        <f>IF($E61="","",VLOOKUP($E61,'SuperTour Men'!$E$6:$AN$239,17,FALSE))</f>
        <v>18</v>
      </c>
      <c r="T61" s="45">
        <f>IF(S61,LOOKUP(S61,{1;2;3;4;5;6;7;8;9;10;11;12;13;14;15;16;17;18;19;20;21},{60;50;42;36;32;30;28;26;24;22;20;18;16;14;12;10;8;6;4;2;0}),0)</f>
        <v>6</v>
      </c>
      <c r="U61" s="390">
        <f>IF($E61="","",VLOOKUP($E61,'SuperTour Men'!$E$6:$AN$239,19,FALSE))</f>
        <v>16</v>
      </c>
      <c r="V61" s="41">
        <f>IF(U61,LOOKUP(U61,{1;2;3;4;5;6;7;8;9;10;11;12;13;14;15;16;17;18;19;20;21},{60;50;42;36;32;30;28;26;24;22;20;18;16;14;12;10;8;6;4;2;0}),0)</f>
        <v>10</v>
      </c>
      <c r="W61" s="390">
        <f>IF($E61="","",VLOOKUP($E61,'SuperTour Men'!$E$6:$AN$239,21,FALSE))</f>
        <v>0</v>
      </c>
      <c r="X61" s="45">
        <f>IF(W61,LOOKUP(W61,{1;2;3;4;5;6;7;8;9;10;11;12;13;14;15;16;17;18;19;20;21},{60;50;42;36;32;30;28;26;24;22;20;18;16;14;12;10;8;6;4;2;0}),0)</f>
        <v>0</v>
      </c>
      <c r="Y61" s="390">
        <f>IF($E61="","",VLOOKUP($E61,'SuperTour Men'!$E$6:$AN$239,23,FALSE))</f>
        <v>0</v>
      </c>
      <c r="Z61" s="41">
        <f>IF(Y61,LOOKUP(Y61,{1;2;3;4;5;6;7;8;9;10;11;12;13;14;15;16;17;18;19;20;21},{60;50;42;36;32;30;28;26;24;22;20;18;16;14;12;10;8;6;4;2;0}),0)</f>
        <v>0</v>
      </c>
      <c r="AA61" s="390">
        <f>IF($E61="","",VLOOKUP($E61,'SuperTour Men'!$E$6:$AN$239,25,FALSE))</f>
        <v>0</v>
      </c>
      <c r="AB61" s="106">
        <f>IF(AA61,LOOKUP(AA61,{1;2;3;4;5;6;7;8;9;10;11;12;13;14;15;16;17;18;19;20;21},{30;25;21;18;16;15;14;13;12;11;10;9;8;7;6;5;4;3;2;1;0}),0)</f>
        <v>0</v>
      </c>
      <c r="AC61" s="390">
        <f>IF($E61="","",VLOOKUP($E61,'SuperTour Men'!$E$6:$AN$239,27,FALSE))</f>
        <v>0</v>
      </c>
      <c r="AD61" s="488">
        <f>IF(AC61,LOOKUP(AC61,{1;2;3;4;5;6;7;8;9;10;11;12;13;14;15;16;17;18;19;20;21},{30;25;21;18;16;15;14;13;12;11;10;9;8;7;6;5;4;3;2;1;0}),0)</f>
        <v>0</v>
      </c>
      <c r="AE61" s="390">
        <f>IF($E61="","",VLOOKUP($E61,'SuperTour Men'!$E$6:$AN$239,29,FALSE))</f>
        <v>0</v>
      </c>
      <c r="AF61" s="106">
        <f>IF(AE61,LOOKUP(AE61,{1;2;3;4;5;6;7;8;9;10;11;12;13;14;15;16;17;18;19;20;21},{30;25;21;18;16;15;14;13;12;11;10;9;8;7;6;5;4;3;2;1;0}),0)</f>
        <v>0</v>
      </c>
      <c r="AG61" s="390">
        <f>IF($E61="","",VLOOKUP($E61,'SuperTour Men'!$E$6:$AN$239,31,FALSE))</f>
        <v>0</v>
      </c>
      <c r="AH61" s="41">
        <f>IF(AG61,LOOKUP(AG61,{1;2;3;4;5;6;7;8;9;10;11;12;13;14;15;16;17;18;19;20;21},{30;25;21;18;16;15;14;13;12;11;10;9;8;7;6;5;4;3;2;1;0}),0)</f>
        <v>0</v>
      </c>
      <c r="AI61" s="390">
        <f>IF($E61="","",VLOOKUP($E61,'SuperTour Men'!$E$6:$AN$239,33,FALSE))</f>
        <v>0</v>
      </c>
      <c r="AJ61" s="43">
        <f>IF(AI61,LOOKUP(AI61,{1;2;3;4;5;6;7;8;9;10;11;12;13;14;15;16;17;18;19;20;21},{30;25;21;18;16;15;14;13;12;11;10;9;8;7;6;5;4;3;2;1;0}),0)</f>
        <v>0</v>
      </c>
      <c r="AK61" s="390">
        <f>IF($E61="","",VLOOKUP($E61,'SuperTour Men'!$E$6:$AN$239,35,FALSE))</f>
        <v>0</v>
      </c>
      <c r="AL61" s="43">
        <f>IF(AK61,LOOKUP(AK61,{1;2;3;4;5;6;7;8;9;10;11;12;13;14;15;16;17;18;19;20;21},{30;25;21;18;16;15;14;13;12;11;10;9;8;7;6;5;4;3;2;1;0}),0)</f>
        <v>0</v>
      </c>
    </row>
    <row r="62" spans="1:38" ht="16" customHeight="1" x14ac:dyDescent="0.2">
      <c r="A62" s="424">
        <f t="shared" si="3"/>
        <v>57</v>
      </c>
      <c r="B62" s="435">
        <v>3530741</v>
      </c>
      <c r="C62" s="429" t="s">
        <v>125</v>
      </c>
      <c r="D62" s="37" t="s">
        <v>126</v>
      </c>
      <c r="E62" s="38" t="str">
        <f t="shared" si="4"/>
        <v>KarstenHOKANSON</v>
      </c>
      <c r="F62" s="39">
        <v>2017</v>
      </c>
      <c r="G62" s="117">
        <v>1996</v>
      </c>
      <c r="H62" s="207" t="str">
        <f t="shared" si="5"/>
        <v>U23</v>
      </c>
      <c r="I62" s="416">
        <f>(L62+N62+P62+R62+T62+V62+X62+Z62+AB62+AD62+AF62+AH62+AJ62+AL62)-SMALL((L62, N62,P62,R62,T62,V62,X62,Z62,AB62,AD62,AF62,AH62,AJ62,AL62),1)-SMALL((L62,N62,P62,R62,T62,V62,X62,Z62,AB62,AD62,AF62,AH62,AJ62,AL62),2)-SMALL((L62,N62,P62,R62,T62,V62,X62,Z62,AB62,AD62,AF62,AH62,AJ62,AL62),3)</f>
        <v>15</v>
      </c>
      <c r="J62" s="122"/>
      <c r="K62" s="388">
        <f>IF($E62="","",VLOOKUP($E62,'SuperTour Men'!$E$6:$AN$239,9,FALSE))</f>
        <v>0</v>
      </c>
      <c r="L62" s="41">
        <f>IF(K62,LOOKUP(K62,{1;2;3;4;5;6;7;8;9;10;11;12;13;14;15;16;17;18;19;20;21},{30;25;21;18;16;15;14;13;12;11;10;9;8;7;6;5;4;3;2;1;0}),0)</f>
        <v>0</v>
      </c>
      <c r="M62" s="390">
        <f>IF($E62="","",VLOOKUP($E62,'SuperTour Men'!$E$6:$AN$239,11,FALSE))</f>
        <v>6</v>
      </c>
      <c r="N62" s="43">
        <f>IF(M62,LOOKUP(M62,{1;2;3;4;5;6;7;8;9;10;11;12;13;14;15;16;17;18;19;20;21},{30;25;21;18;16;15;14;13;12;11;10;9;8;7;6;5;4;3;2;1;0}),0)</f>
        <v>15</v>
      </c>
      <c r="O62" s="390">
        <f>IF($E62="","",VLOOKUP($E62,'SuperTour Men'!$E$6:$AN$239,13,FALSE))</f>
        <v>0</v>
      </c>
      <c r="P62" s="41">
        <f>IF(O62,LOOKUP(O62,{1;2;3;4;5;6;7;8;9;10;11;12;13;14;15;16;17;18;19;20;21},{30;25;21;18;16;15;14;13;12;11;10;9;8;7;6;5;4;3;2;1;0}),0)</f>
        <v>0</v>
      </c>
      <c r="Q62" s="390">
        <f>IF($E62="","",VLOOKUP($E62,'SuperTour Men'!$E$6:$AN$239,15,FALSE))</f>
        <v>0</v>
      </c>
      <c r="R62" s="43">
        <f>IF(Q62,LOOKUP(Q62,{1;2;3;4;5;6;7;8;9;10;11;12;13;14;15;16;17;18;19;20;21},{30;25;21;18;16;15;14;13;12;11;10;9;8;7;6;5;4;3;2;1;0}),0)</f>
        <v>0</v>
      </c>
      <c r="S62" s="390">
        <f>IF($E62="","",VLOOKUP($E62,'SuperTour Men'!$E$6:$AN$239,17,FALSE))</f>
        <v>0</v>
      </c>
      <c r="T62" s="45">
        <f>IF(S62,LOOKUP(S62,{1;2;3;4;5;6;7;8;9;10;11;12;13;14;15;16;17;18;19;20;21},{60;50;42;36;32;30;28;26;24;22;20;18;16;14;12;10;8;6;4;2;0}),0)</f>
        <v>0</v>
      </c>
      <c r="U62" s="390">
        <f>IF($E62="","",VLOOKUP($E62,'SuperTour Men'!$E$6:$AN$239,19,FALSE))</f>
        <v>0</v>
      </c>
      <c r="V62" s="41">
        <f>IF(U62,LOOKUP(U62,{1;2;3;4;5;6;7;8;9;10;11;12;13;14;15;16;17;18;19;20;21},{60;50;42;36;32;30;28;26;24;22;20;18;16;14;12;10;8;6;4;2;0}),0)</f>
        <v>0</v>
      </c>
      <c r="W62" s="390">
        <f>IF($E62="","",VLOOKUP($E62,'SuperTour Men'!$E$6:$AN$239,21,FALSE))</f>
        <v>0</v>
      </c>
      <c r="X62" s="45">
        <f>IF(W62,LOOKUP(W62,{1;2;3;4;5;6;7;8;9;10;11;12;13;14;15;16;17;18;19;20;21},{60;50;42;36;32;30;28;26;24;22;20;18;16;14;12;10;8;6;4;2;0}),0)</f>
        <v>0</v>
      </c>
      <c r="Y62" s="390">
        <f>IF($E62="","",VLOOKUP($E62,'SuperTour Men'!$E$6:$AN$239,23,FALSE))</f>
        <v>0</v>
      </c>
      <c r="Z62" s="41">
        <f>IF(Y62,LOOKUP(Y62,{1;2;3;4;5;6;7;8;9;10;11;12;13;14;15;16;17;18;19;20;21},{60;50;42;36;32;30;28;26;24;22;20;18;16;14;12;10;8;6;4;2;0}),0)</f>
        <v>0</v>
      </c>
      <c r="AA62" s="390">
        <f>IF($E62="","",VLOOKUP($E62,'SuperTour Men'!$E$6:$AN$239,25,FALSE))</f>
        <v>0</v>
      </c>
      <c r="AB62" s="106">
        <f>IF(AA62,LOOKUP(AA62,{1;2;3;4;5;6;7;8;9;10;11;12;13;14;15;16;17;18;19;20;21},{30;25;21;18;16;15;14;13;12;11;10;9;8;7;6;5;4;3;2;1;0}),0)</f>
        <v>0</v>
      </c>
      <c r="AC62" s="390">
        <f>IF($E62="","",VLOOKUP($E62,'SuperTour Men'!$E$6:$AN$239,27,FALSE))</f>
        <v>0</v>
      </c>
      <c r="AD62" s="488">
        <f>IF(AC62,LOOKUP(AC62,{1;2;3;4;5;6;7;8;9;10;11;12;13;14;15;16;17;18;19;20;21},{30;25;21;18;16;15;14;13;12;11;10;9;8;7;6;5;4;3;2;1;0}),0)</f>
        <v>0</v>
      </c>
      <c r="AE62" s="390">
        <f>IF($E62="","",VLOOKUP($E62,'SuperTour Men'!$E$6:$AN$239,29,FALSE))</f>
        <v>0</v>
      </c>
      <c r="AF62" s="106">
        <f>IF(AE62,LOOKUP(AE62,{1;2;3;4;5;6;7;8;9;10;11;12;13;14;15;16;17;18;19;20;21},{30;25;21;18;16;15;14;13;12;11;10;9;8;7;6;5;4;3;2;1;0}),0)</f>
        <v>0</v>
      </c>
      <c r="AG62" s="390">
        <f>IF($E62="","",VLOOKUP($E62,'SuperTour Men'!$E$6:$AN$239,31,FALSE))</f>
        <v>0</v>
      </c>
      <c r="AH62" s="41">
        <f>IF(AG62,LOOKUP(AG62,{1;2;3;4;5;6;7;8;9;10;11;12;13;14;15;16;17;18;19;20;21},{30;25;21;18;16;15;14;13;12;11;10;9;8;7;6;5;4;3;2;1;0}),0)</f>
        <v>0</v>
      </c>
      <c r="AI62" s="390">
        <f>IF($E62="","",VLOOKUP($E62,'SuperTour Men'!$E$6:$AN$239,33,FALSE))</f>
        <v>0</v>
      </c>
      <c r="AJ62" s="43">
        <f>IF(AI62,LOOKUP(AI62,{1;2;3;4;5;6;7;8;9;10;11;12;13;14;15;16;17;18;19;20;21},{30;25;21;18;16;15;14;13;12;11;10;9;8;7;6;5;4;3;2;1;0}),0)</f>
        <v>0</v>
      </c>
      <c r="AK62" s="390">
        <f>IF($E62="","",VLOOKUP($E62,'SuperTour Men'!$E$6:$AN$239,35,FALSE))</f>
        <v>0</v>
      </c>
      <c r="AL62" s="43">
        <f>IF(AK62,LOOKUP(AK62,{1;2;3;4;5;6;7;8;9;10;11;12;13;14;15;16;17;18;19;20;21},{30;25;21;18;16;15;14;13;12;11;10;9;8;7;6;5;4;3;2;1;0}),0)</f>
        <v>0</v>
      </c>
    </row>
    <row r="63" spans="1:38" ht="16" customHeight="1" x14ac:dyDescent="0.2">
      <c r="A63" s="424">
        <f t="shared" si="3"/>
        <v>57</v>
      </c>
      <c r="B63" s="435">
        <v>3530952</v>
      </c>
      <c r="C63" s="430" t="s">
        <v>50</v>
      </c>
      <c r="D63" s="49" t="s">
        <v>233</v>
      </c>
      <c r="E63" s="38" t="str">
        <f t="shared" si="4"/>
        <v>ScottSCHULZ</v>
      </c>
      <c r="F63" s="39"/>
      <c r="G63" s="117">
        <v>2000</v>
      </c>
      <c r="H63" s="207" t="str">
        <f t="shared" si="5"/>
        <v>U23</v>
      </c>
      <c r="I63" s="416">
        <f>(L63+N63+P63+R63+T63+V63+X63+Z63+AB63+AD63+AF63+AH63+AJ63+AL63)-SMALL((L63, N63,P63,R63,T63,V63,X63,Z63,AB63,AD63,AF63,AH63,AJ63,AL63),1)-SMALL((L63,N63,P63,R63,T63,V63,X63,Z63,AB63,AD63,AF63,AH63,AJ63,AL63),2)-SMALL((L63,N63,P63,R63,T63,V63,X63,Z63,AB63,AD63,AF63,AH63,AJ63,AL63),3)</f>
        <v>15</v>
      </c>
      <c r="J63" s="122"/>
      <c r="K63" s="388">
        <f>IF($E63="","",VLOOKUP($E63,'SuperTour Men'!$E$6:$AN$239,9,FALSE))</f>
        <v>0</v>
      </c>
      <c r="L63" s="41">
        <f>IF(K63,LOOKUP(K63,{1;2;3;4;5;6;7;8;9;10;11;12;13;14;15;16;17;18;19;20;21},{30;25;21;18;16;15;14;13;12;11;10;9;8;7;6;5;4;3;2;1;0}),0)</f>
        <v>0</v>
      </c>
      <c r="M63" s="390">
        <f>IF($E63="","",VLOOKUP($E63,'SuperTour Men'!$E$6:$AN$239,11,FALSE))</f>
        <v>0</v>
      </c>
      <c r="N63" s="43">
        <f>IF(M63,LOOKUP(M63,{1;2;3;4;5;6;7;8;9;10;11;12;13;14;15;16;17;18;19;20;21},{30;25;21;18;16;15;14;13;12;11;10;9;8;7;6;5;4;3;2;1;0}),0)</f>
        <v>0</v>
      </c>
      <c r="O63" s="390">
        <f>IF($E63="","",VLOOKUP($E63,'SuperTour Men'!$E$6:$AN$239,13,FALSE))</f>
        <v>0</v>
      </c>
      <c r="P63" s="41">
        <f>IF(O63,LOOKUP(O63,{1;2;3;4;5;6;7;8;9;10;11;12;13;14;15;16;17;18;19;20;21},{30;25;21;18;16;15;14;13;12;11;10;9;8;7;6;5;4;3;2;1;0}),0)</f>
        <v>0</v>
      </c>
      <c r="Q63" s="390">
        <f>IF($E63="","",VLOOKUP($E63,'SuperTour Men'!$E$6:$AN$239,15,FALSE))</f>
        <v>0</v>
      </c>
      <c r="R63" s="43">
        <f>IF(Q63,LOOKUP(Q63,{1;2;3;4;5;6;7;8;9;10;11;12;13;14;15;16;17;18;19;20;21},{30;25;21;18;16;15;14;13;12;11;10;9;8;7;6;5;4;3;2;1;0}),0)</f>
        <v>0</v>
      </c>
      <c r="S63" s="390">
        <f>IF($E63="","",VLOOKUP($E63,'SuperTour Men'!$E$6:$AN$239,17,FALSE))</f>
        <v>0</v>
      </c>
      <c r="T63" s="45">
        <f>IF(S63,LOOKUP(S63,{1;2;3;4;5;6;7;8;9;10;11;12;13;14;15;16;17;18;19;20;21},{60;50;42;36;32;30;28;26;24;22;20;18;16;14;12;10;8;6;4;2;0}),0)</f>
        <v>0</v>
      </c>
      <c r="U63" s="390">
        <f>IF($E63="","",VLOOKUP($E63,'SuperTour Men'!$E$6:$AN$239,19,FALSE))</f>
        <v>0</v>
      </c>
      <c r="V63" s="41">
        <f>IF(U63,LOOKUP(U63,{1;2;3;4;5;6;7;8;9;10;11;12;13;14;15;16;17;18;19;20;21},{60;50;42;36;32;30;28;26;24;22;20;18;16;14;12;10;8;6;4;2;0}),0)</f>
        <v>0</v>
      </c>
      <c r="W63" s="390">
        <f>IF($E63="","",VLOOKUP($E63,'SuperTour Men'!$E$6:$AN$239,21,FALSE))</f>
        <v>0</v>
      </c>
      <c r="X63" s="45">
        <f>IF(W63,LOOKUP(W63,{1;2;3;4;5;6;7;8;9;10;11;12;13;14;15;16;17;18;19;20;21},{60;50;42;36;32;30;28;26;24;22;20;18;16;14;12;10;8;6;4;2;0}),0)</f>
        <v>0</v>
      </c>
      <c r="Y63" s="390">
        <f>IF($E63="","",VLOOKUP($E63,'SuperTour Men'!$E$6:$AN$239,23,FALSE))</f>
        <v>0</v>
      </c>
      <c r="Z63" s="41">
        <f>IF(Y63,LOOKUP(Y63,{1;2;3;4;5;6;7;8;9;10;11;12;13;14;15;16;17;18;19;20;21},{60;50;42;36;32;30;28;26;24;22;20;18;16;14;12;10;8;6;4;2;0}),0)</f>
        <v>0</v>
      </c>
      <c r="AA63" s="390">
        <f>IF($E63="","",VLOOKUP($E63,'SuperTour Men'!$E$6:$AN$239,25,FALSE))</f>
        <v>17</v>
      </c>
      <c r="AB63" s="106">
        <f>IF(AA63,LOOKUP(AA63,{1;2;3;4;5;6;7;8;9;10;11;12;13;14;15;16;17;18;19;20;21},{30;25;21;18;16;15;14;13;12;11;10;9;8;7;6;5;4;3;2;1;0}),0)</f>
        <v>4</v>
      </c>
      <c r="AC63" s="390">
        <f>IF($E63="","",VLOOKUP($E63,'SuperTour Men'!$E$6:$AN$239,27,FALSE))</f>
        <v>15</v>
      </c>
      <c r="AD63" s="488">
        <f>IF(AC63,LOOKUP(AC63,{1;2;3;4;5;6;7;8;9;10;11;12;13;14;15;16;17;18;19;20;21},{30;25;21;18;16;15;14;13;12;11;10;9;8;7;6;5;4;3;2;1;0}),0)</f>
        <v>6</v>
      </c>
      <c r="AE63" s="390">
        <f>IF($E63="","",VLOOKUP($E63,'SuperTour Men'!$E$6:$AN$239,29,FALSE))</f>
        <v>16</v>
      </c>
      <c r="AF63" s="106">
        <f>IF(AE63,LOOKUP(AE63,{1;2;3;4;5;6;7;8;9;10;11;12;13;14;15;16;17;18;19;20;21},{30;25;21;18;16;15;14;13;12;11;10;9;8;7;6;5;4;3;2;1;0}),0)</f>
        <v>5</v>
      </c>
      <c r="AG63" s="390">
        <f>IF($E63="","",VLOOKUP($E63,'SuperTour Men'!$E$6:$AN$239,31,FALSE))</f>
        <v>0</v>
      </c>
      <c r="AH63" s="41">
        <f>IF(AG63,LOOKUP(AG63,{1;2;3;4;5;6;7;8;9;10;11;12;13;14;15;16;17;18;19;20;21},{30;25;21;18;16;15;14;13;12;11;10;9;8;7;6;5;4;3;2;1;0}),0)</f>
        <v>0</v>
      </c>
      <c r="AI63" s="390">
        <f>IF($E63="","",VLOOKUP($E63,'SuperTour Men'!$E$6:$AN$239,33,FALSE))</f>
        <v>0</v>
      </c>
      <c r="AJ63" s="43">
        <f>IF(AI63,LOOKUP(AI63,{1;2;3;4;5;6;7;8;9;10;11;12;13;14;15;16;17;18;19;20;21},{30;25;21;18;16;15;14;13;12;11;10;9;8;7;6;5;4;3;2;1;0}),0)</f>
        <v>0</v>
      </c>
      <c r="AK63" s="390">
        <f>IF($E63="","",VLOOKUP($E63,'SuperTour Men'!$E$6:$AN$239,35,FALSE))</f>
        <v>0</v>
      </c>
      <c r="AL63" s="43">
        <f>IF(AK63,LOOKUP(AK63,{1;2;3;4;5;6;7;8;9;10;11;12;13;14;15;16;17;18;19;20;21},{30;25;21;18;16;15;14;13;12;11;10;9;8;7;6;5;4;3;2;1;0}),0)</f>
        <v>0</v>
      </c>
    </row>
    <row r="64" spans="1:38" ht="16" customHeight="1" x14ac:dyDescent="0.2">
      <c r="A64" s="424">
        <f t="shared" si="3"/>
        <v>59</v>
      </c>
      <c r="B64" s="154">
        <v>3100399</v>
      </c>
      <c r="C64" s="430" t="s">
        <v>190</v>
      </c>
      <c r="D64" s="49" t="s">
        <v>191</v>
      </c>
      <c r="E64" s="38" t="str">
        <f t="shared" si="4"/>
        <v>EtienneHEBERT</v>
      </c>
      <c r="F64" s="39">
        <v>2017</v>
      </c>
      <c r="G64" s="440">
        <v>1998</v>
      </c>
      <c r="H64" s="207" t="str">
        <f t="shared" si="5"/>
        <v>U23</v>
      </c>
      <c r="I64" s="416">
        <f>(L64+N64+P64+R64+T64+V64+X64+Z64+AB64+AD64+AF64+AH64+AJ64+AL64)-SMALL((L64, N64,P64,R64,T64,V64,X64,Z64,AB64,AD64,AF64,AH64,AJ64,AL64),1)-SMALL((L64,N64,P64,R64,T64,V64,X64,Z64,AB64,AD64,AF64,AH64,AJ64,AL64),2)-SMALL((L64,N64,P64,R64,T64,V64,X64,Z64,AB64,AD64,AF64,AH64,AJ64,AL64),3)</f>
        <v>14</v>
      </c>
      <c r="J64" s="266"/>
      <c r="K64" s="388">
        <f>IF($E64="","",VLOOKUP($E64,'SuperTour Men'!$E$6:$AN$239,9,FALSE))</f>
        <v>0</v>
      </c>
      <c r="L64" s="41">
        <f>IF(K64,LOOKUP(K64,{1;2;3;4;5;6;7;8;9;10;11;12;13;14;15;16;17;18;19;20;21},{30;25;21;18;16;15;14;13;12;11;10;9;8;7;6;5;4;3;2;1;0}),0)</f>
        <v>0</v>
      </c>
      <c r="M64" s="390">
        <f>IF($E64="","",VLOOKUP($E64,'SuperTour Men'!$E$6:$AN$239,11,FALSE))</f>
        <v>0</v>
      </c>
      <c r="N64" s="43">
        <f>IF(M64,LOOKUP(M64,{1;2;3;4;5;6;7;8;9;10;11;12;13;14;15;16;17;18;19;20;21},{30;25;21;18;16;15;14;13;12;11;10;9;8;7;6;5;4;3;2;1;0}),0)</f>
        <v>0</v>
      </c>
      <c r="O64" s="390">
        <f>IF($E64="","",VLOOKUP($E64,'SuperTour Men'!$E$6:$AN$239,13,FALSE))</f>
        <v>0</v>
      </c>
      <c r="P64" s="41">
        <f>IF(O64,LOOKUP(O64,{1;2;3;4;5;6;7;8;9;10;11;12;13;14;15;16;17;18;19;20;21},{30;25;21;18;16;15;14;13;12;11;10;9;8;7;6;5;4;3;2;1;0}),0)</f>
        <v>0</v>
      </c>
      <c r="Q64" s="390">
        <f>IF($E64="","",VLOOKUP($E64,'SuperTour Men'!$E$6:$AN$239,15,FALSE))</f>
        <v>0</v>
      </c>
      <c r="R64" s="43">
        <f>IF(Q64,LOOKUP(Q64,{1;2;3;4;5;6;7;8;9;10;11;12;13;14;15;16;17;18;19;20;21},{30;25;21;18;16;15;14;13;12;11;10;9;8;7;6;5;4;3;2;1;0}),0)</f>
        <v>0</v>
      </c>
      <c r="S64" s="390">
        <f>IF($E64="","",VLOOKUP($E64,'SuperTour Men'!$E$6:$AN$239,17,FALSE))</f>
        <v>0</v>
      </c>
      <c r="T64" s="45">
        <f>IF(S64,LOOKUP(S64,{1;2;3;4;5;6;7;8;9;10;11;12;13;14;15;16;17;18;19;20;21},{60;50;42;36;32;30;28;26;24;22;20;18;16;14;12;10;8;6;4;2;0}),0)</f>
        <v>0</v>
      </c>
      <c r="U64" s="390">
        <f>IF($E64="","",VLOOKUP($E64,'SuperTour Men'!$E$6:$AN$239,19,FALSE))</f>
        <v>0</v>
      </c>
      <c r="V64" s="41">
        <f>IF(U64,LOOKUP(U64,{1;2;3;4;5;6;7;8;9;10;11;12;13;14;15;16;17;18;19;20;21},{60;50;42;36;32;30;28;26;24;22;20;18;16;14;12;10;8;6;4;2;0}),0)</f>
        <v>0</v>
      </c>
      <c r="W64" s="390">
        <f>IF($E64="","",VLOOKUP($E64,'SuperTour Men'!$E$6:$AN$239,21,FALSE))</f>
        <v>0</v>
      </c>
      <c r="X64" s="45">
        <f>IF(W64,LOOKUP(W64,{1;2;3;4;5;6;7;8;9;10;11;12;13;14;15;16;17;18;19;20;21},{60;50;42;36;32;30;28;26;24;22;20;18;16;14;12;10;8;6;4;2;0}),0)</f>
        <v>0</v>
      </c>
      <c r="Y64" s="390">
        <f>IF($E64="","",VLOOKUP($E64,'SuperTour Men'!$E$6:$AN$239,23,FALSE))</f>
        <v>0</v>
      </c>
      <c r="Z64" s="41">
        <f>IF(Y64,LOOKUP(Y64,{1;2;3;4;5;6;7;8;9;10;11;12;13;14;15;16;17;18;19;20;21},{60;50;42;36;32;30;28;26;24;22;20;18;16;14;12;10;8;6;4;2;0}),0)</f>
        <v>0</v>
      </c>
      <c r="AA64" s="390">
        <f>IF($E64="","",VLOOKUP($E64,'SuperTour Men'!$E$6:$AN$239,25,FALSE))</f>
        <v>18</v>
      </c>
      <c r="AB64" s="106">
        <f>IF(AA64,LOOKUP(AA64,{1;2;3;4;5;6;7;8;9;10;11;12;13;14;15;16;17;18;19;20;21},{30;25;21;18;16;15;14;13;12;11;10;9;8;7;6;5;4;3;2;1;0}),0)</f>
        <v>3</v>
      </c>
      <c r="AC64" s="390">
        <f>IF($E64="","",VLOOKUP($E64,'SuperTour Men'!$E$6:$AN$239,27,FALSE))</f>
        <v>11</v>
      </c>
      <c r="AD64" s="488">
        <f>IF(AC64,LOOKUP(AC64,{1;2;3;4;5;6;7;8;9;10;11;12;13;14;15;16;17;18;19;20;21},{30;25;21;18;16;15;14;13;12;11;10;9;8;7;6;5;4;3;2;1;0}),0)</f>
        <v>10</v>
      </c>
      <c r="AE64" s="390">
        <f>IF($E64="","",VLOOKUP($E64,'SuperTour Men'!$E$6:$AN$239,29,FALSE))</f>
        <v>20</v>
      </c>
      <c r="AF64" s="106">
        <f>IF(AE64,LOOKUP(AE64,{1;2;3;4;5;6;7;8;9;10;11;12;13;14;15;16;17;18;19;20;21},{30;25;21;18;16;15;14;13;12;11;10;9;8;7;6;5;4;3;2;1;0}),0)</f>
        <v>1</v>
      </c>
      <c r="AG64" s="390">
        <f>IF($E64="","",VLOOKUP($E64,'SuperTour Men'!$E$6:$AN$239,31,FALSE))</f>
        <v>0</v>
      </c>
      <c r="AH64" s="41">
        <f>IF(AG64,LOOKUP(AG64,{1;2;3;4;5;6;7;8;9;10;11;12;13;14;15;16;17;18;19;20;21},{30;25;21;18;16;15;14;13;12;11;10;9;8;7;6;5;4;3;2;1;0}),0)</f>
        <v>0</v>
      </c>
      <c r="AI64" s="390">
        <f>IF($E64="","",VLOOKUP($E64,'SuperTour Men'!$E$6:$AN$239,33,FALSE))</f>
        <v>0</v>
      </c>
      <c r="AJ64" s="43">
        <f>IF(AI64,LOOKUP(AI64,{1;2;3;4;5;6;7;8;9;10;11;12;13;14;15;16;17;18;19;20;21},{30;25;21;18;16;15;14;13;12;11;10;9;8;7;6;5;4;3;2;1;0}),0)</f>
        <v>0</v>
      </c>
      <c r="AK64" s="390">
        <f>IF($E64="","",VLOOKUP($E64,'SuperTour Men'!$E$6:$AN$239,35,FALSE))</f>
        <v>0</v>
      </c>
      <c r="AL64" s="43">
        <f>IF(AK64,LOOKUP(AK64,{1;2;3;4;5;6;7;8;9;10;11;12;13;14;15;16;17;18;19;20;21},{30;25;21;18;16;15;14;13;12;11;10;9;8;7;6;5;4;3;2;1;0}),0)</f>
        <v>0</v>
      </c>
    </row>
    <row r="65" spans="1:38" ht="16" customHeight="1" x14ac:dyDescent="0.2">
      <c r="A65" s="424">
        <f t="shared" si="3"/>
        <v>59</v>
      </c>
      <c r="B65" s="435">
        <v>3423130</v>
      </c>
      <c r="C65" s="429" t="s">
        <v>609</v>
      </c>
      <c r="D65" s="37" t="s">
        <v>608</v>
      </c>
      <c r="E65" s="38" t="str">
        <f t="shared" si="4"/>
        <v>Bjoern GeorgRIKSAASEN</v>
      </c>
      <c r="F65" s="39"/>
      <c r="G65" s="118">
        <v>1997</v>
      </c>
      <c r="H65" s="207" t="str">
        <f t="shared" si="5"/>
        <v>U23</v>
      </c>
      <c r="I65" s="416">
        <f>(L65+N65+P65+R65+T65+V65+X65+Z65+AB65+AD65+AF65+AH65+AJ65+AL65)-SMALL((L65, N65,P65,R65,T65,V65,X65,Z65,AB65,AD65,AF65,AH65,AJ65,AL65),1)-SMALL((L65,N65,P65,R65,T65,V65,X65,Z65,AB65,AD65,AF65,AH65,AJ65,AL65),2)-SMALL((L65,N65,P65,R65,T65,V65,X65,Z65,AB65,AD65,AF65,AH65,AJ65,AL65),3)</f>
        <v>14</v>
      </c>
      <c r="J65" s="122"/>
      <c r="K65" s="388">
        <f>IF($E65="","",VLOOKUP($E65,'SuperTour Men'!$E$6:$AN$239,9,FALSE))</f>
        <v>0</v>
      </c>
      <c r="L65" s="41">
        <f>IF(K65,LOOKUP(K65,{1;2;3;4;5;6;7;8;9;10;11;12;13;14;15;16;17;18;19;20;21},{30;25;21;18;16;15;14;13;12;11;10;9;8;7;6;5;4;3;2;1;0}),0)</f>
        <v>0</v>
      </c>
      <c r="M65" s="390">
        <f>IF($E65="","",VLOOKUP($E65,'SuperTour Men'!$E$6:$AN$239,11,FALSE))</f>
        <v>7</v>
      </c>
      <c r="N65" s="43">
        <f>IF(M65,LOOKUP(M65,{1;2;3;4;5;6;7;8;9;10;11;12;13;14;15;16;17;18;19;20;21},{30;25;21;18;16;15;14;13;12;11;10;9;8;7;6;5;4;3;2;1;0}),0)</f>
        <v>14</v>
      </c>
      <c r="O65" s="390">
        <f>IF($E65="","",VLOOKUP($E65,'SuperTour Men'!$E$6:$AN$239,13,FALSE))</f>
        <v>0</v>
      </c>
      <c r="P65" s="41">
        <f>IF(O65,LOOKUP(O65,{1;2;3;4;5;6;7;8;9;10;11;12;13;14;15;16;17;18;19;20;21},{30;25;21;18;16;15;14;13;12;11;10;9;8;7;6;5;4;3;2;1;0}),0)</f>
        <v>0</v>
      </c>
      <c r="Q65" s="390">
        <f>IF($E65="","",VLOOKUP($E65,'SuperTour Men'!$E$6:$AN$239,15,FALSE))</f>
        <v>0</v>
      </c>
      <c r="R65" s="43">
        <f>IF(Q65,LOOKUP(Q65,{1;2;3;4;5;6;7;8;9;10;11;12;13;14;15;16;17;18;19;20;21},{30;25;21;18;16;15;14;13;12;11;10;9;8;7;6;5;4;3;2;1;0}),0)</f>
        <v>0</v>
      </c>
      <c r="S65" s="390">
        <f>IF($E65="","",VLOOKUP($E65,'SuperTour Men'!$E$6:$AN$239,17,FALSE))</f>
        <v>0</v>
      </c>
      <c r="T65" s="45">
        <f>IF(S65,LOOKUP(S65,{1;2;3;4;5;6;7;8;9;10;11;12;13;14;15;16;17;18;19;20;21},{60;50;42;36;32;30;28;26;24;22;20;18;16;14;12;10;8;6;4;2;0}),0)</f>
        <v>0</v>
      </c>
      <c r="U65" s="390">
        <f>IF($E65="","",VLOOKUP($E65,'SuperTour Men'!$E$6:$AN$239,19,FALSE))</f>
        <v>0</v>
      </c>
      <c r="V65" s="41">
        <f>IF(U65,LOOKUP(U65,{1;2;3;4;5;6;7;8;9;10;11;12;13;14;15;16;17;18;19;20;21},{60;50;42;36;32;30;28;26;24;22;20;18;16;14;12;10;8;6;4;2;0}),0)</f>
        <v>0</v>
      </c>
      <c r="W65" s="390">
        <f>IF($E65="","",VLOOKUP($E65,'SuperTour Men'!$E$6:$AN$239,21,FALSE))</f>
        <v>0</v>
      </c>
      <c r="X65" s="45">
        <f>IF(W65,LOOKUP(W65,{1;2;3;4;5;6;7;8;9;10;11;12;13;14;15;16;17;18;19;20;21},{60;50;42;36;32;30;28;26;24;22;20;18;16;14;12;10;8;6;4;2;0}),0)</f>
        <v>0</v>
      </c>
      <c r="Y65" s="390">
        <f>IF($E65="","",VLOOKUP($E65,'SuperTour Men'!$E$6:$AN$239,23,FALSE))</f>
        <v>0</v>
      </c>
      <c r="Z65" s="41">
        <f>IF(Y65,LOOKUP(Y65,{1;2;3;4;5;6;7;8;9;10;11;12;13;14;15;16;17;18;19;20;21},{60;50;42;36;32;30;28;26;24;22;20;18;16;14;12;10;8;6;4;2;0}),0)</f>
        <v>0</v>
      </c>
      <c r="AA65" s="390">
        <f>IF($E65="","",VLOOKUP($E65,'SuperTour Men'!$E$6:$AN$239,25,FALSE))</f>
        <v>0</v>
      </c>
      <c r="AB65" s="106">
        <f>IF(AA65,LOOKUP(AA65,{1;2;3;4;5;6;7;8;9;10;11;12;13;14;15;16;17;18;19;20;21},{30;25;21;18;16;15;14;13;12;11;10;9;8;7;6;5;4;3;2;1;0}),0)</f>
        <v>0</v>
      </c>
      <c r="AC65" s="390">
        <f>IF($E65="","",VLOOKUP($E65,'SuperTour Men'!$E$6:$AN$239,27,FALSE))</f>
        <v>0</v>
      </c>
      <c r="AD65" s="488">
        <f>IF(AC65,LOOKUP(AC65,{1;2;3;4;5;6;7;8;9;10;11;12;13;14;15;16;17;18;19;20;21},{30;25;21;18;16;15;14;13;12;11;10;9;8;7;6;5;4;3;2;1;0}),0)</f>
        <v>0</v>
      </c>
      <c r="AE65" s="390">
        <f>IF($E65="","",VLOOKUP($E65,'SuperTour Men'!$E$6:$AN$239,29,FALSE))</f>
        <v>0</v>
      </c>
      <c r="AF65" s="106">
        <f>IF(AE65,LOOKUP(AE65,{1;2;3;4;5;6;7;8;9;10;11;12;13;14;15;16;17;18;19;20;21},{30;25;21;18;16;15;14;13;12;11;10;9;8;7;6;5;4;3;2;1;0}),0)</f>
        <v>0</v>
      </c>
      <c r="AG65" s="390">
        <f>IF($E65="","",VLOOKUP($E65,'SuperTour Men'!$E$6:$AN$239,31,FALSE))</f>
        <v>0</v>
      </c>
      <c r="AH65" s="41">
        <f>IF(AG65,LOOKUP(AG65,{1;2;3;4;5;6;7;8;9;10;11;12;13;14;15;16;17;18;19;20;21},{30;25;21;18;16;15;14;13;12;11;10;9;8;7;6;5;4;3;2;1;0}),0)</f>
        <v>0</v>
      </c>
      <c r="AI65" s="390">
        <f>IF($E65="","",VLOOKUP($E65,'SuperTour Men'!$E$6:$AN$239,33,FALSE))</f>
        <v>0</v>
      </c>
      <c r="AJ65" s="43">
        <f>IF(AI65,LOOKUP(AI65,{1;2;3;4;5;6;7;8;9;10;11;12;13;14;15;16;17;18;19;20;21},{30;25;21;18;16;15;14;13;12;11;10;9;8;7;6;5;4;3;2;1;0}),0)</f>
        <v>0</v>
      </c>
      <c r="AK65" s="390">
        <f>IF($E65="","",VLOOKUP($E65,'SuperTour Men'!$E$6:$AN$239,35,FALSE))</f>
        <v>0</v>
      </c>
      <c r="AL65" s="43">
        <f>IF(AK65,LOOKUP(AK65,{1;2;3;4;5;6;7;8;9;10;11;12;13;14;15;16;17;18;19;20;21},{30;25;21;18;16;15;14;13;12;11;10;9;8;7;6;5;4;3;2;1;0}),0)</f>
        <v>0</v>
      </c>
    </row>
    <row r="66" spans="1:38" ht="16" customHeight="1" x14ac:dyDescent="0.2">
      <c r="A66" s="424">
        <f t="shared" si="3"/>
        <v>59</v>
      </c>
      <c r="B66" s="435">
        <v>3530910</v>
      </c>
      <c r="C66" s="430" t="s">
        <v>230</v>
      </c>
      <c r="D66" s="49" t="s">
        <v>231</v>
      </c>
      <c r="E66" s="38" t="str">
        <f t="shared" si="4"/>
        <v>JamesSCHOONMAKER</v>
      </c>
      <c r="F66" s="39">
        <v>2017</v>
      </c>
      <c r="G66" s="117">
        <v>2000</v>
      </c>
      <c r="H66" s="207" t="str">
        <f t="shared" si="5"/>
        <v>U23</v>
      </c>
      <c r="I66" s="416">
        <f>(L66+N66+P66+R66+T66+V66+X66+Z66+AB66+AD66+AF66+AH66+AJ66+AL66)-SMALL((L66, N66,P66,R66,T66,V66,X66,Z66,AB66,AD66,AF66,AH66,AJ66,AL66),1)-SMALL((L66,N66,P66,R66,T66,V66,X66,Z66,AB66,AD66,AF66,AH66,AJ66,AL66),2)-SMALL((L66,N66,P66,R66,T66,V66,X66,Z66,AB66,AD66,AF66,AH66,AJ66,AL66),3)</f>
        <v>14</v>
      </c>
      <c r="J66" s="122"/>
      <c r="K66" s="388">
        <f>IF($E66="","",VLOOKUP($E66,'SuperTour Men'!$E$6:$AN$239,9,FALSE))</f>
        <v>0</v>
      </c>
      <c r="L66" s="41">
        <f>IF(K66,LOOKUP(K66,{1;2;3;4;5;6;7;8;9;10;11;12;13;14;15;16;17;18;19;20;21},{30;25;21;18;16;15;14;13;12;11;10;9;8;7;6;5;4;3;2;1;0}),0)</f>
        <v>0</v>
      </c>
      <c r="M66" s="390">
        <f>IF($E66="","",VLOOKUP($E66,'SuperTour Men'!$E$6:$AN$239,11,FALSE))</f>
        <v>0</v>
      </c>
      <c r="N66" s="43">
        <f>IF(M66,LOOKUP(M66,{1;2;3;4;5;6;7;8;9;10;11;12;13;14;15;16;17;18;19;20;21},{30;25;21;18;16;15;14;13;12;11;10;9;8;7;6;5;4;3;2;1;0}),0)</f>
        <v>0</v>
      </c>
      <c r="O66" s="390">
        <f>IF($E66="","",VLOOKUP($E66,'SuperTour Men'!$E$6:$AN$239,13,FALSE))</f>
        <v>0</v>
      </c>
      <c r="P66" s="41">
        <f>IF(O66,LOOKUP(O66,{1;2;3;4;5;6;7;8;9;10;11;12;13;14;15;16;17;18;19;20;21},{30;25;21;18;16;15;14;13;12;11;10;9;8;7;6;5;4;3;2;1;0}),0)</f>
        <v>0</v>
      </c>
      <c r="Q66" s="390">
        <f>IF($E66="","",VLOOKUP($E66,'SuperTour Men'!$E$6:$AN$239,15,FALSE))</f>
        <v>0</v>
      </c>
      <c r="R66" s="43">
        <f>IF(Q66,LOOKUP(Q66,{1;2;3;4;5;6;7;8;9;10;11;12;13;14;15;16;17;18;19;20;21},{30;25;21;18;16;15;14;13;12;11;10;9;8;7;6;5;4;3;2;1;0}),0)</f>
        <v>0</v>
      </c>
      <c r="S66" s="390">
        <f>IF($E66="","",VLOOKUP($E66,'SuperTour Men'!$E$6:$AN$239,17,FALSE))</f>
        <v>0</v>
      </c>
      <c r="T66" s="45">
        <f>IF(S66,LOOKUP(S66,{1;2;3;4;5;6;7;8;9;10;11;12;13;14;15;16;17;18;19;20;21},{60;50;42;36;32;30;28;26;24;22;20;18;16;14;12;10;8;6;4;2;0}),0)</f>
        <v>0</v>
      </c>
      <c r="U66" s="390">
        <f>IF($E66="","",VLOOKUP($E66,'SuperTour Men'!$E$6:$AN$239,19,FALSE))</f>
        <v>14</v>
      </c>
      <c r="V66" s="41">
        <f>IF(U66,LOOKUP(U66,{1;2;3;4;5;6;7;8;9;10;11;12;13;14;15;16;17;18;19;20;21},{60;50;42;36;32;30;28;26;24;22;20;18;16;14;12;10;8;6;4;2;0}),0)</f>
        <v>14</v>
      </c>
      <c r="W66" s="390">
        <f>IF($E66="","",VLOOKUP($E66,'SuperTour Men'!$E$6:$AN$239,21,FALSE))</f>
        <v>0</v>
      </c>
      <c r="X66" s="45">
        <f>IF(W66,LOOKUP(W66,{1;2;3;4;5;6;7;8;9;10;11;12;13;14;15;16;17;18;19;20;21},{60;50;42;36;32;30;28;26;24;22;20;18;16;14;12;10;8;6;4;2;0}),0)</f>
        <v>0</v>
      </c>
      <c r="Y66" s="390">
        <f>IF($E66="","",VLOOKUP($E66,'SuperTour Men'!$E$6:$AN$239,23,FALSE))</f>
        <v>0</v>
      </c>
      <c r="Z66" s="41">
        <f>IF(Y66,LOOKUP(Y66,{1;2;3;4;5;6;7;8;9;10;11;12;13;14;15;16;17;18;19;20;21},{60;50;42;36;32;30;28;26;24;22;20;18;16;14;12;10;8;6;4;2;0}),0)</f>
        <v>0</v>
      </c>
      <c r="AA66" s="390">
        <f>IF($E66="","",VLOOKUP($E66,'SuperTour Men'!$E$6:$AN$239,25,FALSE))</f>
        <v>0</v>
      </c>
      <c r="AB66" s="106">
        <f>IF(AA66,LOOKUP(AA66,{1;2;3;4;5;6;7;8;9;10;11;12;13;14;15;16;17;18;19;20;21},{30;25;21;18;16;15;14;13;12;11;10;9;8;7;6;5;4;3;2;1;0}),0)</f>
        <v>0</v>
      </c>
      <c r="AC66" s="390">
        <f>IF($E66="","",VLOOKUP($E66,'SuperTour Men'!$E$6:$AN$239,27,FALSE))</f>
        <v>0</v>
      </c>
      <c r="AD66" s="488">
        <f>IF(AC66,LOOKUP(AC66,{1;2;3;4;5;6;7;8;9;10;11;12;13;14;15;16;17;18;19;20;21},{30;25;21;18;16;15;14;13;12;11;10;9;8;7;6;5;4;3;2;1;0}),0)</f>
        <v>0</v>
      </c>
      <c r="AE66" s="390">
        <f>IF($E66="","",VLOOKUP($E66,'SuperTour Men'!$E$6:$AN$239,29,FALSE))</f>
        <v>0</v>
      </c>
      <c r="AF66" s="106">
        <f>IF(AE66,LOOKUP(AE66,{1;2;3;4;5;6;7;8;9;10;11;12;13;14;15;16;17;18;19;20;21},{30;25;21;18;16;15;14;13;12;11;10;9;8;7;6;5;4;3;2;1;0}),0)</f>
        <v>0</v>
      </c>
      <c r="AG66" s="390">
        <f>IF($E66="","",VLOOKUP($E66,'SuperTour Men'!$E$6:$AN$239,31,FALSE))</f>
        <v>0</v>
      </c>
      <c r="AH66" s="41">
        <f>IF(AG66,LOOKUP(AG66,{1;2;3;4;5;6;7;8;9;10;11;12;13;14;15;16;17;18;19;20;21},{30;25;21;18;16;15;14;13;12;11;10;9;8;7;6;5;4;3;2;1;0}),0)</f>
        <v>0</v>
      </c>
      <c r="AI66" s="390">
        <f>IF($E66="","",VLOOKUP($E66,'SuperTour Men'!$E$6:$AN$239,33,FALSE))</f>
        <v>0</v>
      </c>
      <c r="AJ66" s="43">
        <f>IF(AI66,LOOKUP(AI66,{1;2;3;4;5;6;7;8;9;10;11;12;13;14;15;16;17;18;19;20;21},{30;25;21;18;16;15;14;13;12;11;10;9;8;7;6;5;4;3;2;1;0}),0)</f>
        <v>0</v>
      </c>
      <c r="AK66" s="390">
        <f>IF($E66="","",VLOOKUP($E66,'SuperTour Men'!$E$6:$AN$239,35,FALSE))</f>
        <v>0</v>
      </c>
      <c r="AL66" s="43">
        <f>IF(AK66,LOOKUP(AK66,{1;2;3;4;5;6;7;8;9;10;11;12;13;14;15;16;17;18;19;20;21},{30;25;21;18;16;15;14;13;12;11;10;9;8;7;6;5;4;3;2;1;0}),0)</f>
        <v>0</v>
      </c>
    </row>
    <row r="67" spans="1:38" ht="16" customHeight="1" x14ac:dyDescent="0.2">
      <c r="A67" s="424">
        <f t="shared" si="3"/>
        <v>62</v>
      </c>
      <c r="B67" s="435">
        <v>3530836</v>
      </c>
      <c r="C67" s="430" t="s">
        <v>154</v>
      </c>
      <c r="D67" s="49" t="s">
        <v>155</v>
      </c>
      <c r="E67" s="38" t="str">
        <f t="shared" si="4"/>
        <v>BradenBECKER</v>
      </c>
      <c r="F67" s="39">
        <v>2017</v>
      </c>
      <c r="G67" s="117">
        <v>1996</v>
      </c>
      <c r="H67" s="207" t="str">
        <f t="shared" si="5"/>
        <v>U23</v>
      </c>
      <c r="I67" s="416">
        <f>(L67+N67+P67+R67+T67+V67+X67+Z67+AB67+AD67+AF67+AH67+AJ67+AL67)-SMALL((L67, N67,P67,R67,T67,V67,X67,Z67,AB67,AD67,AF67,AH67,AJ67,AL67),1)-SMALL((L67,N67,P67,R67,T67,V67,X67,Z67,AB67,AD67,AF67,AH67,AJ67,AL67),2)-SMALL((L67,N67,P67,R67,T67,V67,X67,Z67,AB67,AD67,AF67,AH67,AJ67,AL67),3)</f>
        <v>12</v>
      </c>
      <c r="J67" s="122"/>
      <c r="K67" s="388">
        <f>IF($E67="","",VLOOKUP($E67,'SuperTour Men'!$E$6:$AN$239,9,FALSE))</f>
        <v>0</v>
      </c>
      <c r="L67" s="41">
        <f>IF(K67,LOOKUP(K67,{1;2;3;4;5;6;7;8;9;10;11;12;13;14;15;16;17;18;19;20;21},{30;25;21;18;16;15;14;13;12;11;10;9;8;7;6;5;4;3;2;1;0}),0)</f>
        <v>0</v>
      </c>
      <c r="M67" s="390">
        <f>IF($E67="","",VLOOKUP($E67,'SuperTour Men'!$E$6:$AN$239,11,FALSE))</f>
        <v>0</v>
      </c>
      <c r="N67" s="43">
        <f>IF(M67,LOOKUP(M67,{1;2;3;4;5;6;7;8;9;10;11;12;13;14;15;16;17;18;19;20;21},{30;25;21;18;16;15;14;13;12;11;10;9;8;7;6;5;4;3;2;1;0}),0)</f>
        <v>0</v>
      </c>
      <c r="O67" s="390">
        <f>IF($E67="","",VLOOKUP($E67,'SuperTour Men'!$E$6:$AN$239,13,FALSE))</f>
        <v>0</v>
      </c>
      <c r="P67" s="41">
        <f>IF(O67,LOOKUP(O67,{1;2;3;4;5;6;7;8;9;10;11;12;13;14;15;16;17;18;19;20;21},{30;25;21;18;16;15;14;13;12;11;10;9;8;7;6;5;4;3;2;1;0}),0)</f>
        <v>0</v>
      </c>
      <c r="Q67" s="390">
        <f>IF($E67="","",VLOOKUP($E67,'SuperTour Men'!$E$6:$AN$239,15,FALSE))</f>
        <v>0</v>
      </c>
      <c r="R67" s="43">
        <f>IF(Q67,LOOKUP(Q67,{1;2;3;4;5;6;7;8;9;10;11;12;13;14;15;16;17;18;19;20;21},{30;25;21;18;16;15;14;13;12;11;10;9;8;7;6;5;4;3;2;1;0}),0)</f>
        <v>0</v>
      </c>
      <c r="S67" s="390">
        <f>IF($E67="","",VLOOKUP($E67,'SuperTour Men'!$E$6:$AN$239,17,FALSE))</f>
        <v>0</v>
      </c>
      <c r="T67" s="45">
        <f>IF(S67,LOOKUP(S67,{1;2;3;4;5;6;7;8;9;10;11;12;13;14;15;16;17;18;19;20;21},{60;50;42;36;32;30;28;26;24;22;20;18;16;14;12;10;8;6;4;2;0}),0)</f>
        <v>0</v>
      </c>
      <c r="U67" s="390">
        <f>IF($E67="","",VLOOKUP($E67,'SuperTour Men'!$E$6:$AN$239,19,FALSE))</f>
        <v>0</v>
      </c>
      <c r="V67" s="41">
        <f>IF(U67,LOOKUP(U67,{1;2;3;4;5;6;7;8;9;10;11;12;13;14;15;16;17;18;19;20;21},{60;50;42;36;32;30;28;26;24;22;20;18;16;14;12;10;8;6;4;2;0}),0)</f>
        <v>0</v>
      </c>
      <c r="W67" s="390">
        <f>IF($E67="","",VLOOKUP($E67,'SuperTour Men'!$E$6:$AN$239,21,FALSE))</f>
        <v>15</v>
      </c>
      <c r="X67" s="45">
        <f>IF(W67,LOOKUP(W67,{1;2;3;4;5;6;7;8;9;10;11;12;13;14;15;16;17;18;19;20;21},{60;50;42;36;32;30;28;26;24;22;20;18;16;14;12;10;8;6;4;2;0}),0)</f>
        <v>12</v>
      </c>
      <c r="Y67" s="390">
        <f>IF($E67="","",VLOOKUP($E67,'SuperTour Men'!$E$6:$AN$239,23,FALSE))</f>
        <v>0</v>
      </c>
      <c r="Z67" s="41">
        <f>IF(Y67,LOOKUP(Y67,{1;2;3;4;5;6;7;8;9;10;11;12;13;14;15;16;17;18;19;20;21},{60;50;42;36;32;30;28;26;24;22;20;18;16;14;12;10;8;6;4;2;0}),0)</f>
        <v>0</v>
      </c>
      <c r="AA67" s="390">
        <f>IF($E67="","",VLOOKUP($E67,'SuperTour Men'!$E$6:$AN$239,25,FALSE))</f>
        <v>0</v>
      </c>
      <c r="AB67" s="106">
        <f>IF(AA67,LOOKUP(AA67,{1;2;3;4;5;6;7;8;9;10;11;12;13;14;15;16;17;18;19;20;21},{30;25;21;18;16;15;14;13;12;11;10;9;8;7;6;5;4;3;2;1;0}),0)</f>
        <v>0</v>
      </c>
      <c r="AC67" s="390">
        <f>IF($E67="","",VLOOKUP($E67,'SuperTour Men'!$E$6:$AN$239,27,FALSE))</f>
        <v>0</v>
      </c>
      <c r="AD67" s="488">
        <f>IF(AC67,LOOKUP(AC67,{1;2;3;4;5;6;7;8;9;10;11;12;13;14;15;16;17;18;19;20;21},{30;25;21;18;16;15;14;13;12;11;10;9;8;7;6;5;4;3;2;1;0}),0)</f>
        <v>0</v>
      </c>
      <c r="AE67" s="390">
        <f>IF($E67="","",VLOOKUP($E67,'SuperTour Men'!$E$6:$AN$239,29,FALSE))</f>
        <v>0</v>
      </c>
      <c r="AF67" s="106">
        <f>IF(AE67,LOOKUP(AE67,{1;2;3;4;5;6;7;8;9;10;11;12;13;14;15;16;17;18;19;20;21},{30;25;21;18;16;15;14;13;12;11;10;9;8;7;6;5;4;3;2;1;0}),0)</f>
        <v>0</v>
      </c>
      <c r="AG67" s="390">
        <f>IF($E67="","",VLOOKUP($E67,'SuperTour Men'!$E$6:$AN$239,31,FALSE))</f>
        <v>0</v>
      </c>
      <c r="AH67" s="41">
        <f>IF(AG67,LOOKUP(AG67,{1;2;3;4;5;6;7;8;9;10;11;12;13;14;15;16;17;18;19;20;21},{30;25;21;18;16;15;14;13;12;11;10;9;8;7;6;5;4;3;2;1;0}),0)</f>
        <v>0</v>
      </c>
      <c r="AI67" s="390">
        <f>IF($E67="","",VLOOKUP($E67,'SuperTour Men'!$E$6:$AN$239,33,FALSE))</f>
        <v>0</v>
      </c>
      <c r="AJ67" s="43">
        <f>IF(AI67,LOOKUP(AI67,{1;2;3;4;5;6;7;8;9;10;11;12;13;14;15;16;17;18;19;20;21},{30;25;21;18;16;15;14;13;12;11;10;9;8;7;6;5;4;3;2;1;0}),0)</f>
        <v>0</v>
      </c>
      <c r="AK67" s="390">
        <f>IF($E67="","",VLOOKUP($E67,'SuperTour Men'!$E$6:$AN$239,35,FALSE))</f>
        <v>0</v>
      </c>
      <c r="AL67" s="43">
        <f>IF(AK67,LOOKUP(AK67,{1;2;3;4;5;6;7;8;9;10;11;12;13;14;15;16;17;18;19;20;21},{30;25;21;18;16;15;14;13;12;11;10;9;8;7;6;5;4;3;2;1;0}),0)</f>
        <v>0</v>
      </c>
    </row>
    <row r="68" spans="1:38" ht="16" customHeight="1" x14ac:dyDescent="0.2">
      <c r="A68" s="424">
        <f t="shared" si="3"/>
        <v>62</v>
      </c>
      <c r="B68" s="435">
        <v>3530718</v>
      </c>
      <c r="C68" s="430" t="s">
        <v>47</v>
      </c>
      <c r="D68" s="49" t="s">
        <v>101</v>
      </c>
      <c r="E68" s="38" t="str">
        <f t="shared" si="4"/>
        <v>LoganDIEKMANN</v>
      </c>
      <c r="F68" s="39">
        <v>2017</v>
      </c>
      <c r="G68" s="117">
        <v>1993</v>
      </c>
      <c r="H68" s="207" t="str">
        <f t="shared" si="5"/>
        <v>SR</v>
      </c>
      <c r="I68" s="416">
        <f>(L68+N68+P68+R68+T68+V68+X68+Z68+AB68+AD68+AF68+AH68+AJ68+AL68)-SMALL((L68, N68,P68,R68,T68,V68,X68,Z68,AB68,AD68,AF68,AH68,AJ68,AL68),1)-SMALL((L68,N68,P68,R68,T68,V68,X68,Z68,AB68,AD68,AF68,AH68,AJ68,AL68),2)-SMALL((L68,N68,P68,R68,T68,V68,X68,Z68,AB68,AD68,AF68,AH68,AJ68,AL68),3)</f>
        <v>12</v>
      </c>
      <c r="J68" s="122"/>
      <c r="K68" s="388">
        <f>IF($E68="","",VLOOKUP($E68,'SuperTour Men'!$E$6:$AN$239,9,FALSE))</f>
        <v>9</v>
      </c>
      <c r="L68" s="41">
        <f>IF(K68,LOOKUP(K68,{1;2;3;4;5;6;7;8;9;10;11;12;13;14;15;16;17;18;19;20;21},{30;25;21;18;16;15;14;13;12;11;10;9;8;7;6;5;4;3;2;1;0}),0)</f>
        <v>12</v>
      </c>
      <c r="M68" s="390">
        <f>IF($E68="","",VLOOKUP($E68,'SuperTour Men'!$E$6:$AN$239,11,FALSE))</f>
        <v>0</v>
      </c>
      <c r="N68" s="43">
        <f>IF(M68,LOOKUP(M68,{1;2;3;4;5;6;7;8;9;10;11;12;13;14;15;16;17;18;19;20;21},{30;25;21;18;16;15;14;13;12;11;10;9;8;7;6;5;4;3;2;1;0}),0)</f>
        <v>0</v>
      </c>
      <c r="O68" s="390">
        <f>IF($E68="","",VLOOKUP($E68,'SuperTour Men'!$E$6:$AN$239,13,FALSE))</f>
        <v>0</v>
      </c>
      <c r="P68" s="41">
        <f>IF(O68,LOOKUP(O68,{1;2;3;4;5;6;7;8;9;10;11;12;13;14;15;16;17;18;19;20;21},{30;25;21;18;16;15;14;13;12;11;10;9;8;7;6;5;4;3;2;1;0}),0)</f>
        <v>0</v>
      </c>
      <c r="Q68" s="390">
        <f>IF($E68="","",VLOOKUP($E68,'SuperTour Men'!$E$6:$AN$239,15,FALSE))</f>
        <v>0</v>
      </c>
      <c r="R68" s="43">
        <f>IF(Q68,LOOKUP(Q68,{1;2;3;4;5;6;7;8;9;10;11;12;13;14;15;16;17;18;19;20;21},{30;25;21;18;16;15;14;13;12;11;10;9;8;7;6;5;4;3;2;1;0}),0)</f>
        <v>0</v>
      </c>
      <c r="S68" s="390">
        <f>IF($E68="","",VLOOKUP($E68,'SuperTour Men'!$E$6:$AN$239,17,FALSE))</f>
        <v>0</v>
      </c>
      <c r="T68" s="45">
        <f>IF(S68,LOOKUP(S68,{1;2;3;4;5;6;7;8;9;10;11;12;13;14;15;16;17;18;19;20;21},{60;50;42;36;32;30;28;26;24;22;20;18;16;14;12;10;8;6;4;2;0}),0)</f>
        <v>0</v>
      </c>
      <c r="U68" s="390">
        <f>IF($E68="","",VLOOKUP($E68,'SuperTour Men'!$E$6:$AN$239,19,FALSE))</f>
        <v>0</v>
      </c>
      <c r="V68" s="41">
        <f>IF(U68,LOOKUP(U68,{1;2;3;4;5;6;7;8;9;10;11;12;13;14;15;16;17;18;19;20;21},{60;50;42;36;32;30;28;26;24;22;20;18;16;14;12;10;8;6;4;2;0}),0)</f>
        <v>0</v>
      </c>
      <c r="W68" s="390">
        <f>IF($E68="","",VLOOKUP($E68,'SuperTour Men'!$E$6:$AN$239,21,FALSE))</f>
        <v>0</v>
      </c>
      <c r="X68" s="45">
        <f>IF(W68,LOOKUP(W68,{1;2;3;4;5;6;7;8;9;10;11;12;13;14;15;16;17;18;19;20;21},{60;50;42;36;32;30;28;26;24;22;20;18;16;14;12;10;8;6;4;2;0}),0)</f>
        <v>0</v>
      </c>
      <c r="Y68" s="390">
        <f>IF($E68="","",VLOOKUP($E68,'SuperTour Men'!$E$6:$AN$239,23,FALSE))</f>
        <v>0</v>
      </c>
      <c r="Z68" s="41">
        <f>IF(Y68,LOOKUP(Y68,{1;2;3;4;5;6;7;8;9;10;11;12;13;14;15;16;17;18;19;20;21},{60;50;42;36;32;30;28;26;24;22;20;18;16;14;12;10;8;6;4;2;0}),0)</f>
        <v>0</v>
      </c>
      <c r="AA68" s="390">
        <f>IF($E68="","",VLOOKUP($E68,'SuperTour Men'!$E$6:$AN$239,25,FALSE))</f>
        <v>0</v>
      </c>
      <c r="AB68" s="106">
        <f>IF(AA68,LOOKUP(AA68,{1;2;3;4;5;6;7;8;9;10;11;12;13;14;15;16;17;18;19;20;21},{30;25;21;18;16;15;14;13;12;11;10;9;8;7;6;5;4;3;2;1;0}),0)</f>
        <v>0</v>
      </c>
      <c r="AC68" s="390">
        <f>IF($E68="","",VLOOKUP($E68,'SuperTour Men'!$E$6:$AN$239,27,FALSE))</f>
        <v>0</v>
      </c>
      <c r="AD68" s="488">
        <f>IF(AC68,LOOKUP(AC68,{1;2;3;4;5;6;7;8;9;10;11;12;13;14;15;16;17;18;19;20;21},{30;25;21;18;16;15;14;13;12;11;10;9;8;7;6;5;4;3;2;1;0}),0)</f>
        <v>0</v>
      </c>
      <c r="AE68" s="390">
        <f>IF($E68="","",VLOOKUP($E68,'SuperTour Men'!$E$6:$AN$239,29,FALSE))</f>
        <v>0</v>
      </c>
      <c r="AF68" s="106">
        <f>IF(AE68,LOOKUP(AE68,{1;2;3;4;5;6;7;8;9;10;11;12;13;14;15;16;17;18;19;20;21},{30;25;21;18;16;15;14;13;12;11;10;9;8;7;6;5;4;3;2;1;0}),0)</f>
        <v>0</v>
      </c>
      <c r="AG68" s="390">
        <f>IF($E68="","",VLOOKUP($E68,'SuperTour Men'!$E$6:$AN$239,31,FALSE))</f>
        <v>0</v>
      </c>
      <c r="AH68" s="41">
        <f>IF(AG68,LOOKUP(AG68,{1;2;3;4;5;6;7;8;9;10;11;12;13;14;15;16;17;18;19;20;21},{30;25;21;18;16;15;14;13;12;11;10;9;8;7;6;5;4;3;2;1;0}),0)</f>
        <v>0</v>
      </c>
      <c r="AI68" s="390">
        <f>IF($E68="","",VLOOKUP($E68,'SuperTour Men'!$E$6:$AN$239,33,FALSE))</f>
        <v>0</v>
      </c>
      <c r="AJ68" s="43">
        <f>IF(AI68,LOOKUP(AI68,{1;2;3;4;5;6;7;8;9;10;11;12;13;14;15;16;17;18;19;20;21},{30;25;21;18;16;15;14;13;12;11;10;9;8;7;6;5;4;3;2;1;0}),0)</f>
        <v>0</v>
      </c>
      <c r="AK68" s="390">
        <f>IF($E68="","",VLOOKUP($E68,'SuperTour Men'!$E$6:$AN$239,35,FALSE))</f>
        <v>0</v>
      </c>
      <c r="AL68" s="43">
        <f>IF(AK68,LOOKUP(AK68,{1;2;3;4;5;6;7;8;9;10;11;12;13;14;15;16;17;18;19;20;21},{30;25;21;18;16;15;14;13;12;11;10;9;8;7;6;5;4;3;2;1;0}),0)</f>
        <v>0</v>
      </c>
    </row>
    <row r="69" spans="1:38" ht="16" customHeight="1" x14ac:dyDescent="0.2">
      <c r="A69" s="424">
        <f t="shared" si="3"/>
        <v>62</v>
      </c>
      <c r="B69" s="435">
        <v>3530911</v>
      </c>
      <c r="C69" s="430" t="s">
        <v>164</v>
      </c>
      <c r="D69" s="49" t="s">
        <v>605</v>
      </c>
      <c r="E69" s="38" t="str">
        <f t="shared" si="4"/>
        <v>LukeJAGER</v>
      </c>
      <c r="F69" s="39"/>
      <c r="G69" s="118">
        <v>2000</v>
      </c>
      <c r="H69" s="207" t="str">
        <f t="shared" si="5"/>
        <v>U23</v>
      </c>
      <c r="I69" s="416">
        <f>(L69+N69+P69+R69+T69+V69+X69+Z69+AB69+AD69+AF69+AH69+AJ69+AL69)-SMALL((L69, N69,P69,R69,T69,V69,X69,Z69,AB69,AD69,AF69,AH69,AJ69,AL69),1)-SMALL((L69,N69,P69,R69,T69,V69,X69,Z69,AB69,AD69,AF69,AH69,AJ69,AL69),2)-SMALL((L69,N69,P69,R69,T69,V69,X69,Z69,AB69,AD69,AF69,AH69,AJ69,AL69),3)</f>
        <v>12</v>
      </c>
      <c r="J69" s="122"/>
      <c r="K69" s="388">
        <f>IF($E69="","",VLOOKUP($E69,'SuperTour Men'!$E$6:$AN$239,9,FALSE))</f>
        <v>19</v>
      </c>
      <c r="L69" s="41">
        <f>IF(K69,LOOKUP(K69,{1;2;3;4;5;6;7;8;9;10;11;12;13;14;15;16;17;18;19;20;21},{30;25;21;18;16;15;14;13;12;11;10;9;8;7;6;5;4;3;2;1;0}),0)</f>
        <v>2</v>
      </c>
      <c r="M69" s="390">
        <f>IF($E69="","",VLOOKUP($E69,'SuperTour Men'!$E$6:$AN$239,11,FALSE))</f>
        <v>18</v>
      </c>
      <c r="N69" s="43">
        <f>IF(M69,LOOKUP(M69,{1;2;3;4;5;6;7;8;9;10;11;12;13;14;15;16;17;18;19;20;21},{30;25;21;18;16;15;14;13;12;11;10;9;8;7;6;5;4;3;2;1;0}),0)</f>
        <v>3</v>
      </c>
      <c r="O69" s="390">
        <f>IF($E69="","",VLOOKUP($E69,'SuperTour Men'!$E$6:$AN$239,13,FALSE))</f>
        <v>0</v>
      </c>
      <c r="P69" s="41">
        <f>IF(O69,LOOKUP(O69,{1;2;3;4;5;6;7;8;9;10;11;12;13;14;15;16;17;18;19;20;21},{30;25;21;18;16;15;14;13;12;11;10;9;8;7;6;5;4;3;2;1;0}),0)</f>
        <v>0</v>
      </c>
      <c r="Q69" s="390">
        <f>IF($E69="","",VLOOKUP($E69,'SuperTour Men'!$E$6:$AN$239,15,FALSE))</f>
        <v>14</v>
      </c>
      <c r="R69" s="43">
        <f>IF(Q69,LOOKUP(Q69,{1;2;3;4;5;6;7;8;9;10;11;12;13;14;15;16;17;18;19;20;21},{30;25;21;18;16;15;14;13;12;11;10;9;8;7;6;5;4;3;2;1;0}),0)</f>
        <v>7</v>
      </c>
      <c r="S69" s="390">
        <f>IF($E69="","",VLOOKUP($E69,'SuperTour Men'!$E$6:$AN$239,17,FALSE))</f>
        <v>0</v>
      </c>
      <c r="T69" s="45">
        <f>IF(S69,LOOKUP(S69,{1;2;3;4;5;6;7;8;9;10;11;12;13;14;15;16;17;18;19;20;21},{60;50;42;36;32;30;28;26;24;22;20;18;16;14;12;10;8;6;4;2;0}),0)</f>
        <v>0</v>
      </c>
      <c r="U69" s="390">
        <f>IF($E69="","",VLOOKUP($E69,'SuperTour Men'!$E$6:$AN$239,19,FALSE))</f>
        <v>0</v>
      </c>
      <c r="V69" s="41">
        <f>IF(U69,LOOKUP(U69,{1;2;3;4;5;6;7;8;9;10;11;12;13;14;15;16;17;18;19;20;21},{60;50;42;36;32;30;28;26;24;22;20;18;16;14;12;10;8;6;4;2;0}),0)</f>
        <v>0</v>
      </c>
      <c r="W69" s="390">
        <f>IF($E69="","",VLOOKUP($E69,'SuperTour Men'!$E$6:$AN$239,21,FALSE))</f>
        <v>0</v>
      </c>
      <c r="X69" s="45">
        <f>IF(W69,LOOKUP(W69,{1;2;3;4;5;6;7;8;9;10;11;12;13;14;15;16;17;18;19;20;21},{60;50;42;36;32;30;28;26;24;22;20;18;16;14;12;10;8;6;4;2;0}),0)</f>
        <v>0</v>
      </c>
      <c r="Y69" s="390">
        <f>IF($E69="","",VLOOKUP($E69,'SuperTour Men'!$E$6:$AN$239,23,FALSE))</f>
        <v>0</v>
      </c>
      <c r="Z69" s="41">
        <f>IF(Y69,LOOKUP(Y69,{1;2;3;4;5;6;7;8;9;10;11;12;13;14;15;16;17;18;19;20;21},{60;50;42;36;32;30;28;26;24;22;20;18;16;14;12;10;8;6;4;2;0}),0)</f>
        <v>0</v>
      </c>
      <c r="AA69" s="390">
        <f>IF($E69="","",VLOOKUP($E69,'SuperTour Men'!$E$6:$AN$239,25,FALSE))</f>
        <v>0</v>
      </c>
      <c r="AB69" s="106">
        <f>IF(AA69,LOOKUP(AA69,{1;2;3;4;5;6;7;8;9;10;11;12;13;14;15;16;17;18;19;20;21},{30;25;21;18;16;15;14;13;12;11;10;9;8;7;6;5;4;3;2;1;0}),0)</f>
        <v>0</v>
      </c>
      <c r="AC69" s="390">
        <f>IF($E69="","",VLOOKUP($E69,'SuperTour Men'!$E$6:$AN$239,27,FALSE))</f>
        <v>0</v>
      </c>
      <c r="AD69" s="488">
        <f>IF(AC69,LOOKUP(AC69,{1;2;3;4;5;6;7;8;9;10;11;12;13;14;15;16;17;18;19;20;21},{30;25;21;18;16;15;14;13;12;11;10;9;8;7;6;5;4;3;2;1;0}),0)</f>
        <v>0</v>
      </c>
      <c r="AE69" s="390">
        <f>IF($E69="","",VLOOKUP($E69,'SuperTour Men'!$E$6:$AN$239,29,FALSE))</f>
        <v>0</v>
      </c>
      <c r="AF69" s="106">
        <f>IF(AE69,LOOKUP(AE69,{1;2;3;4;5;6;7;8;9;10;11;12;13;14;15;16;17;18;19;20;21},{30;25;21;18;16;15;14;13;12;11;10;9;8;7;6;5;4;3;2;1;0}),0)</f>
        <v>0</v>
      </c>
      <c r="AG69" s="390">
        <f>IF($E69="","",VLOOKUP($E69,'SuperTour Men'!$E$6:$AN$239,31,FALSE))</f>
        <v>0</v>
      </c>
      <c r="AH69" s="41">
        <f>IF(AG69,LOOKUP(AG69,{1;2;3;4;5;6;7;8;9;10;11;12;13;14;15;16;17;18;19;20;21},{30;25;21;18;16;15;14;13;12;11;10;9;8;7;6;5;4;3;2;1;0}),0)</f>
        <v>0</v>
      </c>
      <c r="AI69" s="390">
        <f>IF($E69="","",VLOOKUP($E69,'SuperTour Men'!$E$6:$AN$239,33,FALSE))</f>
        <v>0</v>
      </c>
      <c r="AJ69" s="43">
        <f>IF(AI69,LOOKUP(AI69,{1;2;3;4;5;6;7;8;9;10;11;12;13;14;15;16;17;18;19;20;21},{30;25;21;18;16;15;14;13;12;11;10;9;8;7;6;5;4;3;2;1;0}),0)</f>
        <v>0</v>
      </c>
      <c r="AK69" s="390">
        <f>IF($E69="","",VLOOKUP($E69,'SuperTour Men'!$E$6:$AN$239,35,FALSE))</f>
        <v>0</v>
      </c>
      <c r="AL69" s="43">
        <f>IF(AK69,LOOKUP(AK69,{1;2;3;4;5;6;7;8;9;10;11;12;13;14;15;16;17;18;19;20;21},{30;25;21;18;16;15;14;13;12;11;10;9;8;7;6;5;4;3;2;1;0}),0)</f>
        <v>0</v>
      </c>
    </row>
    <row r="70" spans="1:38" ht="16" customHeight="1" x14ac:dyDescent="0.2">
      <c r="A70" s="424">
        <f t="shared" ref="A70:A101" si="6">RANK(I70,$I$6:$I$262)</f>
        <v>65</v>
      </c>
      <c r="B70" s="435">
        <v>3530966</v>
      </c>
      <c r="C70" s="430" t="s">
        <v>39</v>
      </c>
      <c r="D70" s="49" t="s">
        <v>671</v>
      </c>
      <c r="E70" s="38" t="str">
        <f t="shared" ref="E70:E101" si="7">C70&amp;D70</f>
        <v>AdamGLUECK</v>
      </c>
      <c r="F70" s="39"/>
      <c r="G70" s="118">
        <v>1999</v>
      </c>
      <c r="H70" s="207" t="str">
        <f t="shared" ref="H70:H101" si="8">IF(ISBLANK(G70),"",IF(G70&gt;1995.9,"U23","SR"))</f>
        <v>U23</v>
      </c>
      <c r="I70" s="416">
        <f>(L70+N70+P70+R70+T70+V70+X70+Z70+AB70+AD70+AF70+AH70+AJ70+AL70)-SMALL((L70, N70,P70,R70,T70,V70,X70,Z70,AB70,AD70,AF70,AH70,AJ70,AL70),1)-SMALL((L70,N70,P70,R70,T70,V70,X70,Z70,AB70,AD70,AF70,AH70,AJ70,AL70),2)-SMALL((L70,N70,P70,R70,T70,V70,X70,Z70,AB70,AD70,AF70,AH70,AJ70,AL70),3)</f>
        <v>11</v>
      </c>
      <c r="J70" s="122"/>
      <c r="K70" s="388">
        <f>IF($E70="","",VLOOKUP($E70,'SuperTour Men'!$E$6:$AN$239,9,FALSE))</f>
        <v>0</v>
      </c>
      <c r="L70" s="41">
        <f>IF(K70,LOOKUP(K70,{1;2;3;4;5;6;7;8;9;10;11;12;13;14;15;16;17;18;19;20;21},{30;25;21;18;16;15;14;13;12;11;10;9;8;7;6;5;4;3;2;1;0}),0)</f>
        <v>0</v>
      </c>
      <c r="M70" s="390">
        <f>IF($E70="","",VLOOKUP($E70,'SuperTour Men'!$E$6:$AN$239,11,FALSE))</f>
        <v>0</v>
      </c>
      <c r="N70" s="43">
        <f>IF(M70,LOOKUP(M70,{1;2;3;4;5;6;7;8;9;10;11;12;13;14;15;16;17;18;19;20;21},{30;25;21;18;16;15;14;13;12;11;10;9;8;7;6;5;4;3;2;1;0}),0)</f>
        <v>0</v>
      </c>
      <c r="O70" s="390">
        <f>IF($E70="","",VLOOKUP($E70,'SuperTour Men'!$E$6:$AN$239,13,FALSE))</f>
        <v>0</v>
      </c>
      <c r="P70" s="41">
        <f>IF(O70,LOOKUP(O70,{1;2;3;4;5;6;7;8;9;10;11;12;13;14;15;16;17;18;19;20;21},{30;25;21;18;16;15;14;13;12;11;10;9;8;7;6;5;4;3;2;1;0}),0)</f>
        <v>0</v>
      </c>
      <c r="Q70" s="390">
        <f>IF($E70="","",VLOOKUP($E70,'SuperTour Men'!$E$6:$AN$239,15,FALSE))</f>
        <v>0</v>
      </c>
      <c r="R70" s="43">
        <f>IF(Q70,LOOKUP(Q70,{1;2;3;4;5;6;7;8;9;10;11;12;13;14;15;16;17;18;19;20;21},{30;25;21;18;16;15;14;13;12;11;10;9;8;7;6;5;4;3;2;1;0}),0)</f>
        <v>0</v>
      </c>
      <c r="S70" s="390">
        <f>IF($E70="","",VLOOKUP($E70,'SuperTour Men'!$E$6:$AN$239,17,FALSE))</f>
        <v>0</v>
      </c>
      <c r="T70" s="45">
        <f>IF(S70,LOOKUP(S70,{1;2;3;4;5;6;7;8;9;10;11;12;13;14;15;16;17;18;19;20;21},{60;50;42;36;32;30;28;26;24;22;20;18;16;14;12;10;8;6;4;2;0}),0)</f>
        <v>0</v>
      </c>
      <c r="U70" s="390">
        <f>IF($E70="","",VLOOKUP($E70,'SuperTour Men'!$E$6:$AN$239,19,FALSE))</f>
        <v>0</v>
      </c>
      <c r="V70" s="41">
        <f>IF(U70,LOOKUP(U70,{1;2;3;4;5;6;7;8;9;10;11;12;13;14;15;16;17;18;19;20;21},{60;50;42;36;32;30;28;26;24;22;20;18;16;14;12;10;8;6;4;2;0}),0)</f>
        <v>0</v>
      </c>
      <c r="W70" s="390">
        <f>IF($E70="","",VLOOKUP($E70,'SuperTour Men'!$E$6:$AN$239,21,FALSE))</f>
        <v>0</v>
      </c>
      <c r="X70" s="45">
        <f>IF(W70,LOOKUP(W70,{1;2;3;4;5;6;7;8;9;10;11;12;13;14;15;16;17;18;19;20;21},{60;50;42;36;32;30;28;26;24;22;20;18;16;14;12;10;8;6;4;2;0}),0)</f>
        <v>0</v>
      </c>
      <c r="Y70" s="390">
        <f>IF($E70="","",VLOOKUP($E70,'SuperTour Men'!$E$6:$AN$239,23,FALSE))</f>
        <v>0</v>
      </c>
      <c r="Z70" s="41">
        <f>IF(Y70,LOOKUP(Y70,{1;2;3;4;5;6;7;8;9;10;11;12;13;14;15;16;17;18;19;20;21},{60;50;42;36;32;30;28;26;24;22;20;18;16;14;12;10;8;6;4;2;0}),0)</f>
        <v>0</v>
      </c>
      <c r="AA70" s="390">
        <f>IF($E70="","",VLOOKUP($E70,'SuperTour Men'!$E$6:$AN$239,25,FALSE))</f>
        <v>10</v>
      </c>
      <c r="AB70" s="106">
        <f>IF(AA70,LOOKUP(AA70,{1;2;3;4;5;6;7;8;9;10;11;12;13;14;15;16;17;18;19;20;21},{30;25;21;18;16;15;14;13;12;11;10;9;8;7;6;5;4;3;2;1;0}),0)</f>
        <v>11</v>
      </c>
      <c r="AC70" s="390">
        <f>IF($E70="","",VLOOKUP($E70,'SuperTour Men'!$E$6:$AN$239,27,FALSE))</f>
        <v>0</v>
      </c>
      <c r="AD70" s="488">
        <f>IF(AC70,LOOKUP(AC70,{1;2;3;4;5;6;7;8;9;10;11;12;13;14;15;16;17;18;19;20;21},{30;25;21;18;16;15;14;13;12;11;10;9;8;7;6;5;4;3;2;1;0}),0)</f>
        <v>0</v>
      </c>
      <c r="AE70" s="390">
        <f>IF($E70="","",VLOOKUP($E70,'SuperTour Men'!$E$6:$AN$239,29,FALSE))</f>
        <v>0</v>
      </c>
      <c r="AF70" s="106">
        <f>IF(AE70,LOOKUP(AE70,{1;2;3;4;5;6;7;8;9;10;11;12;13;14;15;16;17;18;19;20;21},{30;25;21;18;16;15;14;13;12;11;10;9;8;7;6;5;4;3;2;1;0}),0)</f>
        <v>0</v>
      </c>
      <c r="AG70" s="390">
        <f>IF($E70="","",VLOOKUP($E70,'SuperTour Men'!$E$6:$AN$239,31,FALSE))</f>
        <v>0</v>
      </c>
      <c r="AH70" s="41">
        <f>IF(AG70,LOOKUP(AG70,{1;2;3;4;5;6;7;8;9;10;11;12;13;14;15;16;17;18;19;20;21},{30;25;21;18;16;15;14;13;12;11;10;9;8;7;6;5;4;3;2;1;0}),0)</f>
        <v>0</v>
      </c>
      <c r="AI70" s="390">
        <f>IF($E70="","",VLOOKUP($E70,'SuperTour Men'!$E$6:$AN$239,33,FALSE))</f>
        <v>0</v>
      </c>
      <c r="AJ70" s="43">
        <f>IF(AI70,LOOKUP(AI70,{1;2;3;4;5;6;7;8;9;10;11;12;13;14;15;16;17;18;19;20;21},{30;25;21;18;16;15;14;13;12;11;10;9;8;7;6;5;4;3;2;1;0}),0)</f>
        <v>0</v>
      </c>
      <c r="AK70" s="390">
        <f>IF($E70="","",VLOOKUP($E70,'SuperTour Men'!$E$6:$AN$239,35,FALSE))</f>
        <v>0</v>
      </c>
      <c r="AL70" s="43">
        <f>IF(AK70,LOOKUP(AK70,{1;2;3;4;5;6;7;8;9;10;11;12;13;14;15;16;17;18;19;20;21},{30;25;21;18;16;15;14;13;12;11;10;9;8;7;6;5;4;3;2;1;0}),0)</f>
        <v>0</v>
      </c>
    </row>
    <row r="71" spans="1:38" ht="16" customHeight="1" x14ac:dyDescent="0.2">
      <c r="A71" s="424">
        <f t="shared" si="6"/>
        <v>65</v>
      </c>
      <c r="B71" s="435">
        <v>3530937</v>
      </c>
      <c r="C71" s="429" t="s">
        <v>632</v>
      </c>
      <c r="D71" s="37" t="s">
        <v>631</v>
      </c>
      <c r="E71" s="38" t="str">
        <f t="shared" si="7"/>
        <v>ConorMUNNS</v>
      </c>
      <c r="F71" s="50"/>
      <c r="G71" s="118">
        <v>2000</v>
      </c>
      <c r="H71" s="207" t="str">
        <f t="shared" si="8"/>
        <v>U23</v>
      </c>
      <c r="I71" s="416">
        <f>(L71+N71+P71+R71+T71+V71+X71+Z71+AB71+AD71+AF71+AH71+AJ71+AL71)-SMALL((L71, N71,P71,R71,T71,V71,X71,Z71,AB71,AD71,AF71,AH71,AJ71,AL71),1)-SMALL((L71,N71,P71,R71,T71,V71,X71,Z71,AB71,AD71,AF71,AH71,AJ71,AL71),2)-SMALL((L71,N71,P71,R71,T71,V71,X71,Z71,AB71,AD71,AF71,AH71,AJ71,AL71),3)</f>
        <v>11</v>
      </c>
      <c r="J71" s="122"/>
      <c r="K71" s="388">
        <f>IF($E71="","",VLOOKUP($E71,'SuperTour Men'!$E$6:$AN$239,9,FALSE))</f>
        <v>0</v>
      </c>
      <c r="L71" s="41">
        <f>IF(K71,LOOKUP(K71,{1;2;3;4;5;6;7;8;9;10;11;12;13;14;15;16;17;18;19;20;21},{30;25;21;18;16;15;14;13;12;11;10;9;8;7;6;5;4;3;2;1;0}),0)</f>
        <v>0</v>
      </c>
      <c r="M71" s="390">
        <f>IF($E71="","",VLOOKUP($E71,'SuperTour Men'!$E$6:$AN$239,11,FALSE))</f>
        <v>0</v>
      </c>
      <c r="N71" s="43">
        <f>IF(M71,LOOKUP(M71,{1;2;3;4;5;6;7;8;9;10;11;12;13;14;15;16;17;18;19;20;21},{30;25;21;18;16;15;14;13;12;11;10;9;8;7;6;5;4;3;2;1;0}),0)</f>
        <v>0</v>
      </c>
      <c r="O71" s="390">
        <f>IF($E71="","",VLOOKUP($E71,'SuperTour Men'!$E$6:$AN$239,13,FALSE))</f>
        <v>0</v>
      </c>
      <c r="P71" s="41">
        <f>IF(O71,LOOKUP(O71,{1;2;3;4;5;6;7;8;9;10;11;12;13;14;15;16;17;18;19;20;21},{30;25;21;18;16;15;14;13;12;11;10;9;8;7;6;5;4;3;2;1;0}),0)</f>
        <v>0</v>
      </c>
      <c r="Q71" s="390">
        <f>IF($E71="","",VLOOKUP($E71,'SuperTour Men'!$E$6:$AN$239,15,FALSE))</f>
        <v>0</v>
      </c>
      <c r="R71" s="43">
        <f>IF(Q71,LOOKUP(Q71,{1;2;3;4;5;6;7;8;9;10;11;12;13;14;15;16;17;18;19;20;21},{30;25;21;18;16;15;14;13;12;11;10;9;8;7;6;5;4;3;2;1;0}),0)</f>
        <v>0</v>
      </c>
      <c r="S71" s="390">
        <f>IF($E71="","",VLOOKUP($E71,'SuperTour Men'!$E$6:$AN$239,17,FALSE))</f>
        <v>0</v>
      </c>
      <c r="T71" s="45">
        <f>IF(S71,LOOKUP(S71,{1;2;3;4;5;6;7;8;9;10;11;12;13;14;15;16;17;18;19;20;21},{60;50;42;36;32;30;28;26;24;22;20;18;16;14;12;10;8;6;4;2;0}),0)</f>
        <v>0</v>
      </c>
      <c r="U71" s="390">
        <f>IF($E71="","",VLOOKUP($E71,'SuperTour Men'!$E$6:$AN$239,19,FALSE))</f>
        <v>0</v>
      </c>
      <c r="V71" s="41">
        <f>IF(U71,LOOKUP(U71,{1;2;3;4;5;6;7;8;9;10;11;12;13;14;15;16;17;18;19;20;21},{60;50;42;36;32;30;28;26;24;22;20;18;16;14;12;10;8;6;4;2;0}),0)</f>
        <v>0</v>
      </c>
      <c r="W71" s="390">
        <f>IF($E71="","",VLOOKUP($E71,'SuperTour Men'!$E$6:$AN$239,21,FALSE))</f>
        <v>0</v>
      </c>
      <c r="X71" s="45">
        <f>IF(W71,LOOKUP(W71,{1;2;3;4;5;6;7;8;9;10;11;12;13;14;15;16;17;18;19;20;21},{60;50;42;36;32;30;28;26;24;22;20;18;16;14;12;10;8;6;4;2;0}),0)</f>
        <v>0</v>
      </c>
      <c r="Y71" s="390">
        <f>IF($E71="","",VLOOKUP($E71,'SuperTour Men'!$E$6:$AN$239,23,FALSE))</f>
        <v>0</v>
      </c>
      <c r="Z71" s="41">
        <f>IF(Y71,LOOKUP(Y71,{1;2;3;4;5;6;7;8;9;10;11;12;13;14;15;16;17;18;19;20;21},{60;50;42;36;32;30;28;26;24;22;20;18;16;14;12;10;8;6;4;2;0}),0)</f>
        <v>0</v>
      </c>
      <c r="AA71" s="390">
        <f>IF($E71="","",VLOOKUP($E71,'SuperTour Men'!$E$6:$AN$239,25,FALSE))</f>
        <v>0</v>
      </c>
      <c r="AB71" s="106">
        <f>IF(AA71,LOOKUP(AA71,{1;2;3;4;5;6;7;8;9;10;11;12;13;14;15;16;17;18;19;20;21},{30;25;21;18;16;15;14;13;12;11;10;9;8;7;6;5;4;3;2;1;0}),0)</f>
        <v>0</v>
      </c>
      <c r="AC71" s="390">
        <f>IF($E71="","",VLOOKUP($E71,'SuperTour Men'!$E$6:$AN$239,27,FALSE))</f>
        <v>10</v>
      </c>
      <c r="AD71" s="488">
        <f>IF(AC71,LOOKUP(AC71,{1;2;3;4;5;6;7;8;9;10;11;12;13;14;15;16;17;18;19;20;21},{30;25;21;18;16;15;14;13;12;11;10;9;8;7;6;5;4;3;2;1;0}),0)</f>
        <v>11</v>
      </c>
      <c r="AE71" s="390">
        <f>IF($E71="","",VLOOKUP($E71,'SuperTour Men'!$E$6:$AN$239,29,FALSE))</f>
        <v>0</v>
      </c>
      <c r="AF71" s="106">
        <f>IF(AE71,LOOKUP(AE71,{1;2;3;4;5;6;7;8;9;10;11;12;13;14;15;16;17;18;19;20;21},{30;25;21;18;16;15;14;13;12;11;10;9;8;7;6;5;4;3;2;1;0}),0)</f>
        <v>0</v>
      </c>
      <c r="AG71" s="390">
        <f>IF($E71="","",VLOOKUP($E71,'SuperTour Men'!$E$6:$AN$239,31,FALSE))</f>
        <v>0</v>
      </c>
      <c r="AH71" s="41">
        <f>IF(AG71,LOOKUP(AG71,{1;2;3;4;5;6;7;8;9;10;11;12;13;14;15;16;17;18;19;20;21},{30;25;21;18;16;15;14;13;12;11;10;9;8;7;6;5;4;3;2;1;0}),0)</f>
        <v>0</v>
      </c>
      <c r="AI71" s="390">
        <f>IF($E71="","",VLOOKUP($E71,'SuperTour Men'!$E$6:$AN$239,33,FALSE))</f>
        <v>0</v>
      </c>
      <c r="AJ71" s="43">
        <f>IF(AI71,LOOKUP(AI71,{1;2;3;4;5;6;7;8;9;10;11;12;13;14;15;16;17;18;19;20;21},{30;25;21;18;16;15;14;13;12;11;10;9;8;7;6;5;4;3;2;1;0}),0)</f>
        <v>0</v>
      </c>
      <c r="AK71" s="390">
        <f>IF($E71="","",VLOOKUP($E71,'SuperTour Men'!$E$6:$AN$239,35,FALSE))</f>
        <v>0</v>
      </c>
      <c r="AL71" s="43">
        <f>IF(AK71,LOOKUP(AK71,{1;2;3;4;5;6;7;8;9;10;11;12;13;14;15;16;17;18;19;20;21},{30;25;21;18;16;15;14;13;12;11;10;9;8;7;6;5;4;3;2;1;0}),0)</f>
        <v>0</v>
      </c>
    </row>
    <row r="72" spans="1:38" ht="16" customHeight="1" x14ac:dyDescent="0.2">
      <c r="A72" s="424">
        <f t="shared" si="6"/>
        <v>67</v>
      </c>
      <c r="B72" s="435">
        <v>3100266</v>
      </c>
      <c r="C72" s="430" t="s">
        <v>22</v>
      </c>
      <c r="D72" s="49" t="s">
        <v>69</v>
      </c>
      <c r="E72" s="38" t="str">
        <f t="shared" si="7"/>
        <v>JackCARLYLE</v>
      </c>
      <c r="F72" s="39">
        <v>2017</v>
      </c>
      <c r="G72" s="117">
        <v>1993</v>
      </c>
      <c r="H72" s="207" t="str">
        <f t="shared" si="8"/>
        <v>SR</v>
      </c>
      <c r="I72" s="416">
        <f>(L72+N72+P72+R72+T72+V72+X72+Z72+AB72+AD72+AF72+AH72+AJ72+AL72)-SMALL((L72, N72,P72,R72,T72,V72,X72,Z72,AB72,AD72,AF72,AH72,AJ72,AL72),1)-SMALL((L72,N72,P72,R72,T72,V72,X72,Z72,AB72,AD72,AF72,AH72,AJ72,AL72),2)-SMALL((L72,N72,P72,R72,T72,V72,X72,Z72,AB72,AD72,AF72,AH72,AJ72,AL72),3)</f>
        <v>10</v>
      </c>
      <c r="J72" s="122"/>
      <c r="K72" s="388">
        <f>IF($E72="","",VLOOKUP($E72,'SuperTour Men'!$E$6:$AN$239,9,FALSE))</f>
        <v>0</v>
      </c>
      <c r="L72" s="41">
        <f>IF(K72,LOOKUP(K72,{1;2;3;4;5;6;7;8;9;10;11;12;13;14;15;16;17;18;19;20;21},{30;25;21;18;16;15;14;13;12;11;10;9;8;7;6;5;4;3;2;1;0}),0)</f>
        <v>0</v>
      </c>
      <c r="M72" s="390">
        <f>IF($E72="","",VLOOKUP($E72,'SuperTour Men'!$E$6:$AN$239,11,FALSE))</f>
        <v>0</v>
      </c>
      <c r="N72" s="43">
        <f>IF(M72,LOOKUP(M72,{1;2;3;4;5;6;7;8;9;10;11;12;13;14;15;16;17;18;19;20;21},{30;25;21;18;16;15;14;13;12;11;10;9;8;7;6;5;4;3;2;1;0}),0)</f>
        <v>0</v>
      </c>
      <c r="O72" s="390">
        <f>IF($E72="","",VLOOKUP($E72,'SuperTour Men'!$E$6:$AN$239,13,FALSE))</f>
        <v>0</v>
      </c>
      <c r="P72" s="41">
        <f>IF(O72,LOOKUP(O72,{1;2;3;4;5;6;7;8;9;10;11;12;13;14;15;16;17;18;19;20;21},{30;25;21;18;16;15;14;13;12;11;10;9;8;7;6;5;4;3;2;1;0}),0)</f>
        <v>0</v>
      </c>
      <c r="Q72" s="390">
        <f>IF($E72="","",VLOOKUP($E72,'SuperTour Men'!$E$6:$AN$239,15,FALSE))</f>
        <v>11</v>
      </c>
      <c r="R72" s="43">
        <f>IF(Q72,LOOKUP(Q72,{1;2;3;4;5;6;7;8;9;10;11;12;13;14;15;16;17;18;19;20;21},{30;25;21;18;16;15;14;13;12;11;10;9;8;7;6;5;4;3;2;1;0}),0)</f>
        <v>10</v>
      </c>
      <c r="S72" s="390">
        <f>IF($E72="","",VLOOKUP($E72,'SuperTour Men'!$E$6:$AN$239,17,FALSE))</f>
        <v>0</v>
      </c>
      <c r="T72" s="45">
        <f>IF(S72,LOOKUP(S72,{1;2;3;4;5;6;7;8;9;10;11;12;13;14;15;16;17;18;19;20;21},{60;50;42;36;32;30;28;26;24;22;20;18;16;14;12;10;8;6;4;2;0}),0)</f>
        <v>0</v>
      </c>
      <c r="U72" s="390">
        <f>IF($E72="","",VLOOKUP($E72,'SuperTour Men'!$E$6:$AN$239,19,FALSE))</f>
        <v>0</v>
      </c>
      <c r="V72" s="41">
        <f>IF(U72,LOOKUP(U72,{1;2;3;4;5;6;7;8;9;10;11;12;13;14;15;16;17;18;19;20;21},{60;50;42;36;32;30;28;26;24;22;20;18;16;14;12;10;8;6;4;2;0}),0)</f>
        <v>0</v>
      </c>
      <c r="W72" s="390">
        <f>IF($E72="","",VLOOKUP($E72,'SuperTour Men'!$E$6:$AN$239,21,FALSE))</f>
        <v>0</v>
      </c>
      <c r="X72" s="45">
        <f>IF(W72,LOOKUP(W72,{1;2;3;4;5;6;7;8;9;10;11;12;13;14;15;16;17;18;19;20;21},{60;50;42;36;32;30;28;26;24;22;20;18;16;14;12;10;8;6;4;2;0}),0)</f>
        <v>0</v>
      </c>
      <c r="Y72" s="390">
        <f>IF($E72="","",VLOOKUP($E72,'SuperTour Men'!$E$6:$AN$239,23,FALSE))</f>
        <v>0</v>
      </c>
      <c r="Z72" s="41">
        <f>IF(Y72,LOOKUP(Y72,{1;2;3;4;5;6;7;8;9;10;11;12;13;14;15;16;17;18;19;20;21},{60;50;42;36;32;30;28;26;24;22;20;18;16;14;12;10;8;6;4;2;0}),0)</f>
        <v>0</v>
      </c>
      <c r="AA72" s="390">
        <f>IF($E72="","",VLOOKUP($E72,'SuperTour Men'!$E$6:$AN$239,25,FALSE))</f>
        <v>0</v>
      </c>
      <c r="AB72" s="106">
        <f>IF(AA72,LOOKUP(AA72,{1;2;3;4;5;6;7;8;9;10;11;12;13;14;15;16;17;18;19;20;21},{30;25;21;18;16;15;14;13;12;11;10;9;8;7;6;5;4;3;2;1;0}),0)</f>
        <v>0</v>
      </c>
      <c r="AC72" s="390">
        <f>IF($E72="","",VLOOKUP($E72,'SuperTour Men'!$E$6:$AN$239,27,FALSE))</f>
        <v>0</v>
      </c>
      <c r="AD72" s="488">
        <f>IF(AC72,LOOKUP(AC72,{1;2;3;4;5;6;7;8;9;10;11;12;13;14;15;16;17;18;19;20;21},{30;25;21;18;16;15;14;13;12;11;10;9;8;7;6;5;4;3;2;1;0}),0)</f>
        <v>0</v>
      </c>
      <c r="AE72" s="390">
        <f>IF($E72="","",VLOOKUP($E72,'SuperTour Men'!$E$6:$AN$239,29,FALSE))</f>
        <v>0</v>
      </c>
      <c r="AF72" s="106">
        <f>IF(AE72,LOOKUP(AE72,{1;2;3;4;5;6;7;8;9;10;11;12;13;14;15;16;17;18;19;20;21},{30;25;21;18;16;15;14;13;12;11;10;9;8;7;6;5;4;3;2;1;0}),0)</f>
        <v>0</v>
      </c>
      <c r="AG72" s="390">
        <f>IF($E72="","",VLOOKUP($E72,'SuperTour Men'!$E$6:$AN$239,31,FALSE))</f>
        <v>0</v>
      </c>
      <c r="AH72" s="41">
        <f>IF(AG72,LOOKUP(AG72,{1;2;3;4;5;6;7;8;9;10;11;12;13;14;15;16;17;18;19;20;21},{30;25;21;18;16;15;14;13;12;11;10;9;8;7;6;5;4;3;2;1;0}),0)</f>
        <v>0</v>
      </c>
      <c r="AI72" s="390">
        <f>IF($E72="","",VLOOKUP($E72,'SuperTour Men'!$E$6:$AN$239,33,FALSE))</f>
        <v>0</v>
      </c>
      <c r="AJ72" s="43">
        <f>IF(AI72,LOOKUP(AI72,{1;2;3;4;5;6;7;8;9;10;11;12;13;14;15;16;17;18;19;20;21},{30;25;21;18;16;15;14;13;12;11;10;9;8;7;6;5;4;3;2;1;0}),0)</f>
        <v>0</v>
      </c>
      <c r="AK72" s="390">
        <f>IF($E72="","",VLOOKUP($E72,'SuperTour Men'!$E$6:$AN$239,35,FALSE))</f>
        <v>0</v>
      </c>
      <c r="AL72" s="43">
        <f>IF(AK72,LOOKUP(AK72,{1;2;3;4;5;6;7;8;9;10;11;12;13;14;15;16;17;18;19;20;21},{30;25;21;18;16;15;14;13;12;11;10;9;8;7;6;5;4;3;2;1;0}),0)</f>
        <v>0</v>
      </c>
    </row>
    <row r="73" spans="1:38" ht="16" customHeight="1" x14ac:dyDescent="0.2">
      <c r="A73" s="424">
        <f t="shared" si="6"/>
        <v>67</v>
      </c>
      <c r="B73" s="435">
        <v>3422243</v>
      </c>
      <c r="C73" s="431" t="s">
        <v>533</v>
      </c>
      <c r="D73" s="115" t="s">
        <v>534</v>
      </c>
      <c r="E73" s="38" t="str">
        <f t="shared" si="7"/>
        <v>Eivind RombergKVAALE</v>
      </c>
      <c r="F73" s="39">
        <v>2017</v>
      </c>
      <c r="G73" s="117">
        <v>1994</v>
      </c>
      <c r="H73" s="207" t="str">
        <f t="shared" si="8"/>
        <v>SR</v>
      </c>
      <c r="I73" s="416">
        <f>(L73+N73+P73+R73+T73+V73+X73+Z73+AB73+AD73+AF73+AH73+AJ73+AL73)-SMALL((L73, N73,P73,R73,T73,V73,X73,Z73,AB73,AD73,AF73,AH73,AJ73,AL73),1)-SMALL((L73,N73,P73,R73,T73,V73,X73,Z73,AB73,AD73,AF73,AH73,AJ73,AL73),2)-SMALL((L73,N73,P73,R73,T73,V73,X73,Z73,AB73,AD73,AF73,AH73,AJ73,AL73),3)</f>
        <v>10</v>
      </c>
      <c r="J73" s="122"/>
      <c r="K73" s="388">
        <f>IF($E73="","",VLOOKUP($E73,'SuperTour Men'!$E$6:$AN$239,9,FALSE))</f>
        <v>0</v>
      </c>
      <c r="L73" s="41">
        <f>IF(K73,LOOKUP(K73,{1;2;3;4;5;6;7;8;9;10;11;12;13;14;15;16;17;18;19;20;21},{30;25;21;18;16;15;14;13;12;11;10;9;8;7;6;5;4;3;2;1;0}),0)</f>
        <v>0</v>
      </c>
      <c r="M73" s="390">
        <f>IF($E73="","",VLOOKUP($E73,'SuperTour Men'!$E$6:$AN$239,11,FALSE))</f>
        <v>0</v>
      </c>
      <c r="N73" s="43">
        <f>IF(M73,LOOKUP(M73,{1;2;3;4;5;6;7;8;9;10;11;12;13;14;15;16;17;18;19;20;21},{30;25;21;18;16;15;14;13;12;11;10;9;8;7;6;5;4;3;2;1;0}),0)</f>
        <v>0</v>
      </c>
      <c r="O73" s="390">
        <f>IF($E73="","",VLOOKUP($E73,'SuperTour Men'!$E$6:$AN$239,13,FALSE))</f>
        <v>0</v>
      </c>
      <c r="P73" s="41">
        <f>IF(O73,LOOKUP(O73,{1;2;3;4;5;6;7;8;9;10;11;12;13;14;15;16;17;18;19;20;21},{30;25;21;18;16;15;14;13;12;11;10;9;8;7;6;5;4;3;2;1;0}),0)</f>
        <v>0</v>
      </c>
      <c r="Q73" s="390">
        <f>IF($E73="","",VLOOKUP($E73,'SuperTour Men'!$E$6:$AN$239,15,FALSE))</f>
        <v>0</v>
      </c>
      <c r="R73" s="43">
        <f>IF(Q73,LOOKUP(Q73,{1;2;3;4;5;6;7;8;9;10;11;12;13;14;15;16;17;18;19;20;21},{30;25;21;18;16;15;14;13;12;11;10;9;8;7;6;5;4;3;2;1;0}),0)</f>
        <v>0</v>
      </c>
      <c r="S73" s="390">
        <f>IF($E73="","",VLOOKUP($E73,'SuperTour Men'!$E$6:$AN$239,17,FALSE))</f>
        <v>0</v>
      </c>
      <c r="T73" s="45">
        <f>IF(S73,LOOKUP(S73,{1;2;3;4;5;6;7;8;9;10;11;12;13;14;15;16;17;18;19;20;21},{60;50;42;36;32;30;28;26;24;22;20;18;16;14;12;10;8;6;4;2;0}),0)</f>
        <v>0</v>
      </c>
      <c r="U73" s="390">
        <f>IF($E73="","",VLOOKUP($E73,'SuperTour Men'!$E$6:$AN$239,19,FALSE))</f>
        <v>20</v>
      </c>
      <c r="V73" s="41">
        <f>IF(U73,LOOKUP(U73,{1;2;3;4;5;6;7;8;9;10;11;12;13;14;15;16;17;18;19;20;21},{60;50;42;36;32;30;28;26;24;22;20;18;16;14;12;10;8;6;4;2;0}),0)</f>
        <v>2</v>
      </c>
      <c r="W73" s="390">
        <f>IF($E73="","",VLOOKUP($E73,'SuperTour Men'!$E$6:$AN$239,21,FALSE))</f>
        <v>17</v>
      </c>
      <c r="X73" s="45">
        <f>IF(W73,LOOKUP(W73,{1;2;3;4;5;6;7;8;9;10;11;12;13;14;15;16;17;18;19;20;21},{60;50;42;36;32;30;28;26;24;22;20;18;16;14;12;10;8;6;4;2;0}),0)</f>
        <v>8</v>
      </c>
      <c r="Y73" s="390">
        <f>IF($E73="","",VLOOKUP($E73,'SuperTour Men'!$E$6:$AN$239,23,FALSE))</f>
        <v>0</v>
      </c>
      <c r="Z73" s="41">
        <f>IF(Y73,LOOKUP(Y73,{1;2;3;4;5;6;7;8;9;10;11;12;13;14;15;16;17;18;19;20;21},{60;50;42;36;32;30;28;26;24;22;20;18;16;14;12;10;8;6;4;2;0}),0)</f>
        <v>0</v>
      </c>
      <c r="AA73" s="390">
        <f>IF($E73="","",VLOOKUP($E73,'SuperTour Men'!$E$6:$AN$239,25,FALSE))</f>
        <v>0</v>
      </c>
      <c r="AB73" s="106">
        <f>IF(AA73,LOOKUP(AA73,{1;2;3;4;5;6;7;8;9;10;11;12;13;14;15;16;17;18;19;20;21},{30;25;21;18;16;15;14;13;12;11;10;9;8;7;6;5;4;3;2;1;0}),0)</f>
        <v>0</v>
      </c>
      <c r="AC73" s="390">
        <f>IF($E73="","",VLOOKUP($E73,'SuperTour Men'!$E$6:$AN$239,27,FALSE))</f>
        <v>0</v>
      </c>
      <c r="AD73" s="488">
        <f>IF(AC73,LOOKUP(AC73,{1;2;3;4;5;6;7;8;9;10;11;12;13;14;15;16;17;18;19;20;21},{30;25;21;18;16;15;14;13;12;11;10;9;8;7;6;5;4;3;2;1;0}),0)</f>
        <v>0</v>
      </c>
      <c r="AE73" s="390">
        <f>IF($E73="","",VLOOKUP($E73,'SuperTour Men'!$E$6:$AN$239,29,FALSE))</f>
        <v>0</v>
      </c>
      <c r="AF73" s="106">
        <f>IF(AE73,LOOKUP(AE73,{1;2;3;4;5;6;7;8;9;10;11;12;13;14;15;16;17;18;19;20;21},{30;25;21;18;16;15;14;13;12;11;10;9;8;7;6;5;4;3;2;1;0}),0)</f>
        <v>0</v>
      </c>
      <c r="AG73" s="390">
        <f>IF($E73="","",VLOOKUP($E73,'SuperTour Men'!$E$6:$AN$239,31,FALSE))</f>
        <v>0</v>
      </c>
      <c r="AH73" s="41">
        <f>IF(AG73,LOOKUP(AG73,{1;2;3;4;5;6;7;8;9;10;11;12;13;14;15;16;17;18;19;20;21},{30;25;21;18;16;15;14;13;12;11;10;9;8;7;6;5;4;3;2;1;0}),0)</f>
        <v>0</v>
      </c>
      <c r="AI73" s="390">
        <f>IF($E73="","",VLOOKUP($E73,'SuperTour Men'!$E$6:$AN$239,33,FALSE))</f>
        <v>0</v>
      </c>
      <c r="AJ73" s="43">
        <f>IF(AI73,LOOKUP(AI73,{1;2;3;4;5;6;7;8;9;10;11;12;13;14;15;16;17;18;19;20;21},{30;25;21;18;16;15;14;13;12;11;10;9;8;7;6;5;4;3;2;1;0}),0)</f>
        <v>0</v>
      </c>
      <c r="AK73" s="390">
        <f>IF($E73="","",VLOOKUP($E73,'SuperTour Men'!$E$6:$AN$239,35,FALSE))</f>
        <v>0</v>
      </c>
      <c r="AL73" s="43">
        <f>IF(AK73,LOOKUP(AK73,{1;2;3;4;5;6;7;8;9;10;11;12;13;14;15;16;17;18;19;20;21},{30;25;21;18;16;15;14;13;12;11;10;9;8;7;6;5;4;3;2;1;0}),0)</f>
        <v>0</v>
      </c>
    </row>
    <row r="74" spans="1:38" ht="16" customHeight="1" x14ac:dyDescent="0.2">
      <c r="A74" s="424">
        <f t="shared" si="6"/>
        <v>69</v>
      </c>
      <c r="B74" s="435">
        <v>3422620</v>
      </c>
      <c r="C74" s="429" t="s">
        <v>601</v>
      </c>
      <c r="D74" s="37" t="s">
        <v>602</v>
      </c>
      <c r="E74" s="38" t="str">
        <f t="shared" si="7"/>
        <v>KorneliusGROEV</v>
      </c>
      <c r="F74" s="50"/>
      <c r="G74" s="118">
        <v>1996</v>
      </c>
      <c r="H74" s="207" t="str">
        <f t="shared" si="8"/>
        <v>U23</v>
      </c>
      <c r="I74" s="416">
        <f>(L74+N74+P74+R74+T74+V74+X74+Z74+AB74+AD74+AF74+AH74+AJ74+AL74)-SMALL((L74, N74,P74,R74,T74,V74,X74,Z74,AB74,AD74,AF74,AH74,AJ74,AL74),1)-SMALL((L74,N74,P74,R74,T74,V74,X74,Z74,AB74,AD74,AF74,AH74,AJ74,AL74),2)-SMALL((L74,N74,P74,R74,T74,V74,X74,Z74,AB74,AD74,AF74,AH74,AJ74,AL74),3)</f>
        <v>9</v>
      </c>
      <c r="J74" s="122"/>
      <c r="K74" s="388">
        <f>IF($E74="","",VLOOKUP($E74,'SuperTour Men'!$E$6:$AN$239,9,FALSE))</f>
        <v>12</v>
      </c>
      <c r="L74" s="41">
        <f>IF(K74,LOOKUP(K74,{1;2;3;4;5;6;7;8;9;10;11;12;13;14;15;16;17;18;19;20;21},{30;25;21;18;16;15;14;13;12;11;10;9;8;7;6;5;4;3;2;1;0}),0)</f>
        <v>9</v>
      </c>
      <c r="M74" s="390">
        <f>IF($E74="","",VLOOKUP($E74,'SuperTour Men'!$E$6:$AN$239,11,FALSE))</f>
        <v>0</v>
      </c>
      <c r="N74" s="43">
        <f>IF(M74,LOOKUP(M74,{1;2;3;4;5;6;7;8;9;10;11;12;13;14;15;16;17;18;19;20;21},{30;25;21;18;16;15;14;13;12;11;10;9;8;7;6;5;4;3;2;1;0}),0)</f>
        <v>0</v>
      </c>
      <c r="O74" s="390">
        <f>IF($E74="","",VLOOKUP($E74,'SuperTour Men'!$E$6:$AN$239,13,FALSE))</f>
        <v>0</v>
      </c>
      <c r="P74" s="41">
        <f>IF(O74,LOOKUP(O74,{1;2;3;4;5;6;7;8;9;10;11;12;13;14;15;16;17;18;19;20;21},{30;25;21;18;16;15;14;13;12;11;10;9;8;7;6;5;4;3;2;1;0}),0)</f>
        <v>0</v>
      </c>
      <c r="Q74" s="390">
        <f>IF($E74="","",VLOOKUP($E74,'SuperTour Men'!$E$6:$AN$239,15,FALSE))</f>
        <v>0</v>
      </c>
      <c r="R74" s="43">
        <f>IF(Q74,LOOKUP(Q74,{1;2;3;4;5;6;7;8;9;10;11;12;13;14;15;16;17;18;19;20;21},{30;25;21;18;16;15;14;13;12;11;10;9;8;7;6;5;4;3;2;1;0}),0)</f>
        <v>0</v>
      </c>
      <c r="S74" s="390">
        <f>IF($E74="","",VLOOKUP($E74,'SuperTour Men'!$E$6:$AN$239,17,FALSE))</f>
        <v>0</v>
      </c>
      <c r="T74" s="45">
        <f>IF(S74,LOOKUP(S74,{1;2;3;4;5;6;7;8;9;10;11;12;13;14;15;16;17;18;19;20;21},{60;50;42;36;32;30;28;26;24;22;20;18;16;14;12;10;8;6;4;2;0}),0)</f>
        <v>0</v>
      </c>
      <c r="U74" s="390">
        <f>IF($E74="","",VLOOKUP($E74,'SuperTour Men'!$E$6:$AN$239,19,FALSE))</f>
        <v>0</v>
      </c>
      <c r="V74" s="41">
        <f>IF(U74,LOOKUP(U74,{1;2;3;4;5;6;7;8;9;10;11;12;13;14;15;16;17;18;19;20;21},{60;50;42;36;32;30;28;26;24;22;20;18;16;14;12;10;8;6;4;2;0}),0)</f>
        <v>0</v>
      </c>
      <c r="W74" s="390">
        <f>IF($E74="","",VLOOKUP($E74,'SuperTour Men'!$E$6:$AN$239,21,FALSE))</f>
        <v>0</v>
      </c>
      <c r="X74" s="45">
        <f>IF(W74,LOOKUP(W74,{1;2;3;4;5;6;7;8;9;10;11;12;13;14;15;16;17;18;19;20;21},{60;50;42;36;32;30;28;26;24;22;20;18;16;14;12;10;8;6;4;2;0}),0)</f>
        <v>0</v>
      </c>
      <c r="Y74" s="390">
        <f>IF($E74="","",VLOOKUP($E74,'SuperTour Men'!$E$6:$AN$239,23,FALSE))</f>
        <v>0</v>
      </c>
      <c r="Z74" s="41">
        <f>IF(Y74,LOOKUP(Y74,{1;2;3;4;5;6;7;8;9;10;11;12;13;14;15;16;17;18;19;20;21},{60;50;42;36;32;30;28;26;24;22;20;18;16;14;12;10;8;6;4;2;0}),0)</f>
        <v>0</v>
      </c>
      <c r="AA74" s="390">
        <f>IF($E74="","",VLOOKUP($E74,'SuperTour Men'!$E$6:$AN$239,25,FALSE))</f>
        <v>0</v>
      </c>
      <c r="AB74" s="106">
        <f>IF(AA74,LOOKUP(AA74,{1;2;3;4;5;6;7;8;9;10;11;12;13;14;15;16;17;18;19;20;21},{30;25;21;18;16;15;14;13;12;11;10;9;8;7;6;5;4;3;2;1;0}),0)</f>
        <v>0</v>
      </c>
      <c r="AC74" s="390">
        <f>IF($E74="","",VLOOKUP($E74,'SuperTour Men'!$E$6:$AN$239,27,FALSE))</f>
        <v>0</v>
      </c>
      <c r="AD74" s="488">
        <f>IF(AC74,LOOKUP(AC74,{1;2;3;4;5;6;7;8;9;10;11;12;13;14;15;16;17;18;19;20;21},{30;25;21;18;16;15;14;13;12;11;10;9;8;7;6;5;4;3;2;1;0}),0)</f>
        <v>0</v>
      </c>
      <c r="AE74" s="390">
        <f>IF($E74="","",VLOOKUP($E74,'SuperTour Men'!$E$6:$AN$239,29,FALSE))</f>
        <v>0</v>
      </c>
      <c r="AF74" s="106">
        <f>IF(AE74,LOOKUP(AE74,{1;2;3;4;5;6;7;8;9;10;11;12;13;14;15;16;17;18;19;20;21},{30;25;21;18;16;15;14;13;12;11;10;9;8;7;6;5;4;3;2;1;0}),0)</f>
        <v>0</v>
      </c>
      <c r="AG74" s="390">
        <f>IF($E74="","",VLOOKUP($E74,'SuperTour Men'!$E$6:$AN$239,31,FALSE))</f>
        <v>0</v>
      </c>
      <c r="AH74" s="41">
        <f>IF(AG74,LOOKUP(AG74,{1;2;3;4;5;6;7;8;9;10;11;12;13;14;15;16;17;18;19;20;21},{30;25;21;18;16;15;14;13;12;11;10;9;8;7;6;5;4;3;2;1;0}),0)</f>
        <v>0</v>
      </c>
      <c r="AI74" s="390">
        <f>IF($E74="","",VLOOKUP($E74,'SuperTour Men'!$E$6:$AN$239,33,FALSE))</f>
        <v>0</v>
      </c>
      <c r="AJ74" s="43">
        <f>IF(AI74,LOOKUP(AI74,{1;2;3;4;5;6;7;8;9;10;11;12;13;14;15;16;17;18;19;20;21},{30;25;21;18;16;15;14;13;12;11;10;9;8;7;6;5;4;3;2;1;0}),0)</f>
        <v>0</v>
      </c>
      <c r="AK74" s="390">
        <f>IF($E74="","",VLOOKUP($E74,'SuperTour Men'!$E$6:$AN$239,35,FALSE))</f>
        <v>0</v>
      </c>
      <c r="AL74" s="43">
        <f>IF(AK74,LOOKUP(AK74,{1;2;3;4;5;6;7;8;9;10;11;12;13;14;15;16;17;18;19;20;21},{30;25;21;18;16;15;14;13;12;11;10;9;8;7;6;5;4;3;2;1;0}),0)</f>
        <v>0</v>
      </c>
    </row>
    <row r="75" spans="1:38" ht="16" customHeight="1" x14ac:dyDescent="0.2">
      <c r="A75" s="424">
        <f t="shared" si="6"/>
        <v>69</v>
      </c>
      <c r="B75" s="435">
        <v>3421411</v>
      </c>
      <c r="C75" s="430" t="s">
        <v>234</v>
      </c>
      <c r="D75" s="49" t="s">
        <v>235</v>
      </c>
      <c r="E75" s="38" t="str">
        <f t="shared" si="7"/>
        <v>FredrikSCHWENCKE</v>
      </c>
      <c r="F75" s="39">
        <v>2017</v>
      </c>
      <c r="G75" s="118">
        <v>1992</v>
      </c>
      <c r="H75" s="207" t="str">
        <f t="shared" si="8"/>
        <v>SR</v>
      </c>
      <c r="I75" s="416">
        <f>(L75+N75+P75+R75+T75+V75+X75+Z75+AB75+AD75+AF75+AH75+AJ75+AL75)-SMALL((L75, N75,P75,R75,T75,V75,X75,Z75,AB75,AD75,AF75,AH75,AJ75,AL75),1)-SMALL((L75,N75,P75,R75,T75,V75,X75,Z75,AB75,AD75,AF75,AH75,AJ75,AL75),2)-SMALL((L75,N75,P75,R75,T75,V75,X75,Z75,AB75,AD75,AF75,AH75,AJ75,AL75),3)</f>
        <v>9</v>
      </c>
      <c r="J75" s="122"/>
      <c r="K75" s="388">
        <f>IF($E75="","",VLOOKUP($E75,'SuperTour Men'!$E$6:$AN$239,9,FALSE))</f>
        <v>0</v>
      </c>
      <c r="L75" s="41">
        <f>IF(K75,LOOKUP(K75,{1;2;3;4;5;6;7;8;9;10;11;12;13;14;15;16;17;18;19;20;21},{30;25;21;18;16;15;14;13;12;11;10;9;8;7;6;5;4;3;2;1;0}),0)</f>
        <v>0</v>
      </c>
      <c r="M75" s="390">
        <f>IF($E75="","",VLOOKUP($E75,'SuperTour Men'!$E$6:$AN$239,11,FALSE))</f>
        <v>0</v>
      </c>
      <c r="N75" s="43">
        <f>IF(M75,LOOKUP(M75,{1;2;3;4;5;6;7;8;9;10;11;12;13;14;15;16;17;18;19;20;21},{30;25;21;18;16;15;14;13;12;11;10;9;8;7;6;5;4;3;2;1;0}),0)</f>
        <v>0</v>
      </c>
      <c r="O75" s="390">
        <f>IF($E75="","",VLOOKUP($E75,'SuperTour Men'!$E$6:$AN$239,13,FALSE))</f>
        <v>0</v>
      </c>
      <c r="P75" s="41">
        <f>IF(O75,LOOKUP(O75,{1;2;3;4;5;6;7;8;9;10;11;12;13;14;15;16;17;18;19;20;21},{30;25;21;18;16;15;14;13;12;11;10;9;8;7;6;5;4;3;2;1;0}),0)</f>
        <v>0</v>
      </c>
      <c r="Q75" s="390">
        <f>IF($E75="","",VLOOKUP($E75,'SuperTour Men'!$E$6:$AN$239,15,FALSE))</f>
        <v>0</v>
      </c>
      <c r="R75" s="43">
        <f>IF(Q75,LOOKUP(Q75,{1;2;3;4;5;6;7;8;9;10;11;12;13;14;15;16;17;18;19;20;21},{30;25;21;18;16;15;14;13;12;11;10;9;8;7;6;5;4;3;2;1;0}),0)</f>
        <v>0</v>
      </c>
      <c r="S75" s="390">
        <f>IF($E75="","",VLOOKUP($E75,'SuperTour Men'!$E$6:$AN$239,17,FALSE))</f>
        <v>0</v>
      </c>
      <c r="T75" s="45">
        <f>IF(S75,LOOKUP(S75,{1;2;3;4;5;6;7;8;9;10;11;12;13;14;15;16;17;18;19;20;21},{60;50;42;36;32;30;28;26;24;22;20;18;16;14;12;10;8;6;4;2;0}),0)</f>
        <v>0</v>
      </c>
      <c r="U75" s="390">
        <f>IF($E75="","",VLOOKUP($E75,'SuperTour Men'!$E$6:$AN$239,19,FALSE))</f>
        <v>0</v>
      </c>
      <c r="V75" s="41">
        <f>IF(U75,LOOKUP(U75,{1;2;3;4;5;6;7;8;9;10;11;12;13;14;15;16;17;18;19;20;21},{60;50;42;36;32;30;28;26;24;22;20;18;16;14;12;10;8;6;4;2;0}),0)</f>
        <v>0</v>
      </c>
      <c r="W75" s="390">
        <f>IF($E75="","",VLOOKUP($E75,'SuperTour Men'!$E$6:$AN$239,21,FALSE))</f>
        <v>0</v>
      </c>
      <c r="X75" s="45">
        <f>IF(W75,LOOKUP(W75,{1;2;3;4;5;6;7;8;9;10;11;12;13;14;15;16;17;18;19;20;21},{60;50;42;36;32;30;28;26;24;22;20;18;16;14;12;10;8;6;4;2;0}),0)</f>
        <v>0</v>
      </c>
      <c r="Y75" s="390">
        <f>IF($E75="","",VLOOKUP($E75,'SuperTour Men'!$E$6:$AN$239,23,FALSE))</f>
        <v>0</v>
      </c>
      <c r="Z75" s="41">
        <f>IF(Y75,LOOKUP(Y75,{1;2;3;4;5;6;7;8;9;10;11;12;13;14;15;16;17;18;19;20;21},{60;50;42;36;32;30;28;26;24;22;20;18;16;14;12;10;8;6;4;2;0}),0)</f>
        <v>0</v>
      </c>
      <c r="AA75" s="390">
        <f>IF($E75="","",VLOOKUP($E75,'SuperTour Men'!$E$6:$AN$239,25,FALSE))</f>
        <v>0</v>
      </c>
      <c r="AB75" s="106">
        <f>IF(AA75,LOOKUP(AA75,{1;2;3;4;5;6;7;8;9;10;11;12;13;14;15;16;17;18;19;20;21},{30;25;21;18;16;15;14;13;12;11;10;9;8;7;6;5;4;3;2;1;0}),0)</f>
        <v>0</v>
      </c>
      <c r="AC75" s="390">
        <f>IF($E75="","",VLOOKUP($E75,'SuperTour Men'!$E$6:$AN$239,27,FALSE))</f>
        <v>0</v>
      </c>
      <c r="AD75" s="488">
        <f>IF(AC75,LOOKUP(AC75,{1;2;3;4;5;6;7;8;9;10;11;12;13;14;15;16;17;18;19;20;21},{30;25;21;18;16;15;14;13;12;11;10;9;8;7;6;5;4;3;2;1;0}),0)</f>
        <v>0</v>
      </c>
      <c r="AE75" s="390">
        <f>IF($E75="","",VLOOKUP($E75,'SuperTour Men'!$E$6:$AN$239,29,FALSE))</f>
        <v>0</v>
      </c>
      <c r="AF75" s="106">
        <f>IF(AE75,LOOKUP(AE75,{1;2;3;4;5;6;7;8;9;10;11;12;13;14;15;16;17;18;19;20;21},{30;25;21;18;16;15;14;13;12;11;10;9;8;7;6;5;4;3;2;1;0}),0)</f>
        <v>0</v>
      </c>
      <c r="AG75" s="390">
        <f>IF($E75="","",VLOOKUP($E75,'SuperTour Men'!$E$6:$AN$239,31,FALSE))</f>
        <v>0</v>
      </c>
      <c r="AH75" s="41">
        <f>IF(AG75,LOOKUP(AG75,{1;2;3;4;5;6;7;8;9;10;11;12;13;14;15;16;17;18;19;20;21},{30;25;21;18;16;15;14;13;12;11;10;9;8;7;6;5;4;3;2;1;0}),0)</f>
        <v>0</v>
      </c>
      <c r="AI75" s="390">
        <f>IF($E75="","",VLOOKUP($E75,'SuperTour Men'!$E$6:$AN$239,33,FALSE))</f>
        <v>12</v>
      </c>
      <c r="AJ75" s="43">
        <f>IF(AI75,LOOKUP(AI75,{1;2;3;4;5;6;7;8;9;10;11;12;13;14;15;16;17;18;19;20;21},{30;25;21;18;16;15;14;13;12;11;10;9;8;7;6;5;4;3;2;1;0}),0)</f>
        <v>9</v>
      </c>
      <c r="AK75" s="390">
        <f>IF($E75="","",VLOOKUP($E75,'SuperTour Men'!$E$6:$AN$239,35,FALSE))</f>
        <v>0</v>
      </c>
      <c r="AL75" s="43">
        <f>IF(AK75,LOOKUP(AK75,{1;2;3;4;5;6;7;8;9;10;11;12;13;14;15;16;17;18;19;20;21},{30;25;21;18;16;15;14;13;12;11;10;9;8;7;6;5;4;3;2;1;0}),0)</f>
        <v>0</v>
      </c>
    </row>
    <row r="76" spans="1:38" ht="16" customHeight="1" x14ac:dyDescent="0.2">
      <c r="A76" s="424">
        <f t="shared" si="6"/>
        <v>71</v>
      </c>
      <c r="B76" s="154">
        <v>3100396</v>
      </c>
      <c r="C76" s="430" t="s">
        <v>226</v>
      </c>
      <c r="D76" s="49" t="s">
        <v>638</v>
      </c>
      <c r="E76" s="38" t="str">
        <f t="shared" si="7"/>
        <v>RemiDROLET</v>
      </c>
      <c r="F76" s="39"/>
      <c r="G76" s="440">
        <v>2000</v>
      </c>
      <c r="H76" s="207" t="str">
        <f t="shared" si="8"/>
        <v>U23</v>
      </c>
      <c r="I76" s="416">
        <f>(L76+N76+P76+R76+T76+V76+X76+Z76+AB76+AD76+AF76+AH76+AJ76+AL76)-SMALL((L76, N76,P76,R76,T76,V76,X76,Z76,AB76,AD76,AF76,AH76,AJ76,AL76),1)-SMALL((L76,N76,P76,R76,T76,V76,X76,Z76,AB76,AD76,AF76,AH76,AJ76,AL76),2)-SMALL((L76,N76,P76,R76,T76,V76,X76,Z76,AB76,AD76,AF76,AH76,AJ76,AL76),3)</f>
        <v>8</v>
      </c>
      <c r="J76" s="266"/>
      <c r="K76" s="388">
        <f>IF($E76="","",VLOOKUP($E76,'SuperTour Men'!$E$6:$AN$239,9,FALSE))</f>
        <v>0</v>
      </c>
      <c r="L76" s="41">
        <f>IF(K76,LOOKUP(K76,{1;2;3;4;5;6;7;8;9;10;11;12;13;14;15;16;17;18;19;20;21},{30;25;21;18;16;15;14;13;12;11;10;9;8;7;6;5;4;3;2;1;0}),0)</f>
        <v>0</v>
      </c>
      <c r="M76" s="390">
        <f>IF($E76="","",VLOOKUP($E76,'SuperTour Men'!$E$6:$AN$239,11,FALSE))</f>
        <v>0</v>
      </c>
      <c r="N76" s="43">
        <f>IF(M76,LOOKUP(M76,{1;2;3;4;5;6;7;8;9;10;11;12;13;14;15;16;17;18;19;20;21},{30;25;21;18;16;15;14;13;12;11;10;9;8;7;6;5;4;3;2;1;0}),0)</f>
        <v>0</v>
      </c>
      <c r="O76" s="390">
        <f>IF($E76="","",VLOOKUP($E76,'SuperTour Men'!$E$6:$AN$239,13,FALSE))</f>
        <v>0</v>
      </c>
      <c r="P76" s="41">
        <f>IF(O76,LOOKUP(O76,{1;2;3;4;5;6;7;8;9;10;11;12;13;14;15;16;17;18;19;20;21},{30;25;21;18;16;15;14;13;12;11;10;9;8;7;6;5;4;3;2;1;0}),0)</f>
        <v>0</v>
      </c>
      <c r="Q76" s="390">
        <f>IF($E76="","",VLOOKUP($E76,'SuperTour Men'!$E$6:$AN$239,15,FALSE))</f>
        <v>13</v>
      </c>
      <c r="R76" s="43">
        <f>IF(Q76,LOOKUP(Q76,{1;2;3;4;5;6;7;8;9;10;11;12;13;14;15;16;17;18;19;20;21},{30;25;21;18;16;15;14;13;12;11;10;9;8;7;6;5;4;3;2;1;0}),0)</f>
        <v>8</v>
      </c>
      <c r="S76" s="390">
        <f>IF($E76="","",VLOOKUP($E76,'SuperTour Men'!$E$6:$AN$239,17,FALSE))</f>
        <v>0</v>
      </c>
      <c r="T76" s="45">
        <f>IF(S76,LOOKUP(S76,{1;2;3;4;5;6;7;8;9;10;11;12;13;14;15;16;17;18;19;20;21},{60;50;42;36;32;30;28;26;24;22;20;18;16;14;12;10;8;6;4;2;0}),0)</f>
        <v>0</v>
      </c>
      <c r="U76" s="390">
        <f>IF($E76="","",VLOOKUP($E76,'SuperTour Men'!$E$6:$AN$239,19,FALSE))</f>
        <v>0</v>
      </c>
      <c r="V76" s="41">
        <f>IF(U76,LOOKUP(U76,{1;2;3;4;5;6;7;8;9;10;11;12;13;14;15;16;17;18;19;20;21},{60;50;42;36;32;30;28;26;24;22;20;18;16;14;12;10;8;6;4;2;0}),0)</f>
        <v>0</v>
      </c>
      <c r="W76" s="390">
        <f>IF($E76="","",VLOOKUP($E76,'SuperTour Men'!$E$6:$AN$239,21,FALSE))</f>
        <v>0</v>
      </c>
      <c r="X76" s="45">
        <f>IF(W76,LOOKUP(W76,{1;2;3;4;5;6;7;8;9;10;11;12;13;14;15;16;17;18;19;20;21},{60;50;42;36;32;30;28;26;24;22;20;18;16;14;12;10;8;6;4;2;0}),0)</f>
        <v>0</v>
      </c>
      <c r="Y76" s="390">
        <f>IF($E76="","",VLOOKUP($E76,'SuperTour Men'!$E$6:$AN$239,23,FALSE))</f>
        <v>0</v>
      </c>
      <c r="Z76" s="41">
        <f>IF(Y76,LOOKUP(Y76,{1;2;3;4;5;6;7;8;9;10;11;12;13;14;15;16;17;18;19;20;21},{60;50;42;36;32;30;28;26;24;22;20;18;16;14;12;10;8;6;4;2;0}),0)</f>
        <v>0</v>
      </c>
      <c r="AA76" s="390">
        <f>IF($E76="","",VLOOKUP($E76,'SuperTour Men'!$E$6:$AN$239,25,FALSE))</f>
        <v>0</v>
      </c>
      <c r="AB76" s="106">
        <f>IF(AA76,LOOKUP(AA76,{1;2;3;4;5;6;7;8;9;10;11;12;13;14;15;16;17;18;19;20;21},{30;25;21;18;16;15;14;13;12;11;10;9;8;7;6;5;4;3;2;1;0}),0)</f>
        <v>0</v>
      </c>
      <c r="AC76" s="390">
        <f>IF($E76="","",VLOOKUP($E76,'SuperTour Men'!$E$6:$AN$239,27,FALSE))</f>
        <v>0</v>
      </c>
      <c r="AD76" s="488">
        <f>IF(AC76,LOOKUP(AC76,{1;2;3;4;5;6;7;8;9;10;11;12;13;14;15;16;17;18;19;20;21},{30;25;21;18;16;15;14;13;12;11;10;9;8;7;6;5;4;3;2;1;0}),0)</f>
        <v>0</v>
      </c>
      <c r="AE76" s="390">
        <f>IF($E76="","",VLOOKUP($E76,'SuperTour Men'!$E$6:$AN$239,29,FALSE))</f>
        <v>0</v>
      </c>
      <c r="AF76" s="106">
        <f>IF(AE76,LOOKUP(AE76,{1;2;3;4;5;6;7;8;9;10;11;12;13;14;15;16;17;18;19;20;21},{30;25;21;18;16;15;14;13;12;11;10;9;8;7;6;5;4;3;2;1;0}),0)</f>
        <v>0</v>
      </c>
      <c r="AG76" s="390">
        <f>IF($E76="","",VLOOKUP($E76,'SuperTour Men'!$E$6:$AN$239,31,FALSE))</f>
        <v>0</v>
      </c>
      <c r="AH76" s="41">
        <f>IF(AG76,LOOKUP(AG76,{1;2;3;4;5;6;7;8;9;10;11;12;13;14;15;16;17;18;19;20;21},{30;25;21;18;16;15;14;13;12;11;10;9;8;7;6;5;4;3;2;1;0}),0)</f>
        <v>0</v>
      </c>
      <c r="AI76" s="390">
        <f>IF($E76="","",VLOOKUP($E76,'SuperTour Men'!$E$6:$AN$239,33,FALSE))</f>
        <v>0</v>
      </c>
      <c r="AJ76" s="43">
        <f>IF(AI76,LOOKUP(AI76,{1;2;3;4;5;6;7;8;9;10;11;12;13;14;15;16;17;18;19;20;21},{30;25;21;18;16;15;14;13;12;11;10;9;8;7;6;5;4;3;2;1;0}),0)</f>
        <v>0</v>
      </c>
      <c r="AK76" s="390">
        <f>IF($E76="","",VLOOKUP($E76,'SuperTour Men'!$E$6:$AN$239,35,FALSE))</f>
        <v>0</v>
      </c>
      <c r="AL76" s="43">
        <f>IF(AK76,LOOKUP(AK76,{1;2;3;4;5;6;7;8;9;10;11;12;13;14;15;16;17;18;19;20;21},{30;25;21;18;16;15;14;13;12;11;10;9;8;7;6;5;4;3;2;1;0}),0)</f>
        <v>0</v>
      </c>
    </row>
    <row r="77" spans="1:38" ht="16" customHeight="1" x14ac:dyDescent="0.2">
      <c r="A77" s="424">
        <f t="shared" si="6"/>
        <v>71</v>
      </c>
      <c r="B77" s="521">
        <v>3530904</v>
      </c>
      <c r="C77" s="430" t="s">
        <v>691</v>
      </c>
      <c r="D77" s="49" t="s">
        <v>542</v>
      </c>
      <c r="E77" s="38" t="str">
        <f t="shared" si="7"/>
        <v>ReidGOBLE</v>
      </c>
      <c r="F77" s="39"/>
      <c r="G77" s="117">
        <v>1999</v>
      </c>
      <c r="H77" s="207" t="str">
        <f t="shared" si="8"/>
        <v>U23</v>
      </c>
      <c r="I77" s="416">
        <f>(L77+N77+P77+R77+T77+V77+X77+Z77+AB77+AD77+AF77+AH77+AJ77+AL77)-SMALL((L77, N77,P77,R77,T77,V77,X77,Z77,AB77,AD77,AF77,AH77,AJ77,AL77),1)-SMALL((L77,N77,P77,R77,T77,V77,X77,Z77,AB77,AD77,AF77,AH77,AJ77,AL77),2)-SMALL((L77,N77,P77,R77,T77,V77,X77,Z77,AB77,AD77,AF77,AH77,AJ77,AL77),3)</f>
        <v>8</v>
      </c>
      <c r="J77" s="122"/>
      <c r="K77" s="388">
        <f>IF($E77="","",VLOOKUP($E77,'SuperTour Men'!$E$6:$AN$239,9,FALSE))</f>
        <v>0</v>
      </c>
      <c r="L77" s="41">
        <f>IF(K77,LOOKUP(K77,{1;2;3;4;5;6;7;8;9;10;11;12;13;14;15;16;17;18;19;20;21},{30;25;21;18;16;15;14;13;12;11;10;9;8;7;6;5;4;3;2;1;0}),0)</f>
        <v>0</v>
      </c>
      <c r="M77" s="390">
        <f>IF($E77="","",VLOOKUP($E77,'SuperTour Men'!$E$6:$AN$239,11,FALSE))</f>
        <v>0</v>
      </c>
      <c r="N77" s="43">
        <f>IF(M77,LOOKUP(M77,{1;2;3;4;5;6;7;8;9;10;11;12;13;14;15;16;17;18;19;20;21},{30;25;21;18;16;15;14;13;12;11;10;9;8;7;6;5;4;3;2;1;0}),0)</f>
        <v>0</v>
      </c>
      <c r="O77" s="390">
        <f>IF($E77="","",VLOOKUP($E77,'SuperTour Men'!$E$6:$AN$239,13,FALSE))</f>
        <v>0</v>
      </c>
      <c r="P77" s="41">
        <f>IF(O77,LOOKUP(O77,{1;2;3;4;5;6;7;8;9;10;11;12;13;14;15;16;17;18;19;20;21},{30;25;21;18;16;15;14;13;12;11;10;9;8;7;6;5;4;3;2;1;0}),0)</f>
        <v>0</v>
      </c>
      <c r="Q77" s="390">
        <f>IF($E77="","",VLOOKUP($E77,'SuperTour Men'!$E$6:$AN$239,15,FALSE))</f>
        <v>0</v>
      </c>
      <c r="R77" s="43">
        <f>IF(Q77,LOOKUP(Q77,{1;2;3;4;5;6;7;8;9;10;11;12;13;14;15;16;17;18;19;20;21},{30;25;21;18;16;15;14;13;12;11;10;9;8;7;6;5;4;3;2;1;0}),0)</f>
        <v>0</v>
      </c>
      <c r="S77" s="390">
        <f>IF($E77="","",VLOOKUP($E77,'SuperTour Men'!$E$6:$AN$239,17,FALSE))</f>
        <v>0</v>
      </c>
      <c r="T77" s="45">
        <f>IF(S77,LOOKUP(S77,{1;2;3;4;5;6;7;8;9;10;11;12;13;14;15;16;17;18;19;20;21},{60;50;42;36;32;30;28;26;24;22;20;18;16;14;12;10;8;6;4;2;0}),0)</f>
        <v>0</v>
      </c>
      <c r="U77" s="390">
        <f>IF($E77="","",VLOOKUP($E77,'SuperTour Men'!$E$6:$AN$239,19,FALSE))</f>
        <v>0</v>
      </c>
      <c r="V77" s="41">
        <f>IF(U77,LOOKUP(U77,{1;2;3;4;5;6;7;8;9;10;11;12;13;14;15;16;17;18;19;20;21},{60;50;42;36;32;30;28;26;24;22;20;18;16;14;12;10;8;6;4;2;0}),0)</f>
        <v>0</v>
      </c>
      <c r="W77" s="390">
        <f>IF($E77="","",VLOOKUP($E77,'SuperTour Men'!$E$6:$AN$239,21,FALSE))</f>
        <v>0</v>
      </c>
      <c r="X77" s="45">
        <f>IF(W77,LOOKUP(W77,{1;2;3;4;5;6;7;8;9;10;11;12;13;14;15;16;17;18;19;20;21},{60;50;42;36;32;30;28;26;24;22;20;18;16;14;12;10;8;6;4;2;0}),0)</f>
        <v>0</v>
      </c>
      <c r="Y77" s="390">
        <f>IF($E77="","",VLOOKUP($E77,'SuperTour Men'!$E$6:$AN$239,23,FALSE))</f>
        <v>0</v>
      </c>
      <c r="Z77" s="41">
        <f>IF(Y77,LOOKUP(Y77,{1;2;3;4;5;6;7;8;9;10;11;12;13;14;15;16;17;18;19;20;21},{60;50;42;36;32;30;28;26;24;22;20;18;16;14;12;10;8;6;4;2;0}),0)</f>
        <v>0</v>
      </c>
      <c r="AA77" s="390">
        <f>IF($E77="","",VLOOKUP($E77,'SuperTour Men'!$E$6:$AN$239,25,FALSE))</f>
        <v>0</v>
      </c>
      <c r="AB77" s="106">
        <f>IF(AA77,LOOKUP(AA77,{1;2;3;4;5;6;7;8;9;10;11;12;13;14;15;16;17;18;19;20;21},{30;25;21;18;16;15;14;13;12;11;10;9;8;7;6;5;4;3;2;1;0}),0)</f>
        <v>0</v>
      </c>
      <c r="AC77" s="390">
        <f>IF($E77="","",VLOOKUP($E77,'SuperTour Men'!$E$6:$AN$239,27,FALSE))</f>
        <v>0</v>
      </c>
      <c r="AD77" s="488">
        <f>IF(AC77,LOOKUP(AC77,{1;2;3;4;5;6;7;8;9;10;11;12;13;14;15;16;17;18;19;20;21},{30;25;21;18;16;15;14;13;12;11;10;9;8;7;6;5;4;3;2;1;0}),0)</f>
        <v>0</v>
      </c>
      <c r="AE77" s="390">
        <f>IF($E77="","",VLOOKUP($E77,'SuperTour Men'!$E$6:$AN$239,29,FALSE))</f>
        <v>0</v>
      </c>
      <c r="AF77" s="106">
        <f>IF(AE77,LOOKUP(AE77,{1;2;3;4;5;6;7;8;9;10;11;12;13;14;15;16;17;18;19;20;21},{30;25;21;18;16;15;14;13;12;11;10;9;8;7;6;5;4;3;2;1;0}),0)</f>
        <v>0</v>
      </c>
      <c r="AG77" s="390">
        <f>IF($E77="","",VLOOKUP($E77,'SuperTour Men'!$E$6:$AN$239,31,FALSE))</f>
        <v>0</v>
      </c>
      <c r="AH77" s="41">
        <f>IF(AG77,LOOKUP(AG77,{1;2;3;4;5;6;7;8;9;10;11;12;13;14;15;16;17;18;19;20;21},{30;25;21;18;16;15;14;13;12;11;10;9;8;7;6;5;4;3;2;1;0}),0)</f>
        <v>0</v>
      </c>
      <c r="AI77" s="390">
        <f>IF($E77="","",VLOOKUP($E77,'SuperTour Men'!$E$6:$AN$239,33,FALSE))</f>
        <v>13</v>
      </c>
      <c r="AJ77" s="43">
        <f>IF(AI77,LOOKUP(AI77,{1;2;3;4;5;6;7;8;9;10;11;12;13;14;15;16;17;18;19;20;21},{30;25;21;18;16;15;14;13;12;11;10;9;8;7;6;5;4;3;2;1;0}),0)</f>
        <v>8</v>
      </c>
      <c r="AK77" s="390">
        <f>IF($E77="","",VLOOKUP($E77,'SuperTour Men'!$E$6:$AN$239,35,FALSE))</f>
        <v>0</v>
      </c>
      <c r="AL77" s="43">
        <f>IF(AK77,LOOKUP(AK77,{1;2;3;4;5;6;7;8;9;10;11;12;13;14;15;16;17;18;19;20;21},{30;25;21;18;16;15;14;13;12;11;10;9;8;7;6;5;4;3;2;1;0}),0)</f>
        <v>0</v>
      </c>
    </row>
    <row r="78" spans="1:38" ht="16" customHeight="1" x14ac:dyDescent="0.2">
      <c r="A78" s="424">
        <f t="shared" si="6"/>
        <v>71</v>
      </c>
      <c r="B78" s="435">
        <v>3530826</v>
      </c>
      <c r="C78" s="430" t="s">
        <v>496</v>
      </c>
      <c r="D78" s="49" t="s">
        <v>205</v>
      </c>
      <c r="E78" s="38" t="str">
        <f t="shared" si="7"/>
        <v>DawsonKNOPP</v>
      </c>
      <c r="F78" s="39">
        <v>2017</v>
      </c>
      <c r="G78" s="117">
        <v>1998</v>
      </c>
      <c r="H78" s="207" t="str">
        <f t="shared" si="8"/>
        <v>U23</v>
      </c>
      <c r="I78" s="416">
        <f>(L78+N78+P78+R78+T78+V78+X78+Z78+AB78+AD78+AF78+AH78+AJ78+AL78)-SMALL((L78, N78,P78,R78,T78,V78,X78,Z78,AB78,AD78,AF78,AH78,AJ78,AL78),1)-SMALL((L78,N78,P78,R78,T78,V78,X78,Z78,AB78,AD78,AF78,AH78,AJ78,AL78),2)-SMALL((L78,N78,P78,R78,T78,V78,X78,Z78,AB78,AD78,AF78,AH78,AJ78,AL78),3)</f>
        <v>8</v>
      </c>
      <c r="J78" s="122"/>
      <c r="K78" s="388">
        <f>IF($E78="","",VLOOKUP($E78,'SuperTour Men'!$E$6:$AN$239,9,FALSE))</f>
        <v>0</v>
      </c>
      <c r="L78" s="41">
        <f>IF(K78,LOOKUP(K78,{1;2;3;4;5;6;7;8;9;10;11;12;13;14;15;16;17;18;19;20;21},{30;25;21;18;16;15;14;13;12;11;10;9;8;7;6;5;4;3;2;1;0}),0)</f>
        <v>0</v>
      </c>
      <c r="M78" s="390">
        <f>IF($E78="","",VLOOKUP($E78,'SuperTour Men'!$E$6:$AN$239,11,FALSE))</f>
        <v>0</v>
      </c>
      <c r="N78" s="43">
        <f>IF(M78,LOOKUP(M78,{1;2;3;4;5;6;7;8;9;10;11;12;13;14;15;16;17;18;19;20;21},{30;25;21;18;16;15;14;13;12;11;10;9;8;7;6;5;4;3;2;1;0}),0)</f>
        <v>0</v>
      </c>
      <c r="O78" s="390">
        <f>IF($E78="","",VLOOKUP($E78,'SuperTour Men'!$E$6:$AN$239,13,FALSE))</f>
        <v>0</v>
      </c>
      <c r="P78" s="41">
        <f>IF(O78,LOOKUP(O78,{1;2;3;4;5;6;7;8;9;10;11;12;13;14;15;16;17;18;19;20;21},{30;25;21;18;16;15;14;13;12;11;10;9;8;7;6;5;4;3;2;1;0}),0)</f>
        <v>0</v>
      </c>
      <c r="Q78" s="390">
        <f>IF($E78="","",VLOOKUP($E78,'SuperTour Men'!$E$6:$AN$239,15,FALSE))</f>
        <v>0</v>
      </c>
      <c r="R78" s="43">
        <f>IF(Q78,LOOKUP(Q78,{1;2;3;4;5;6;7;8;9;10;11;12;13;14;15;16;17;18;19;20;21},{30;25;21;18;16;15;14;13;12;11;10;9;8;7;6;5;4;3;2;1;0}),0)</f>
        <v>0</v>
      </c>
      <c r="S78" s="390">
        <f>IF($E78="","",VLOOKUP($E78,'SuperTour Men'!$E$6:$AN$239,17,FALSE))</f>
        <v>0</v>
      </c>
      <c r="T78" s="45">
        <f>IF(S78,LOOKUP(S78,{1;2;3;4;5;6;7;8;9;10;11;12;13;14;15;16;17;18;19;20;21},{60;50;42;36;32;30;28;26;24;22;20;18;16;14;12;10;8;6;4;2;0}),0)</f>
        <v>0</v>
      </c>
      <c r="U78" s="390">
        <f>IF($E78="","",VLOOKUP($E78,'SuperTour Men'!$E$6:$AN$239,19,FALSE))</f>
        <v>0</v>
      </c>
      <c r="V78" s="41">
        <f>IF(U78,LOOKUP(U78,{1;2;3;4;5;6;7;8;9;10;11;12;13;14;15;16;17;18;19;20;21},{60;50;42;36;32;30;28;26;24;22;20;18;16;14;12;10;8;6;4;2;0}),0)</f>
        <v>0</v>
      </c>
      <c r="W78" s="390">
        <f>IF($E78="","",VLOOKUP($E78,'SuperTour Men'!$E$6:$AN$239,21,FALSE))</f>
        <v>0</v>
      </c>
      <c r="X78" s="45">
        <f>IF(W78,LOOKUP(W78,{1;2;3;4;5;6;7;8;9;10;11;12;13;14;15;16;17;18;19;20;21},{60;50;42;36;32;30;28;26;24;22;20;18;16;14;12;10;8;6;4;2;0}),0)</f>
        <v>0</v>
      </c>
      <c r="Y78" s="390">
        <f>IF($E78="","",VLOOKUP($E78,'SuperTour Men'!$E$6:$AN$239,23,FALSE))</f>
        <v>0</v>
      </c>
      <c r="Z78" s="41">
        <f>IF(Y78,LOOKUP(Y78,{1;2;3;4;5;6;7;8;9;10;11;12;13;14;15;16;17;18;19;20;21},{60;50;42;36;32;30;28;26;24;22;20;18;16;14;12;10;8;6;4;2;0}),0)</f>
        <v>0</v>
      </c>
      <c r="AA78" s="390">
        <f>IF($E78="","",VLOOKUP($E78,'SuperTour Men'!$E$6:$AN$239,25,FALSE))</f>
        <v>0</v>
      </c>
      <c r="AB78" s="106">
        <f>IF(AA78,LOOKUP(AA78,{1;2;3;4;5;6;7;8;9;10;11;12;13;14;15;16;17;18;19;20;21},{30;25;21;18;16;15;14;13;12;11;10;9;8;7;6;5;4;3;2;1;0}),0)</f>
        <v>0</v>
      </c>
      <c r="AC78" s="390">
        <f>IF($E78="","",VLOOKUP($E78,'SuperTour Men'!$E$6:$AN$239,27,FALSE))</f>
        <v>0</v>
      </c>
      <c r="AD78" s="488">
        <f>IF(AC78,LOOKUP(AC78,{1;2;3;4;5;6;7;8;9;10;11;12;13;14;15;16;17;18;19;20;21},{30;25;21;18;16;15;14;13;12;11;10;9;8;7;6;5;4;3;2;1;0}),0)</f>
        <v>0</v>
      </c>
      <c r="AE78" s="390">
        <f>IF($E78="","",VLOOKUP($E78,'SuperTour Men'!$E$6:$AN$239,29,FALSE))</f>
        <v>0</v>
      </c>
      <c r="AF78" s="106">
        <f>IF(AE78,LOOKUP(AE78,{1;2;3;4;5;6;7;8;9;10;11;12;13;14;15;16;17;18;19;20;21},{30;25;21;18;16;15;14;13;12;11;10;9;8;7;6;5;4;3;2;1;0}),0)</f>
        <v>0</v>
      </c>
      <c r="AG78" s="390">
        <f>IF($E78="","",VLOOKUP($E78,'SuperTour Men'!$E$6:$AN$239,31,FALSE))</f>
        <v>13</v>
      </c>
      <c r="AH78" s="41">
        <f>IF(AG78,LOOKUP(AG78,{1;2;3;4;5;6;7;8;9;10;11;12;13;14;15;16;17;18;19;20;21},{30;25;21;18;16;15;14;13;12;11;10;9;8;7;6;5;4;3;2;1;0}),0)</f>
        <v>8</v>
      </c>
      <c r="AI78" s="390">
        <f>IF($E78="","",VLOOKUP($E78,'SuperTour Men'!$E$6:$AN$239,33,FALSE))</f>
        <v>0</v>
      </c>
      <c r="AJ78" s="43">
        <f>IF(AI78,LOOKUP(AI78,{1;2;3;4;5;6;7;8;9;10;11;12;13;14;15;16;17;18;19;20;21},{30;25;21;18;16;15;14;13;12;11;10;9;8;7;6;5;4;3;2;1;0}),0)</f>
        <v>0</v>
      </c>
      <c r="AK78" s="390">
        <f>IF($E78="","",VLOOKUP($E78,'SuperTour Men'!$E$6:$AN$239,35,FALSE))</f>
        <v>0</v>
      </c>
      <c r="AL78" s="43">
        <f>IF(AK78,LOOKUP(AK78,{1;2;3;4;5;6;7;8;9;10;11;12;13;14;15;16;17;18;19;20;21},{30;25;21;18;16;15;14;13;12;11;10;9;8;7;6;5;4;3;2;1;0}),0)</f>
        <v>0</v>
      </c>
    </row>
    <row r="79" spans="1:38" ht="16" customHeight="1" x14ac:dyDescent="0.2">
      <c r="A79" s="424">
        <f t="shared" si="6"/>
        <v>71</v>
      </c>
      <c r="B79" s="435">
        <v>3422979</v>
      </c>
      <c r="C79" s="430" t="s">
        <v>128</v>
      </c>
      <c r="D79" s="49" t="s">
        <v>129</v>
      </c>
      <c r="E79" s="38" t="str">
        <f t="shared" si="7"/>
        <v>BorgarNORRUD</v>
      </c>
      <c r="F79" s="39">
        <v>2017</v>
      </c>
      <c r="G79" s="118">
        <v>1997</v>
      </c>
      <c r="H79" s="207" t="str">
        <f t="shared" si="8"/>
        <v>U23</v>
      </c>
      <c r="I79" s="416">
        <f>(L79+N79+P79+R79+T79+V79+X79+Z79+AB79+AD79+AF79+AH79+AJ79+AL79)-SMALL((L79, N79,P79,R79,T79,V79,X79,Z79,AB79,AD79,AF79,AH79,AJ79,AL79),1)-SMALL((L79,N79,P79,R79,T79,V79,X79,Z79,AB79,AD79,AF79,AH79,AJ79,AL79),2)-SMALL((L79,N79,P79,R79,T79,V79,X79,Z79,AB79,AD79,AF79,AH79,AJ79,AL79),3)</f>
        <v>8</v>
      </c>
      <c r="J79" s="122"/>
      <c r="K79" s="388">
        <f>IF($E79="","",VLOOKUP($E79,'SuperTour Men'!$E$6:$AN$239,9,FALSE))</f>
        <v>0</v>
      </c>
      <c r="L79" s="41">
        <f>IF(K79,LOOKUP(K79,{1;2;3;4;5;6;7;8;9;10;11;12;13;14;15;16;17;18;19;20;21},{30;25;21;18;16;15;14;13;12;11;10;9;8;7;6;5;4;3;2;1;0}),0)</f>
        <v>0</v>
      </c>
      <c r="M79" s="390">
        <f>IF($E79="","",VLOOKUP($E79,'SuperTour Men'!$E$6:$AN$239,11,FALSE))</f>
        <v>0</v>
      </c>
      <c r="N79" s="43">
        <f>IF(M79,LOOKUP(M79,{1;2;3;4;5;6;7;8;9;10;11;12;13;14;15;16;17;18;19;20;21},{30;25;21;18;16;15;14;13;12;11;10;9;8;7;6;5;4;3;2;1;0}),0)</f>
        <v>0</v>
      </c>
      <c r="O79" s="390">
        <f>IF($E79="","",VLOOKUP($E79,'SuperTour Men'!$E$6:$AN$239,13,FALSE))</f>
        <v>0</v>
      </c>
      <c r="P79" s="41">
        <f>IF(O79,LOOKUP(O79,{1;2;3;4;5;6;7;8;9;10;11;12;13;14;15;16;17;18;19;20;21},{30;25;21;18;16;15;14;13;12;11;10;9;8;7;6;5;4;3;2;1;0}),0)</f>
        <v>0</v>
      </c>
      <c r="Q79" s="390">
        <f>IF($E79="","",VLOOKUP($E79,'SuperTour Men'!$E$6:$AN$239,15,FALSE))</f>
        <v>0</v>
      </c>
      <c r="R79" s="43">
        <f>IF(Q79,LOOKUP(Q79,{1;2;3;4;5;6;7;8;9;10;11;12;13;14;15;16;17;18;19;20;21},{30;25;21;18;16;15;14;13;12;11;10;9;8;7;6;5;4;3;2;1;0}),0)</f>
        <v>0</v>
      </c>
      <c r="S79" s="390">
        <f>IF($E79="","",VLOOKUP($E79,'SuperTour Men'!$E$6:$AN$239,17,FALSE))</f>
        <v>0</v>
      </c>
      <c r="T79" s="45">
        <f>IF(S79,LOOKUP(S79,{1;2;3;4;5;6;7;8;9;10;11;12;13;14;15;16;17;18;19;20;21},{60;50;42;36;32;30;28;26;24;22;20;18;16;14;12;10;8;6;4;2;0}),0)</f>
        <v>0</v>
      </c>
      <c r="U79" s="390">
        <f>IF($E79="","",VLOOKUP($E79,'SuperTour Men'!$E$6:$AN$239,19,FALSE))</f>
        <v>19</v>
      </c>
      <c r="V79" s="41">
        <f>IF(U79,LOOKUP(U79,{1;2;3;4;5;6;7;8;9;10;11;12;13;14;15;16;17;18;19;20;21},{60;50;42;36;32;30;28;26;24;22;20;18;16;14;12;10;8;6;4;2;0}),0)</f>
        <v>4</v>
      </c>
      <c r="W79" s="390">
        <f>IF($E79="","",VLOOKUP($E79,'SuperTour Men'!$E$6:$AN$239,21,FALSE))</f>
        <v>0</v>
      </c>
      <c r="X79" s="45">
        <f>IF(W79,LOOKUP(W79,{1;2;3;4;5;6;7;8;9;10;11;12;13;14;15;16;17;18;19;20;21},{60;50;42;36;32;30;28;26;24;22;20;18;16;14;12;10;8;6;4;2;0}),0)</f>
        <v>0</v>
      </c>
      <c r="Y79" s="390">
        <f>IF($E79="","",VLOOKUP($E79,'SuperTour Men'!$E$6:$AN$239,23,FALSE))</f>
        <v>19</v>
      </c>
      <c r="Z79" s="41">
        <f>IF(Y79,LOOKUP(Y79,{1;2;3;4;5;6;7;8;9;10;11;12;13;14;15;16;17;18;19;20;21},{60;50;42;36;32;30;28;26;24;22;20;18;16;14;12;10;8;6;4;2;0}),0)</f>
        <v>4</v>
      </c>
      <c r="AA79" s="390">
        <f>IF($E79="","",VLOOKUP($E79,'SuperTour Men'!$E$6:$AN$239,25,FALSE))</f>
        <v>0</v>
      </c>
      <c r="AB79" s="106">
        <f>IF(AA79,LOOKUP(AA79,{1;2;3;4;5;6;7;8;9;10;11;12;13;14;15;16;17;18;19;20;21},{30;25;21;18;16;15;14;13;12;11;10;9;8;7;6;5;4;3;2;1;0}),0)</f>
        <v>0</v>
      </c>
      <c r="AC79" s="390">
        <f>IF($E79="","",VLOOKUP($E79,'SuperTour Men'!$E$6:$AN$239,27,FALSE))</f>
        <v>0</v>
      </c>
      <c r="AD79" s="488">
        <f>IF(AC79,LOOKUP(AC79,{1;2;3;4;5;6;7;8;9;10;11;12;13;14;15;16;17;18;19;20;21},{30;25;21;18;16;15;14;13;12;11;10;9;8;7;6;5;4;3;2;1;0}),0)</f>
        <v>0</v>
      </c>
      <c r="AE79" s="390">
        <f>IF($E79="","",VLOOKUP($E79,'SuperTour Men'!$E$6:$AN$239,29,FALSE))</f>
        <v>0</v>
      </c>
      <c r="AF79" s="106">
        <f>IF(AE79,LOOKUP(AE79,{1;2;3;4;5;6;7;8;9;10;11;12;13;14;15;16;17;18;19;20;21},{30;25;21;18;16;15;14;13;12;11;10;9;8;7;6;5;4;3;2;1;0}),0)</f>
        <v>0</v>
      </c>
      <c r="AG79" s="390">
        <f>IF($E79="","",VLOOKUP($E79,'SuperTour Men'!$E$6:$AN$239,31,FALSE))</f>
        <v>0</v>
      </c>
      <c r="AH79" s="41">
        <f>IF(AG79,LOOKUP(AG79,{1;2;3;4;5;6;7;8;9;10;11;12;13;14;15;16;17;18;19;20;21},{30;25;21;18;16;15;14;13;12;11;10;9;8;7;6;5;4;3;2;1;0}),0)</f>
        <v>0</v>
      </c>
      <c r="AI79" s="390">
        <f>IF($E79="","",VLOOKUP($E79,'SuperTour Men'!$E$6:$AN$239,33,FALSE))</f>
        <v>0</v>
      </c>
      <c r="AJ79" s="43">
        <f>IF(AI79,LOOKUP(AI79,{1;2;3;4;5;6;7;8;9;10;11;12;13;14;15;16;17;18;19;20;21},{30;25;21;18;16;15;14;13;12;11;10;9;8;7;6;5;4;3;2;1;0}),0)</f>
        <v>0</v>
      </c>
      <c r="AK79" s="390">
        <f>IF($E79="","",VLOOKUP($E79,'SuperTour Men'!$E$6:$AN$239,35,FALSE))</f>
        <v>0</v>
      </c>
      <c r="AL79" s="43">
        <f>IF(AK79,LOOKUP(AK79,{1;2;3;4;5;6;7;8;9;10;11;12;13;14;15;16;17;18;19;20;21},{30;25;21;18;16;15;14;13;12;11;10;9;8;7;6;5;4;3;2;1;0}),0)</f>
        <v>0</v>
      </c>
    </row>
    <row r="80" spans="1:38" ht="16" customHeight="1" x14ac:dyDescent="0.2">
      <c r="A80" s="424">
        <f t="shared" si="6"/>
        <v>75</v>
      </c>
      <c r="B80" s="435">
        <v>3530600</v>
      </c>
      <c r="C80" s="461" t="s">
        <v>64</v>
      </c>
      <c r="D80" s="48" t="s">
        <v>65</v>
      </c>
      <c r="E80" s="51" t="str">
        <f t="shared" si="7"/>
        <v>NickMICHAUD</v>
      </c>
      <c r="F80" s="519">
        <v>2017</v>
      </c>
      <c r="G80" s="520">
        <v>1992</v>
      </c>
      <c r="H80" s="207" t="str">
        <f t="shared" si="8"/>
        <v>SR</v>
      </c>
      <c r="I80" s="416">
        <f>(L80+N80+P80+R80+T80+V80+X80+Z80+AB80+AD80+AF80+AH80+AJ80+AL80)-SMALL((L80, N80,P80,R80,T80,V80,X80,Z80,AB80,AD80,AF80,AH80,AJ80,AL80),1)-SMALL((L80,N80,P80,R80,T80,V80,X80,Z80,AB80,AD80,AF80,AH80,AJ80,AL80),2)-SMALL((L80,N80,P80,R80,T80,V80,X80,Z80,AB80,AD80,AF80,AH80,AJ80,AL80),3)</f>
        <v>7</v>
      </c>
      <c r="J80" s="122"/>
      <c r="K80" s="388">
        <f>IF($E80="","",VLOOKUP($E80,'SuperTour Men'!$E$6:$AN$239,9,FALSE))</f>
        <v>14</v>
      </c>
      <c r="L80" s="41">
        <f>IF(K80,LOOKUP(K80,{1;2;3;4;5;6;7;8;9;10;11;12;13;14;15;16;17;18;19;20;21},{30;25;21;18;16;15;14;13;12;11;10;9;8;7;6;5;4;3;2;1;0}),0)</f>
        <v>7</v>
      </c>
      <c r="M80" s="390">
        <f>IF($E80="","",VLOOKUP($E80,'SuperTour Men'!$E$6:$AN$239,11,FALSE))</f>
        <v>0</v>
      </c>
      <c r="N80" s="43">
        <f>IF(M80,LOOKUP(M80,{1;2;3;4;5;6;7;8;9;10;11;12;13;14;15;16;17;18;19;20;21},{30;25;21;18;16;15;14;13;12;11;10;9;8;7;6;5;4;3;2;1;0}),0)</f>
        <v>0</v>
      </c>
      <c r="O80" s="390">
        <f>IF($E80="","",VLOOKUP($E80,'SuperTour Men'!$E$6:$AN$239,13,FALSE))</f>
        <v>0</v>
      </c>
      <c r="P80" s="41">
        <f>IF(O80,LOOKUP(O80,{1;2;3;4;5;6;7;8;9;10;11;12;13;14;15;16;17;18;19;20;21},{30;25;21;18;16;15;14;13;12;11;10;9;8;7;6;5;4;3;2;1;0}),0)</f>
        <v>0</v>
      </c>
      <c r="Q80" s="390">
        <f>IF($E80="","",VLOOKUP($E80,'SuperTour Men'!$E$6:$AN$239,15,FALSE))</f>
        <v>0</v>
      </c>
      <c r="R80" s="43">
        <f>IF(Q80,LOOKUP(Q80,{1;2;3;4;5;6;7;8;9;10;11;12;13;14;15;16;17;18;19;20;21},{30;25;21;18;16;15;14;13;12;11;10;9;8;7;6;5;4;3;2;1;0}),0)</f>
        <v>0</v>
      </c>
      <c r="S80" s="390">
        <f>IF($E80="","",VLOOKUP($E80,'SuperTour Men'!$E$6:$AN$239,17,FALSE))</f>
        <v>0</v>
      </c>
      <c r="T80" s="45">
        <f>IF(S80,LOOKUP(S80,{1;2;3;4;5;6;7;8;9;10;11;12;13;14;15;16;17;18;19;20;21},{60;50;42;36;32;30;28;26;24;22;20;18;16;14;12;10;8;6;4;2;0}),0)</f>
        <v>0</v>
      </c>
      <c r="U80" s="390">
        <f>IF($E80="","",VLOOKUP($E80,'SuperTour Men'!$E$6:$AN$239,19,FALSE))</f>
        <v>0</v>
      </c>
      <c r="V80" s="41">
        <f>IF(U80,LOOKUP(U80,{1;2;3;4;5;6;7;8;9;10;11;12;13;14;15;16;17;18;19;20;21},{60;50;42;36;32;30;28;26;24;22;20;18;16;14;12;10;8;6;4;2;0}),0)</f>
        <v>0</v>
      </c>
      <c r="W80" s="390">
        <f>IF($E80="","",VLOOKUP($E80,'SuperTour Men'!$E$6:$AN$239,21,FALSE))</f>
        <v>0</v>
      </c>
      <c r="X80" s="45">
        <f>IF(W80,LOOKUP(W80,{1;2;3;4;5;6;7;8;9;10;11;12;13;14;15;16;17;18;19;20;21},{60;50;42;36;32;30;28;26;24;22;20;18;16;14;12;10;8;6;4;2;0}),0)</f>
        <v>0</v>
      </c>
      <c r="Y80" s="390">
        <f>IF($E80="","",VLOOKUP($E80,'SuperTour Men'!$E$6:$AN$239,23,FALSE))</f>
        <v>0</v>
      </c>
      <c r="Z80" s="41">
        <f>IF(Y80,LOOKUP(Y80,{1;2;3;4;5;6;7;8;9;10;11;12;13;14;15;16;17;18;19;20;21},{60;50;42;36;32;30;28;26;24;22;20;18;16;14;12;10;8;6;4;2;0}),0)</f>
        <v>0</v>
      </c>
      <c r="AA80" s="390">
        <f>IF($E80="","",VLOOKUP($E80,'SuperTour Men'!$E$6:$AN$239,25,FALSE))</f>
        <v>0</v>
      </c>
      <c r="AB80" s="106">
        <f>IF(AA80,LOOKUP(AA80,{1;2;3;4;5;6;7;8;9;10;11;12;13;14;15;16;17;18;19;20;21},{30;25;21;18;16;15;14;13;12;11;10;9;8;7;6;5;4;3;2;1;0}),0)</f>
        <v>0</v>
      </c>
      <c r="AC80" s="390">
        <f>IF($E80="","",VLOOKUP($E80,'SuperTour Men'!$E$6:$AN$239,27,FALSE))</f>
        <v>0</v>
      </c>
      <c r="AD80" s="488">
        <f>IF(AC80,LOOKUP(AC80,{1;2;3;4;5;6;7;8;9;10;11;12;13;14;15;16;17;18;19;20;21},{30;25;21;18;16;15;14;13;12;11;10;9;8;7;6;5;4;3;2;1;0}),0)</f>
        <v>0</v>
      </c>
      <c r="AE80" s="390">
        <f>IF($E80="","",VLOOKUP($E80,'SuperTour Men'!$E$6:$AN$239,29,FALSE))</f>
        <v>0</v>
      </c>
      <c r="AF80" s="106">
        <f>IF(AE80,LOOKUP(AE80,{1;2;3;4;5;6;7;8;9;10;11;12;13;14;15;16;17;18;19;20;21},{30;25;21;18;16;15;14;13;12;11;10;9;8;7;6;5;4;3;2;1;0}),0)</f>
        <v>0</v>
      </c>
      <c r="AG80" s="390">
        <f>IF($E80="","",VLOOKUP($E80,'SuperTour Men'!$E$6:$AN$239,31,FALSE))</f>
        <v>0</v>
      </c>
      <c r="AH80" s="41">
        <f>IF(AG80,LOOKUP(AG80,{1;2;3;4;5;6;7;8;9;10;11;12;13;14;15;16;17;18;19;20;21},{30;25;21;18;16;15;14;13;12;11;10;9;8;7;6;5;4;3;2;1;0}),0)</f>
        <v>0</v>
      </c>
      <c r="AI80" s="390">
        <f>IF($E80="","",VLOOKUP($E80,'SuperTour Men'!$E$6:$AN$239,33,FALSE))</f>
        <v>0</v>
      </c>
      <c r="AJ80" s="43">
        <f>IF(AI80,LOOKUP(AI80,{1;2;3;4;5;6;7;8;9;10;11;12;13;14;15;16;17;18;19;20;21},{30;25;21;18;16;15;14;13;12;11;10;9;8;7;6;5;4;3;2;1;0}),0)</f>
        <v>0</v>
      </c>
      <c r="AK80" s="390">
        <f>IF($E80="","",VLOOKUP($E80,'SuperTour Men'!$E$6:$AN$239,35,FALSE))</f>
        <v>0</v>
      </c>
      <c r="AL80" s="43">
        <f>IF(AK80,LOOKUP(AK80,{1;2;3;4;5;6;7;8;9;10;11;12;13;14;15;16;17;18;19;20;21},{30;25;21;18;16;15;14;13;12;11;10;9;8;7;6;5;4;3;2;1;0}),0)</f>
        <v>0</v>
      </c>
    </row>
    <row r="81" spans="1:38" ht="16" customHeight="1" x14ac:dyDescent="0.2">
      <c r="A81" s="424">
        <f t="shared" si="6"/>
        <v>76</v>
      </c>
      <c r="B81" s="435">
        <v>3422669</v>
      </c>
      <c r="C81" s="461" t="s">
        <v>666</v>
      </c>
      <c r="D81" s="48" t="s">
        <v>665</v>
      </c>
      <c r="E81" s="51" t="str">
        <f t="shared" si="7"/>
        <v>KristofferVOLLSET</v>
      </c>
      <c r="F81" s="519"/>
      <c r="G81" s="520">
        <v>1996</v>
      </c>
      <c r="H81" s="207" t="str">
        <f t="shared" si="8"/>
        <v>U23</v>
      </c>
      <c r="I81" s="416">
        <f>(L81+N81+P81+R81+T81+V81+X81+Z81+AB81+AD81+AF81+AH81+AJ81+AL81)-SMALL((L81, N81,P81,R81,T81,V81,X81,Z81,AB81,AD81,AF81,AH81,AJ81,AL81),1)-SMALL((L81,N81,P81,R81,T81,V81,X81,Z81,AB81,AD81,AF81,AH81,AJ81,AL81),2)-SMALL((L81,N81,P81,R81,T81,V81,X81,Z81,AB81,AD81,AF81,AH81,AJ81,AL81),3)</f>
        <v>6</v>
      </c>
      <c r="J81" s="122"/>
      <c r="K81" s="388">
        <f>IF($E81="","",VLOOKUP($E81,'SuperTour Men'!$E$6:$AN$239,9,FALSE))</f>
        <v>0</v>
      </c>
      <c r="L81" s="41">
        <f>IF(K81,LOOKUP(K81,{1;2;3;4;5;6;7;8;9;10;11;12;13;14;15;16;17;18;19;20;21},{30;25;21;18;16;15;14;13;12;11;10;9;8;7;6;5;4;3;2;1;0}),0)</f>
        <v>0</v>
      </c>
      <c r="M81" s="390">
        <f>IF($E81="","",VLOOKUP($E81,'SuperTour Men'!$E$6:$AN$239,11,FALSE))</f>
        <v>0</v>
      </c>
      <c r="N81" s="43">
        <f>IF(M81,LOOKUP(M81,{1;2;3;4;5;6;7;8;9;10;11;12;13;14;15;16;17;18;19;20;21},{30;25;21;18;16;15;14;13;12;11;10;9;8;7;6;5;4;3;2;1;0}),0)</f>
        <v>0</v>
      </c>
      <c r="O81" s="390">
        <f>IF($E81="","",VLOOKUP($E81,'SuperTour Men'!$E$6:$AN$239,13,FALSE))</f>
        <v>0</v>
      </c>
      <c r="P81" s="41">
        <f>IF(O81,LOOKUP(O81,{1;2;3;4;5;6;7;8;9;10;11;12;13;14;15;16;17;18;19;20;21},{30;25;21;18;16;15;14;13;12;11;10;9;8;7;6;5;4;3;2;1;0}),0)</f>
        <v>0</v>
      </c>
      <c r="Q81" s="390">
        <f>IF($E81="","",VLOOKUP($E81,'SuperTour Men'!$E$6:$AN$239,15,FALSE))</f>
        <v>0</v>
      </c>
      <c r="R81" s="43">
        <f>IF(Q81,LOOKUP(Q81,{1;2;3;4;5;6;7;8;9;10;11;12;13;14;15;16;17;18;19;20;21},{30;25;21;18;16;15;14;13;12;11;10;9;8;7;6;5;4;3;2;1;0}),0)</f>
        <v>0</v>
      </c>
      <c r="S81" s="390">
        <f>IF($E81="","",VLOOKUP($E81,'SuperTour Men'!$E$6:$AN$239,17,FALSE))</f>
        <v>0</v>
      </c>
      <c r="T81" s="45">
        <f>IF(S81,LOOKUP(S81,{1;2;3;4;5;6;7;8;9;10;11;12;13;14;15;16;17;18;19;20;21},{60;50;42;36;32;30;28;26;24;22;20;18;16;14;12;10;8;6;4;2;0}),0)</f>
        <v>0</v>
      </c>
      <c r="U81" s="390">
        <f>IF($E81="","",VLOOKUP($E81,'SuperTour Men'!$E$6:$AN$239,19,FALSE))</f>
        <v>0</v>
      </c>
      <c r="V81" s="41">
        <f>IF(U81,LOOKUP(U81,{1;2;3;4;5;6;7;8;9;10;11;12;13;14;15;16;17;18;19;20;21},{60;50;42;36;32;30;28;26;24;22;20;18;16;14;12;10;8;6;4;2;0}),0)</f>
        <v>0</v>
      </c>
      <c r="W81" s="390">
        <f>IF($E81="","",VLOOKUP($E81,'SuperTour Men'!$E$6:$AN$239,21,FALSE))</f>
        <v>0</v>
      </c>
      <c r="X81" s="45">
        <f>IF(W81,LOOKUP(W81,{1;2;3;4;5;6;7;8;9;10;11;12;13;14;15;16;17;18;19;20;21},{60;50;42;36;32;30;28;26;24;22;20;18;16;14;12;10;8;6;4;2;0}),0)</f>
        <v>0</v>
      </c>
      <c r="Y81" s="390">
        <f>IF($E81="","",VLOOKUP($E81,'SuperTour Men'!$E$6:$AN$239,23,FALSE))</f>
        <v>18</v>
      </c>
      <c r="Z81" s="41">
        <f>IF(Y81,LOOKUP(Y81,{1;2;3;4;5;6;7;8;9;10;11;12;13;14;15;16;17;18;19;20;21},{60;50;42;36;32;30;28;26;24;22;20;18;16;14;12;10;8;6;4;2;0}),0)</f>
        <v>6</v>
      </c>
      <c r="AA81" s="390">
        <f>IF($E81="","",VLOOKUP($E81,'SuperTour Men'!$E$6:$AN$239,25,FALSE))</f>
        <v>0</v>
      </c>
      <c r="AB81" s="106">
        <f>IF(AA81,LOOKUP(AA81,{1;2;3;4;5;6;7;8;9;10;11;12;13;14;15;16;17;18;19;20;21},{30;25;21;18;16;15;14;13;12;11;10;9;8;7;6;5;4;3;2;1;0}),0)</f>
        <v>0</v>
      </c>
      <c r="AC81" s="390">
        <f>IF($E81="","",VLOOKUP($E81,'SuperTour Men'!$E$6:$AN$239,27,FALSE))</f>
        <v>0</v>
      </c>
      <c r="AD81" s="488">
        <f>IF(AC81,LOOKUP(AC81,{1;2;3;4;5;6;7;8;9;10;11;12;13;14;15;16;17;18;19;20;21},{30;25;21;18;16;15;14;13;12;11;10;9;8;7;6;5;4;3;2;1;0}),0)</f>
        <v>0</v>
      </c>
      <c r="AE81" s="390">
        <f>IF($E81="","",VLOOKUP($E81,'SuperTour Men'!$E$6:$AN$239,29,FALSE))</f>
        <v>0</v>
      </c>
      <c r="AF81" s="106">
        <f>IF(AE81,LOOKUP(AE81,{1;2;3;4;5;6;7;8;9;10;11;12;13;14;15;16;17;18;19;20;21},{30;25;21;18;16;15;14;13;12;11;10;9;8;7;6;5;4;3;2;1;0}),0)</f>
        <v>0</v>
      </c>
      <c r="AG81" s="390">
        <f>IF($E81="","",VLOOKUP($E81,'SuperTour Men'!$E$6:$AN$239,31,FALSE))</f>
        <v>0</v>
      </c>
      <c r="AH81" s="41">
        <f>IF(AG81,LOOKUP(AG81,{1;2;3;4;5;6;7;8;9;10;11;12;13;14;15;16;17;18;19;20;21},{30;25;21;18;16;15;14;13;12;11;10;9;8;7;6;5;4;3;2;1;0}),0)</f>
        <v>0</v>
      </c>
      <c r="AI81" s="390">
        <f>IF($E81="","",VLOOKUP($E81,'SuperTour Men'!$E$6:$AN$239,33,FALSE))</f>
        <v>0</v>
      </c>
      <c r="AJ81" s="43">
        <f>IF(AI81,LOOKUP(AI81,{1;2;3;4;5;6;7;8;9;10;11;12;13;14;15;16;17;18;19;20;21},{30;25;21;18;16;15;14;13;12;11;10;9;8;7;6;5;4;3;2;1;0}),0)</f>
        <v>0</v>
      </c>
      <c r="AK81" s="390">
        <f>IF($E81="","",VLOOKUP($E81,'SuperTour Men'!$E$6:$AN$239,35,FALSE))</f>
        <v>0</v>
      </c>
      <c r="AL81" s="43">
        <f>IF(AK81,LOOKUP(AK81,{1;2;3;4;5;6;7;8;9;10;11;12;13;14;15;16;17;18;19;20;21},{30;25;21;18;16;15;14;13;12;11;10;9;8;7;6;5;4;3;2;1;0}),0)</f>
        <v>0</v>
      </c>
    </row>
    <row r="82" spans="1:38" ht="16" customHeight="1" x14ac:dyDescent="0.2">
      <c r="A82" s="424">
        <f t="shared" si="6"/>
        <v>76</v>
      </c>
      <c r="B82" s="435">
        <v>3100351</v>
      </c>
      <c r="C82" s="430" t="s">
        <v>643</v>
      </c>
      <c r="D82" s="49" t="s">
        <v>547</v>
      </c>
      <c r="E82" s="38" t="str">
        <f t="shared" si="7"/>
        <v>GarethWILLIAMS</v>
      </c>
      <c r="F82" s="50"/>
      <c r="G82" s="118">
        <v>1997</v>
      </c>
      <c r="H82" s="207" t="str">
        <f t="shared" si="8"/>
        <v>U23</v>
      </c>
      <c r="I82" s="416">
        <f>(L82+N82+P82+R82+T82+V82+X82+Z82+AB82+AD82+AF82+AH82+AJ82+AL82)-SMALL((L82, N82,P82,R82,T82,V82,X82,Z82,AB82,AD82,AF82,AH82,AJ82,AL82),1)-SMALL((L82,N82,P82,R82,T82,V82,X82,Z82,AB82,AD82,AF82,AH82,AJ82,AL82),2)-SMALL((L82,N82,P82,R82,T82,V82,X82,Z82,AB82,AD82,AF82,AH82,AJ82,AL82),3)</f>
        <v>6</v>
      </c>
      <c r="J82" s="122"/>
      <c r="K82" s="388">
        <f>IF($E82="","",VLOOKUP($E82,'SuperTour Men'!$E$6:$AN$239,9,FALSE))</f>
        <v>0</v>
      </c>
      <c r="L82" s="41">
        <f>IF(K82,LOOKUP(K82,{1;2;3;4;5;6;7;8;9;10;11;12;13;14;15;16;17;18;19;20;21},{30;25;21;18;16;15;14;13;12;11;10;9;8;7;6;5;4;3;2;1;0}),0)</f>
        <v>0</v>
      </c>
      <c r="M82" s="390">
        <f>IF($E82="","",VLOOKUP($E82,'SuperTour Men'!$E$6:$AN$239,11,FALSE))</f>
        <v>0</v>
      </c>
      <c r="N82" s="43">
        <f>IF(M82,LOOKUP(M82,{1;2;3;4;5;6;7;8;9;10;11;12;13;14;15;16;17;18;19;20;21},{30;25;21;18;16;15;14;13;12;11;10;9;8;7;6;5;4;3;2;1;0}),0)</f>
        <v>0</v>
      </c>
      <c r="O82" s="390">
        <f>IF($E82="","",VLOOKUP($E82,'SuperTour Men'!$E$6:$AN$239,13,FALSE))</f>
        <v>0</v>
      </c>
      <c r="P82" s="41">
        <f>IF(O82,LOOKUP(O82,{1;2;3;4;5;6;7;8;9;10;11;12;13;14;15;16;17;18;19;20;21},{30;25;21;18;16;15;14;13;12;11;10;9;8;7;6;5;4;3;2;1;0}),0)</f>
        <v>0</v>
      </c>
      <c r="Q82" s="390">
        <f>IF($E82="","",VLOOKUP($E82,'SuperTour Men'!$E$6:$AN$239,15,FALSE))</f>
        <v>15</v>
      </c>
      <c r="R82" s="43">
        <f>IF(Q82,LOOKUP(Q82,{1;2;3;4;5;6;7;8;9;10;11;12;13;14;15;16;17;18;19;20;21},{30;25;21;18;16;15;14;13;12;11;10;9;8;7;6;5;4;3;2;1;0}),0)</f>
        <v>6</v>
      </c>
      <c r="S82" s="390">
        <f>IF($E82="","",VLOOKUP($E82,'SuperTour Men'!$E$6:$AN$239,17,FALSE))</f>
        <v>0</v>
      </c>
      <c r="T82" s="45">
        <f>IF(S82,LOOKUP(S82,{1;2;3;4;5;6;7;8;9;10;11;12;13;14;15;16;17;18;19;20;21},{60;50;42;36;32;30;28;26;24;22;20;18;16;14;12;10;8;6;4;2;0}),0)</f>
        <v>0</v>
      </c>
      <c r="U82" s="390">
        <f>IF($E82="","",VLOOKUP($E82,'SuperTour Men'!$E$6:$AN$239,19,FALSE))</f>
        <v>0</v>
      </c>
      <c r="V82" s="41">
        <f>IF(U82,LOOKUP(U82,{1;2;3;4;5;6;7;8;9;10;11;12;13;14;15;16;17;18;19;20;21},{60;50;42;36;32;30;28;26;24;22;20;18;16;14;12;10;8;6;4;2;0}),0)</f>
        <v>0</v>
      </c>
      <c r="W82" s="390">
        <f>IF($E82="","",VLOOKUP($E82,'SuperTour Men'!$E$6:$AN$239,21,FALSE))</f>
        <v>0</v>
      </c>
      <c r="X82" s="45">
        <f>IF(W82,LOOKUP(W82,{1;2;3;4;5;6;7;8;9;10;11;12;13;14;15;16;17;18;19;20;21},{60;50;42;36;32;30;28;26;24;22;20;18;16;14;12;10;8;6;4;2;0}),0)</f>
        <v>0</v>
      </c>
      <c r="Y82" s="390">
        <f>IF($E82="","",VLOOKUP($E82,'SuperTour Men'!$E$6:$AN$239,23,FALSE))</f>
        <v>0</v>
      </c>
      <c r="Z82" s="41">
        <f>IF(Y82,LOOKUP(Y82,{1;2;3;4;5;6;7;8;9;10;11;12;13;14;15;16;17;18;19;20;21},{60;50;42;36;32;30;28;26;24;22;20;18;16;14;12;10;8;6;4;2;0}),0)</f>
        <v>0</v>
      </c>
      <c r="AA82" s="390">
        <f>IF($E82="","",VLOOKUP($E82,'SuperTour Men'!$E$6:$AN$239,25,FALSE))</f>
        <v>0</v>
      </c>
      <c r="AB82" s="106">
        <f>IF(AA82,LOOKUP(AA82,{1;2;3;4;5;6;7;8;9;10;11;12;13;14;15;16;17;18;19;20;21},{30;25;21;18;16;15;14;13;12;11;10;9;8;7;6;5;4;3;2;1;0}),0)</f>
        <v>0</v>
      </c>
      <c r="AC82" s="390">
        <f>IF($E82="","",VLOOKUP($E82,'SuperTour Men'!$E$6:$AN$239,27,FALSE))</f>
        <v>0</v>
      </c>
      <c r="AD82" s="488">
        <f>IF(AC82,LOOKUP(AC82,{1;2;3;4;5;6;7;8;9;10;11;12;13;14;15;16;17;18;19;20;21},{30;25;21;18;16;15;14;13;12;11;10;9;8;7;6;5;4;3;2;1;0}),0)</f>
        <v>0</v>
      </c>
      <c r="AE82" s="390">
        <f>IF($E82="","",VLOOKUP($E82,'SuperTour Men'!$E$6:$AN$239,29,FALSE))</f>
        <v>0</v>
      </c>
      <c r="AF82" s="106">
        <f>IF(AE82,LOOKUP(AE82,{1;2;3;4;5;6;7;8;9;10;11;12;13;14;15;16;17;18;19;20;21},{30;25;21;18;16;15;14;13;12;11;10;9;8;7;6;5;4;3;2;1;0}),0)</f>
        <v>0</v>
      </c>
      <c r="AG82" s="390">
        <f>IF($E82="","",VLOOKUP($E82,'SuperTour Men'!$E$6:$AN$239,31,FALSE))</f>
        <v>0</v>
      </c>
      <c r="AH82" s="41">
        <f>IF(AG82,LOOKUP(AG82,{1;2;3;4;5;6;7;8;9;10;11;12;13;14;15;16;17;18;19;20;21},{30;25;21;18;16;15;14;13;12;11;10;9;8;7;6;5;4;3;2;1;0}),0)</f>
        <v>0</v>
      </c>
      <c r="AI82" s="390">
        <f>IF($E82="","",VLOOKUP($E82,'SuperTour Men'!$E$6:$AN$239,33,FALSE))</f>
        <v>0</v>
      </c>
      <c r="AJ82" s="43">
        <f>IF(AI82,LOOKUP(AI82,{1;2;3;4;5;6;7;8;9;10;11;12;13;14;15;16;17;18;19;20;21},{30;25;21;18;16;15;14;13;12;11;10;9;8;7;6;5;4;3;2;1;0}),0)</f>
        <v>0</v>
      </c>
      <c r="AK82" s="390">
        <f>IF($E82="","",VLOOKUP($E82,'SuperTour Men'!$E$6:$AN$239,35,FALSE))</f>
        <v>0</v>
      </c>
      <c r="AL82" s="43">
        <f>IF(AK82,LOOKUP(AK82,{1;2;3;4;5;6;7;8;9;10;11;12;13;14;15;16;17;18;19;20;21},{30;25;21;18;16;15;14;13;12;11;10;9;8;7;6;5;4;3;2;1;0}),0)</f>
        <v>0</v>
      </c>
    </row>
    <row r="83" spans="1:38" ht="16" customHeight="1" x14ac:dyDescent="0.2">
      <c r="A83" s="424">
        <f t="shared" si="6"/>
        <v>78</v>
      </c>
      <c r="B83" s="435">
        <v>3530935</v>
      </c>
      <c r="C83" s="430" t="s">
        <v>215</v>
      </c>
      <c r="D83" s="49" t="s">
        <v>216</v>
      </c>
      <c r="E83" s="38" t="str">
        <f t="shared" si="7"/>
        <v>LanceMCKENNEY</v>
      </c>
      <c r="F83" s="50"/>
      <c r="G83" s="118">
        <v>1997</v>
      </c>
      <c r="H83" s="207" t="str">
        <f t="shared" si="8"/>
        <v>U23</v>
      </c>
      <c r="I83" s="416">
        <f>(L83+N83+P83+R83+T83+V83+X83+Z83+AB83+AD83+AF83+AH83+AJ83+AL83)-SMALL((L83, N83,P83,R83,T83,V83,X83,Z83,AB83,AD83,AF83,AH83,AJ83,AL83),1)-SMALL((L83,N83,P83,R83,T83,V83,X83,Z83,AB83,AD83,AF83,AH83,AJ83,AL83),2)-SMALL((L83,N83,P83,R83,T83,V83,X83,Z83,AB83,AD83,AF83,AH83,AJ83,AL83),3)</f>
        <v>5</v>
      </c>
      <c r="J83" s="122"/>
      <c r="K83" s="388">
        <f>IF($E83="","",VLOOKUP($E83,'SuperTour Men'!$E$6:$AN$239,9,FALSE))</f>
        <v>16</v>
      </c>
      <c r="L83" s="41">
        <f>IF(K83,LOOKUP(K83,{1;2;3;4;5;6;7;8;9;10;11;12;13;14;15;16;17;18;19;20;21},{30;25;21;18;16;15;14;13;12;11;10;9;8;7;6;5;4;3;2;1;0}),0)</f>
        <v>5</v>
      </c>
      <c r="M83" s="390">
        <f>IF($E83="","",VLOOKUP($E83,'SuperTour Men'!$E$6:$AN$239,11,FALSE))</f>
        <v>0</v>
      </c>
      <c r="N83" s="43">
        <f>IF(M83,LOOKUP(M83,{1;2;3;4;5;6;7;8;9;10;11;12;13;14;15;16;17;18;19;20;21},{30;25;21;18;16;15;14;13;12;11;10;9;8;7;6;5;4;3;2;1;0}),0)</f>
        <v>0</v>
      </c>
      <c r="O83" s="390">
        <f>IF($E83="","",VLOOKUP($E83,'SuperTour Men'!$E$6:$AN$239,13,FALSE))</f>
        <v>0</v>
      </c>
      <c r="P83" s="41">
        <f>IF(O83,LOOKUP(O83,{1;2;3;4;5;6;7;8;9;10;11;12;13;14;15;16;17;18;19;20;21},{30;25;21;18;16;15;14;13;12;11;10;9;8;7;6;5;4;3;2;1;0}),0)</f>
        <v>0</v>
      </c>
      <c r="Q83" s="390">
        <f>IF($E83="","",VLOOKUP($E83,'SuperTour Men'!$E$6:$AN$239,15,FALSE))</f>
        <v>0</v>
      </c>
      <c r="R83" s="43">
        <f>IF(Q83,LOOKUP(Q83,{1;2;3;4;5;6;7;8;9;10;11;12;13;14;15;16;17;18;19;20;21},{30;25;21;18;16;15;14;13;12;11;10;9;8;7;6;5;4;3;2;1;0}),0)</f>
        <v>0</v>
      </c>
      <c r="S83" s="390">
        <f>IF($E83="","",VLOOKUP($E83,'SuperTour Men'!$E$6:$AN$239,17,FALSE))</f>
        <v>0</v>
      </c>
      <c r="T83" s="45">
        <f>IF(S83,LOOKUP(S83,{1;2;3;4;5;6;7;8;9;10;11;12;13;14;15;16;17;18;19;20;21},{60;50;42;36;32;30;28;26;24;22;20;18;16;14;12;10;8;6;4;2;0}),0)</f>
        <v>0</v>
      </c>
      <c r="U83" s="390">
        <f>IF($E83="","",VLOOKUP($E83,'SuperTour Men'!$E$6:$AN$239,19,FALSE))</f>
        <v>0</v>
      </c>
      <c r="V83" s="41">
        <f>IF(U83,LOOKUP(U83,{1;2;3;4;5;6;7;8;9;10;11;12;13;14;15;16;17;18;19;20;21},{60;50;42;36;32;30;28;26;24;22;20;18;16;14;12;10;8;6;4;2;0}),0)</f>
        <v>0</v>
      </c>
      <c r="W83" s="390">
        <f>IF($E83="","",VLOOKUP($E83,'SuperTour Men'!$E$6:$AN$239,21,FALSE))</f>
        <v>0</v>
      </c>
      <c r="X83" s="45">
        <f>IF(W83,LOOKUP(W83,{1;2;3;4;5;6;7;8;9;10;11;12;13;14;15;16;17;18;19;20;21},{60;50;42;36;32;30;28;26;24;22;20;18;16;14;12;10;8;6;4;2;0}),0)</f>
        <v>0</v>
      </c>
      <c r="Y83" s="390">
        <f>IF($E83="","",VLOOKUP($E83,'SuperTour Men'!$E$6:$AN$239,23,FALSE))</f>
        <v>0</v>
      </c>
      <c r="Z83" s="41">
        <f>IF(Y83,LOOKUP(Y83,{1;2;3;4;5;6;7;8;9;10;11;12;13;14;15;16;17;18;19;20;21},{60;50;42;36;32;30;28;26;24;22;20;18;16;14;12;10;8;6;4;2;0}),0)</f>
        <v>0</v>
      </c>
      <c r="AA83" s="390">
        <f>IF($E83="","",VLOOKUP($E83,'SuperTour Men'!$E$6:$AN$239,25,FALSE))</f>
        <v>0</v>
      </c>
      <c r="AB83" s="106">
        <f>IF(AA83,LOOKUP(AA83,{1;2;3;4;5;6;7;8;9;10;11;12;13;14;15;16;17;18;19;20;21},{30;25;21;18;16;15;14;13;12;11;10;9;8;7;6;5;4;3;2;1;0}),0)</f>
        <v>0</v>
      </c>
      <c r="AC83" s="390">
        <f>IF($E83="","",VLOOKUP($E83,'SuperTour Men'!$E$6:$AN$239,27,FALSE))</f>
        <v>0</v>
      </c>
      <c r="AD83" s="488">
        <f>IF(AC83,LOOKUP(AC83,{1;2;3;4;5;6;7;8;9;10;11;12;13;14;15;16;17;18;19;20;21},{30;25;21;18;16;15;14;13;12;11;10;9;8;7;6;5;4;3;2;1;0}),0)</f>
        <v>0</v>
      </c>
      <c r="AE83" s="390">
        <f>IF($E83="","",VLOOKUP($E83,'SuperTour Men'!$E$6:$AN$239,29,FALSE))</f>
        <v>0</v>
      </c>
      <c r="AF83" s="106">
        <f>IF(AE83,LOOKUP(AE83,{1;2;3;4;5;6;7;8;9;10;11;12;13;14;15;16;17;18;19;20;21},{30;25;21;18;16;15;14;13;12;11;10;9;8;7;6;5;4;3;2;1;0}),0)</f>
        <v>0</v>
      </c>
      <c r="AG83" s="390">
        <f>IF($E83="","",VLOOKUP($E83,'SuperTour Men'!$E$6:$AN$239,31,FALSE))</f>
        <v>0</v>
      </c>
      <c r="AH83" s="41">
        <f>IF(AG83,LOOKUP(AG83,{1;2;3;4;5;6;7;8;9;10;11;12;13;14;15;16;17;18;19;20;21},{30;25;21;18;16;15;14;13;12;11;10;9;8;7;6;5;4;3;2;1;0}),0)</f>
        <v>0</v>
      </c>
      <c r="AI83" s="390">
        <f>IF($E83="","",VLOOKUP($E83,'SuperTour Men'!$E$6:$AN$239,33,FALSE))</f>
        <v>0</v>
      </c>
      <c r="AJ83" s="43">
        <f>IF(AI83,LOOKUP(AI83,{1;2;3;4;5;6;7;8;9;10;11;12;13;14;15;16;17;18;19;20;21},{30;25;21;18;16;15;14;13;12;11;10;9;8;7;6;5;4;3;2;1;0}),0)</f>
        <v>0</v>
      </c>
      <c r="AK83" s="390">
        <f>IF($E83="","",VLOOKUP($E83,'SuperTour Men'!$E$6:$AN$239,35,FALSE))</f>
        <v>0</v>
      </c>
      <c r="AL83" s="43">
        <f>IF(AK83,LOOKUP(AK83,{1;2;3;4;5;6;7;8;9;10;11;12;13;14;15;16;17;18;19;20;21},{30;25;21;18;16;15;14;13;12;11;10;9;8;7;6;5;4;3;2;1;0}),0)</f>
        <v>0</v>
      </c>
    </row>
    <row r="84" spans="1:38" ht="16" customHeight="1" x14ac:dyDescent="0.2">
      <c r="A84" s="424">
        <f t="shared" si="6"/>
        <v>79</v>
      </c>
      <c r="B84" s="435">
        <v>3530909</v>
      </c>
      <c r="C84" s="430" t="s">
        <v>611</v>
      </c>
      <c r="D84" s="49" t="s">
        <v>612</v>
      </c>
      <c r="E84" s="38" t="str">
        <f t="shared" si="7"/>
        <v>TiDONALDSON</v>
      </c>
      <c r="F84" s="39"/>
      <c r="G84" s="117">
        <v>2000</v>
      </c>
      <c r="H84" s="207" t="str">
        <f t="shared" si="8"/>
        <v>U23</v>
      </c>
      <c r="I84" s="416">
        <f>(L84+N84+P84+R84+T84+V84+X84+Z84+AB84+AD84+AF84+AH84+AJ84+AL84)-SMALL((L84, N84,P84,R84,T84,V84,X84,Z84,AB84,AD84,AF84,AH84,AJ84,AL84),1)-SMALL((L84,N84,P84,R84,T84,V84,X84,Z84,AB84,AD84,AF84,AH84,AJ84,AL84),2)-SMALL((L84,N84,P84,R84,T84,V84,X84,Z84,AB84,AD84,AF84,AH84,AJ84,AL84),3)</f>
        <v>4</v>
      </c>
      <c r="J84" s="122"/>
      <c r="K84" s="388">
        <f>IF($E84="","",VLOOKUP($E84,'SuperTour Men'!$E$6:$AN$239,9,FALSE))</f>
        <v>0</v>
      </c>
      <c r="L84" s="41">
        <f>IF(K84,LOOKUP(K84,{1;2;3;4;5;6;7;8;9;10;11;12;13;14;15;16;17;18;19;20;21},{30;25;21;18;16;15;14;13;12;11;10;9;8;7;6;5;4;3;2;1;0}),0)</f>
        <v>0</v>
      </c>
      <c r="M84" s="390">
        <f>IF($E84="","",VLOOKUP($E84,'SuperTour Men'!$E$6:$AN$239,11,FALSE))</f>
        <v>17</v>
      </c>
      <c r="N84" s="43">
        <f>IF(M84,LOOKUP(M84,{1;2;3;4;5;6;7;8;9;10;11;12;13;14;15;16;17;18;19;20;21},{30;25;21;18;16;15;14;13;12;11;10;9;8;7;6;5;4;3;2;1;0}),0)</f>
        <v>4</v>
      </c>
      <c r="O84" s="390">
        <f>IF($E84="","",VLOOKUP($E84,'SuperTour Men'!$E$6:$AN$239,13,FALSE))</f>
        <v>0</v>
      </c>
      <c r="P84" s="41">
        <f>IF(O84,LOOKUP(O84,{1;2;3;4;5;6;7;8;9;10;11;12;13;14;15;16;17;18;19;20;21},{30;25;21;18;16;15;14;13;12;11;10;9;8;7;6;5;4;3;2;1;0}),0)</f>
        <v>0</v>
      </c>
      <c r="Q84" s="390">
        <f>IF($E84="","",VLOOKUP($E84,'SuperTour Men'!$E$6:$AN$239,15,FALSE))</f>
        <v>0</v>
      </c>
      <c r="R84" s="43">
        <f>IF(Q84,LOOKUP(Q84,{1;2;3;4;5;6;7;8;9;10;11;12;13;14;15;16;17;18;19;20;21},{30;25;21;18;16;15;14;13;12;11;10;9;8;7;6;5;4;3;2;1;0}),0)</f>
        <v>0</v>
      </c>
      <c r="S84" s="390">
        <f>IF($E84="","",VLOOKUP($E84,'SuperTour Men'!$E$6:$AN$239,17,FALSE))</f>
        <v>0</v>
      </c>
      <c r="T84" s="45">
        <f>IF(S84,LOOKUP(S84,{1;2;3;4;5;6;7;8;9;10;11;12;13;14;15;16;17;18;19;20;21},{60;50;42;36;32;30;28;26;24;22;20;18;16;14;12;10;8;6;4;2;0}),0)</f>
        <v>0</v>
      </c>
      <c r="U84" s="390">
        <f>IF($E84="","",VLOOKUP($E84,'SuperTour Men'!$E$6:$AN$239,19,FALSE))</f>
        <v>0</v>
      </c>
      <c r="V84" s="41">
        <f>IF(U84,LOOKUP(U84,{1;2;3;4;5;6;7;8;9;10;11;12;13;14;15;16;17;18;19;20;21},{60;50;42;36;32;30;28;26;24;22;20;18;16;14;12;10;8;6;4;2;0}),0)</f>
        <v>0</v>
      </c>
      <c r="W84" s="390">
        <f>IF($E84="","",VLOOKUP($E84,'SuperTour Men'!$E$6:$AN$239,21,FALSE))</f>
        <v>0</v>
      </c>
      <c r="X84" s="45">
        <f>IF(W84,LOOKUP(W84,{1;2;3;4;5;6;7;8;9;10;11;12;13;14;15;16;17;18;19;20;21},{60;50;42;36;32;30;28;26;24;22;20;18;16;14;12;10;8;6;4;2;0}),0)</f>
        <v>0</v>
      </c>
      <c r="Y84" s="390">
        <f>IF($E84="","",VLOOKUP($E84,'SuperTour Men'!$E$6:$AN$239,23,FALSE))</f>
        <v>0</v>
      </c>
      <c r="Z84" s="41">
        <f>IF(Y84,LOOKUP(Y84,{1;2;3;4;5;6;7;8;9;10;11;12;13;14;15;16;17;18;19;20;21},{60;50;42;36;32;30;28;26;24;22;20;18;16;14;12;10;8;6;4;2;0}),0)</f>
        <v>0</v>
      </c>
      <c r="AA84" s="390">
        <f>IF($E84="","",VLOOKUP($E84,'SuperTour Men'!$E$6:$AN$239,25,FALSE))</f>
        <v>0</v>
      </c>
      <c r="AB84" s="106">
        <f>IF(AA84,LOOKUP(AA84,{1;2;3;4;5;6;7;8;9;10;11;12;13;14;15;16;17;18;19;20;21},{30;25;21;18;16;15;14;13;12;11;10;9;8;7;6;5;4;3;2;1;0}),0)</f>
        <v>0</v>
      </c>
      <c r="AC84" s="390">
        <f>IF($E84="","",VLOOKUP($E84,'SuperTour Men'!$E$6:$AN$239,27,FALSE))</f>
        <v>0</v>
      </c>
      <c r="AD84" s="488">
        <f>IF(AC84,LOOKUP(AC84,{1;2;3;4;5;6;7;8;9;10;11;12;13;14;15;16;17;18;19;20;21},{30;25;21;18;16;15;14;13;12;11;10;9;8;7;6;5;4;3;2;1;0}),0)</f>
        <v>0</v>
      </c>
      <c r="AE84" s="390">
        <f>IF($E84="","",VLOOKUP($E84,'SuperTour Men'!$E$6:$AN$239,29,FALSE))</f>
        <v>0</v>
      </c>
      <c r="AF84" s="106">
        <f>IF(AE84,LOOKUP(AE84,{1;2;3;4;5;6;7;8;9;10;11;12;13;14;15;16;17;18;19;20;21},{30;25;21;18;16;15;14;13;12;11;10;9;8;7;6;5;4;3;2;1;0}),0)</f>
        <v>0</v>
      </c>
      <c r="AG84" s="390">
        <f>IF($E84="","",VLOOKUP($E84,'SuperTour Men'!$E$6:$AN$239,31,FALSE))</f>
        <v>0</v>
      </c>
      <c r="AH84" s="41">
        <f>IF(AG84,LOOKUP(AG84,{1;2;3;4;5;6;7;8;9;10;11;12;13;14;15;16;17;18;19;20;21},{30;25;21;18;16;15;14;13;12;11;10;9;8;7;6;5;4;3;2;1;0}),0)</f>
        <v>0</v>
      </c>
      <c r="AI84" s="390">
        <f>IF($E84="","",VLOOKUP($E84,'SuperTour Men'!$E$6:$AN$239,33,FALSE))</f>
        <v>0</v>
      </c>
      <c r="AJ84" s="43">
        <f>IF(AI84,LOOKUP(AI84,{1;2;3;4;5;6;7;8;9;10;11;12;13;14;15;16;17;18;19;20;21},{30;25;21;18;16;15;14;13;12;11;10;9;8;7;6;5;4;3;2;1;0}),0)</f>
        <v>0</v>
      </c>
      <c r="AK84" s="390">
        <f>IF($E84="","",VLOOKUP($E84,'SuperTour Men'!$E$6:$AN$239,35,FALSE))</f>
        <v>0</v>
      </c>
      <c r="AL84" s="43">
        <f>IF(AK84,LOOKUP(AK84,{1;2;3;4;5;6;7;8;9;10;11;12;13;14;15;16;17;18;19;20;21},{30;25;21;18;16;15;14;13;12;11;10;9;8;7;6;5;4;3;2;1;0}),0)</f>
        <v>0</v>
      </c>
    </row>
    <row r="85" spans="1:38" ht="16" customHeight="1" x14ac:dyDescent="0.2">
      <c r="A85" s="424">
        <f t="shared" si="6"/>
        <v>79</v>
      </c>
      <c r="B85" s="435">
        <v>3510423</v>
      </c>
      <c r="C85" s="430" t="s">
        <v>647</v>
      </c>
      <c r="D85" s="49" t="s">
        <v>646</v>
      </c>
      <c r="E85" s="38" t="str">
        <f t="shared" si="7"/>
        <v>LinardKINDSCHI</v>
      </c>
      <c r="F85" s="50"/>
      <c r="G85" s="118">
        <v>1993</v>
      </c>
      <c r="H85" s="207" t="str">
        <f t="shared" si="8"/>
        <v>SR</v>
      </c>
      <c r="I85" s="416">
        <f>(L85+N85+P85+R85+T85+V85+X85+Z85+AB85+AD85+AF85+AH85+AJ85+AL85)-SMALL((L85, N85,P85,R85,T85,V85,X85,Z85,AB85,AD85,AF85,AH85,AJ85,AL85),1)-SMALL((L85,N85,P85,R85,T85,V85,X85,Z85,AB85,AD85,AF85,AH85,AJ85,AL85),2)-SMALL((L85,N85,P85,R85,T85,V85,X85,Z85,AB85,AD85,AF85,AH85,AJ85,AL85),3)</f>
        <v>4</v>
      </c>
      <c r="J85" s="122"/>
      <c r="K85" s="388">
        <f>IF($E85="","",VLOOKUP($E85,'SuperTour Men'!$E$6:$AN$239,9,FALSE))</f>
        <v>0</v>
      </c>
      <c r="L85" s="41">
        <f>IF(K85,LOOKUP(K85,{1;2;3;4;5;6;7;8;9;10;11;12;13;14;15;16;17;18;19;20;21},{30;25;21;18;16;15;14;13;12;11;10;9;8;7;6;5;4;3;2;1;0}),0)</f>
        <v>0</v>
      </c>
      <c r="M85" s="390">
        <f>IF($E85="","",VLOOKUP($E85,'SuperTour Men'!$E$6:$AN$239,11,FALSE))</f>
        <v>0</v>
      </c>
      <c r="N85" s="43">
        <f>IF(M85,LOOKUP(M85,{1;2;3;4;5;6;7;8;9;10;11;12;13;14;15;16;17;18;19;20;21},{30;25;21;18;16;15;14;13;12;11;10;9;8;7;6;5;4;3;2;1;0}),0)</f>
        <v>0</v>
      </c>
      <c r="O85" s="390">
        <f>IF($E85="","",VLOOKUP($E85,'SuperTour Men'!$E$6:$AN$239,13,FALSE))</f>
        <v>0</v>
      </c>
      <c r="P85" s="41">
        <f>IF(O85,LOOKUP(O85,{1;2;3;4;5;6;7;8;9;10;11;12;13;14;15;16;17;18;19;20;21},{30;25;21;18;16;15;14;13;12;11;10;9;8;7;6;5;4;3;2;1;0}),0)</f>
        <v>0</v>
      </c>
      <c r="Q85" s="390">
        <f>IF($E85="","",VLOOKUP($E85,'SuperTour Men'!$E$6:$AN$239,15,FALSE))</f>
        <v>0</v>
      </c>
      <c r="R85" s="43">
        <f>IF(Q85,LOOKUP(Q85,{1;2;3;4;5;6;7;8;9;10;11;12;13;14;15;16;17;18;19;20;21},{30;25;21;18;16;15;14;13;12;11;10;9;8;7;6;5;4;3;2;1;0}),0)</f>
        <v>0</v>
      </c>
      <c r="S85" s="390">
        <f>IF($E85="","",VLOOKUP($E85,'SuperTour Men'!$E$6:$AN$239,17,FALSE))</f>
        <v>19</v>
      </c>
      <c r="T85" s="45">
        <f>IF(S85,LOOKUP(S85,{1;2;3;4;5;6;7;8;9;10;11;12;13;14;15;16;17;18;19;20;21},{60;50;42;36;32;30;28;26;24;22;20;18;16;14;12;10;8;6;4;2;0}),0)</f>
        <v>4</v>
      </c>
      <c r="U85" s="390">
        <f>IF($E85="","",VLOOKUP($E85,'SuperTour Men'!$E$6:$AN$239,19,FALSE))</f>
        <v>0</v>
      </c>
      <c r="V85" s="41">
        <f>IF(U85,LOOKUP(U85,{1;2;3;4;5;6;7;8;9;10;11;12;13;14;15;16;17;18;19;20;21},{60;50;42;36;32;30;28;26;24;22;20;18;16;14;12;10;8;6;4;2;0}),0)</f>
        <v>0</v>
      </c>
      <c r="W85" s="390">
        <f>IF($E85="","",VLOOKUP($E85,'SuperTour Men'!$E$6:$AN$239,21,FALSE))</f>
        <v>0</v>
      </c>
      <c r="X85" s="45">
        <f>IF(W85,LOOKUP(W85,{1;2;3;4;5;6;7;8;9;10;11;12;13;14;15;16;17;18;19;20;21},{60;50;42;36;32;30;28;26;24;22;20;18;16;14;12;10;8;6;4;2;0}),0)</f>
        <v>0</v>
      </c>
      <c r="Y85" s="390">
        <f>IF($E85="","",VLOOKUP($E85,'SuperTour Men'!$E$6:$AN$239,23,FALSE))</f>
        <v>0</v>
      </c>
      <c r="Z85" s="41">
        <f>IF(Y85,LOOKUP(Y85,{1;2;3;4;5;6;7;8;9;10;11;12;13;14;15;16;17;18;19;20;21},{60;50;42;36;32;30;28;26;24;22;20;18;16;14;12;10;8;6;4;2;0}),0)</f>
        <v>0</v>
      </c>
      <c r="AA85" s="390">
        <f>IF($E85="","",VLOOKUP($E85,'SuperTour Men'!$E$6:$AN$239,25,FALSE))</f>
        <v>0</v>
      </c>
      <c r="AB85" s="106">
        <f>IF(AA85,LOOKUP(AA85,{1;2;3;4;5;6;7;8;9;10;11;12;13;14;15;16;17;18;19;20;21},{30;25;21;18;16;15;14;13;12;11;10;9;8;7;6;5;4;3;2;1;0}),0)</f>
        <v>0</v>
      </c>
      <c r="AC85" s="390">
        <f>IF($E85="","",VLOOKUP($E85,'SuperTour Men'!$E$6:$AN$239,27,FALSE))</f>
        <v>0</v>
      </c>
      <c r="AD85" s="488">
        <f>IF(AC85,LOOKUP(AC85,{1;2;3;4;5;6;7;8;9;10;11;12;13;14;15;16;17;18;19;20;21},{30;25;21;18;16;15;14;13;12;11;10;9;8;7;6;5;4;3;2;1;0}),0)</f>
        <v>0</v>
      </c>
      <c r="AE85" s="390">
        <f>IF($E85="","",VLOOKUP($E85,'SuperTour Men'!$E$6:$AN$239,29,FALSE))</f>
        <v>0</v>
      </c>
      <c r="AF85" s="106">
        <f>IF(AE85,LOOKUP(AE85,{1;2;3;4;5;6;7;8;9;10;11;12;13;14;15;16;17;18;19;20;21},{30;25;21;18;16;15;14;13;12;11;10;9;8;7;6;5;4;3;2;1;0}),0)</f>
        <v>0</v>
      </c>
      <c r="AG85" s="390">
        <f>IF($E85="","",VLOOKUP($E85,'SuperTour Men'!$E$6:$AN$239,31,FALSE))</f>
        <v>0</v>
      </c>
      <c r="AH85" s="41">
        <f>IF(AG85,LOOKUP(AG85,{1;2;3;4;5;6;7;8;9;10;11;12;13;14;15;16;17;18;19;20;21},{30;25;21;18;16;15;14;13;12;11;10;9;8;7;6;5;4;3;2;1;0}),0)</f>
        <v>0</v>
      </c>
      <c r="AI85" s="390">
        <f>IF($E85="","",VLOOKUP($E85,'SuperTour Men'!$E$6:$AN$239,33,FALSE))</f>
        <v>0</v>
      </c>
      <c r="AJ85" s="43">
        <f>IF(AI85,LOOKUP(AI85,{1;2;3;4;5;6;7;8;9;10;11;12;13;14;15;16;17;18;19;20;21},{30;25;21;18;16;15;14;13;12;11;10;9;8;7;6;5;4;3;2;1;0}),0)</f>
        <v>0</v>
      </c>
      <c r="AK85" s="390">
        <f>IF($E85="","",VLOOKUP($E85,'SuperTour Men'!$E$6:$AN$239,35,FALSE))</f>
        <v>0</v>
      </c>
      <c r="AL85" s="43">
        <f>IF(AK85,LOOKUP(AK85,{1;2;3;4;5;6;7;8;9;10;11;12;13;14;15;16;17;18;19;20;21},{30;25;21;18;16;15;14;13;12;11;10;9;8;7;6;5;4;3;2;1;0}),0)</f>
        <v>0</v>
      </c>
    </row>
    <row r="86" spans="1:38" ht="16" customHeight="1" x14ac:dyDescent="0.2">
      <c r="A86" s="424">
        <f t="shared" si="6"/>
        <v>81</v>
      </c>
      <c r="B86" s="435">
        <v>3100333</v>
      </c>
      <c r="C86" s="429" t="s">
        <v>149</v>
      </c>
      <c r="D86" s="114" t="s">
        <v>529</v>
      </c>
      <c r="E86" s="38" t="str">
        <f t="shared" si="7"/>
        <v>NicolasBEAULIEU</v>
      </c>
      <c r="F86" s="50"/>
      <c r="G86" s="118">
        <v>1998</v>
      </c>
      <c r="H86" s="207" t="str">
        <f t="shared" si="8"/>
        <v>U23</v>
      </c>
      <c r="I86" s="416">
        <f>(L86+N86+P86+R86+T86+V86+X86+Z86+AB86+AD86+AF86+AH86+AJ86+AL86)-SMALL((L86, N86,P86,R86,T86,V86,X86,Z86,AB86,AD86,AF86,AH86,AJ86,AL86),1)-SMALL((L86,N86,P86,R86,T86,V86,X86,Z86,AB86,AD86,AF86,AH86,AJ86,AL86),2)-SMALL((L86,N86,P86,R86,T86,V86,X86,Z86,AB86,AD86,AF86,AH86,AJ86,AL86),3)</f>
        <v>3</v>
      </c>
      <c r="J86" s="122"/>
      <c r="K86" s="388">
        <f>IF($E86="","",VLOOKUP($E86,'SuperTour Men'!$E$6:$AN$239,9,FALSE))</f>
        <v>0</v>
      </c>
      <c r="L86" s="41">
        <f>IF(K86,LOOKUP(K86,{1;2;3;4;5;6;7;8;9;10;11;12;13;14;15;16;17;18;19;20;21},{30;25;21;18;16;15;14;13;12;11;10;9;8;7;6;5;4;3;2;1;0}),0)</f>
        <v>0</v>
      </c>
      <c r="M86" s="390">
        <f>IF($E86="","",VLOOKUP($E86,'SuperTour Men'!$E$6:$AN$239,11,FALSE))</f>
        <v>0</v>
      </c>
      <c r="N86" s="43">
        <f>IF(M86,LOOKUP(M86,{1;2;3;4;5;6;7;8;9;10;11;12;13;14;15;16;17;18;19;20;21},{30;25;21;18;16;15;14;13;12;11;10;9;8;7;6;5;4;3;2;1;0}),0)</f>
        <v>0</v>
      </c>
      <c r="O86" s="390">
        <f>IF($E86="","",VLOOKUP($E86,'SuperTour Men'!$E$6:$AN$239,13,FALSE))</f>
        <v>18</v>
      </c>
      <c r="P86" s="41">
        <f>IF(O86,LOOKUP(O86,{1;2;3;4;5;6;7;8;9;10;11;12;13;14;15;16;17;18;19;20;21},{30;25;21;18;16;15;14;13;12;11;10;9;8;7;6;5;4;3;2;1;0}),0)</f>
        <v>3</v>
      </c>
      <c r="Q86" s="390">
        <f>IF($E86="","",VLOOKUP($E86,'SuperTour Men'!$E$6:$AN$239,15,FALSE))</f>
        <v>0</v>
      </c>
      <c r="R86" s="43">
        <f>IF(Q86,LOOKUP(Q86,{1;2;3;4;5;6;7;8;9;10;11;12;13;14;15;16;17;18;19;20;21},{30;25;21;18;16;15;14;13;12;11;10;9;8;7;6;5;4;3;2;1;0}),0)</f>
        <v>0</v>
      </c>
      <c r="S86" s="390">
        <f>IF($E86="","",VLOOKUP($E86,'SuperTour Men'!$E$6:$AN$239,17,FALSE))</f>
        <v>0</v>
      </c>
      <c r="T86" s="45">
        <f>IF(S86,LOOKUP(S86,{1;2;3;4;5;6;7;8;9;10;11;12;13;14;15;16;17;18;19;20;21},{60;50;42;36;32;30;28;26;24;22;20;18;16;14;12;10;8;6;4;2;0}),0)</f>
        <v>0</v>
      </c>
      <c r="U86" s="390">
        <f>IF($E86="","",VLOOKUP($E86,'SuperTour Men'!$E$6:$AN$239,19,FALSE))</f>
        <v>0</v>
      </c>
      <c r="V86" s="41">
        <f>IF(U86,LOOKUP(U86,{1;2;3;4;5;6;7;8;9;10;11;12;13;14;15;16;17;18;19;20;21},{60;50;42;36;32;30;28;26;24;22;20;18;16;14;12;10;8;6;4;2;0}),0)</f>
        <v>0</v>
      </c>
      <c r="W86" s="390">
        <f>IF($E86="","",VLOOKUP($E86,'SuperTour Men'!$E$6:$AN$239,21,FALSE))</f>
        <v>0</v>
      </c>
      <c r="X86" s="45">
        <f>IF(W86,LOOKUP(W86,{1;2;3;4;5;6;7;8;9;10;11;12;13;14;15;16;17;18;19;20;21},{60;50;42;36;32;30;28;26;24;22;20;18;16;14;12;10;8;6;4;2;0}),0)</f>
        <v>0</v>
      </c>
      <c r="Y86" s="390">
        <f>IF($E86="","",VLOOKUP($E86,'SuperTour Men'!$E$6:$AN$239,23,FALSE))</f>
        <v>0</v>
      </c>
      <c r="Z86" s="41">
        <f>IF(Y86,LOOKUP(Y86,{1;2;3;4;5;6;7;8;9;10;11;12;13;14;15;16;17;18;19;20;21},{60;50;42;36;32;30;28;26;24;22;20;18;16;14;12;10;8;6;4;2;0}),0)</f>
        <v>0</v>
      </c>
      <c r="AA86" s="390">
        <f>IF($E86="","",VLOOKUP($E86,'SuperTour Men'!$E$6:$AN$239,25,FALSE))</f>
        <v>0</v>
      </c>
      <c r="AB86" s="106">
        <f>IF(AA86,LOOKUP(AA86,{1;2;3;4;5;6;7;8;9;10;11;12;13;14;15;16;17;18;19;20;21},{30;25;21;18;16;15;14;13;12;11;10;9;8;7;6;5;4;3;2;1;0}),0)</f>
        <v>0</v>
      </c>
      <c r="AC86" s="390">
        <f>IF($E86="","",VLOOKUP($E86,'SuperTour Men'!$E$6:$AN$239,27,FALSE))</f>
        <v>0</v>
      </c>
      <c r="AD86" s="488">
        <f>IF(AC86,LOOKUP(AC86,{1;2;3;4;5;6;7;8;9;10;11;12;13;14;15;16;17;18;19;20;21},{30;25;21;18;16;15;14;13;12;11;10;9;8;7;6;5;4;3;2;1;0}),0)</f>
        <v>0</v>
      </c>
      <c r="AE86" s="390">
        <f>IF($E86="","",VLOOKUP($E86,'SuperTour Men'!$E$6:$AN$239,29,FALSE))</f>
        <v>0</v>
      </c>
      <c r="AF86" s="106">
        <f>IF(AE86,LOOKUP(AE86,{1;2;3;4;5;6;7;8;9;10;11;12;13;14;15;16;17;18;19;20;21},{30;25;21;18;16;15;14;13;12;11;10;9;8;7;6;5;4;3;2;1;0}),0)</f>
        <v>0</v>
      </c>
      <c r="AG86" s="390">
        <f>IF($E86="","",VLOOKUP($E86,'SuperTour Men'!$E$6:$AN$239,31,FALSE))</f>
        <v>0</v>
      </c>
      <c r="AH86" s="41">
        <f>IF(AG86,LOOKUP(AG86,{1;2;3;4;5;6;7;8;9;10;11;12;13;14;15;16;17;18;19;20;21},{30;25;21;18;16;15;14;13;12;11;10;9;8;7;6;5;4;3;2;1;0}),0)</f>
        <v>0</v>
      </c>
      <c r="AI86" s="390">
        <f>IF($E86="","",VLOOKUP($E86,'SuperTour Men'!$E$6:$AN$239,33,FALSE))</f>
        <v>0</v>
      </c>
      <c r="AJ86" s="43">
        <f>IF(AI86,LOOKUP(AI86,{1;2;3;4;5;6;7;8;9;10;11;12;13;14;15;16;17;18;19;20;21},{30;25;21;18;16;15;14;13;12;11;10;9;8;7;6;5;4;3;2;1;0}),0)</f>
        <v>0</v>
      </c>
      <c r="AK86" s="390">
        <f>IF($E86="","",VLOOKUP($E86,'SuperTour Men'!$E$6:$AN$239,35,FALSE))</f>
        <v>0</v>
      </c>
      <c r="AL86" s="43">
        <f>IF(AK86,LOOKUP(AK86,{1;2;3;4;5;6;7;8;9;10;11;12;13;14;15;16;17;18;19;20;21},{30;25;21;18;16;15;14;13;12;11;10;9;8;7;6;5;4;3;2;1;0}),0)</f>
        <v>0</v>
      </c>
    </row>
    <row r="87" spans="1:38" ht="16" customHeight="1" x14ac:dyDescent="0.2">
      <c r="A87" s="424">
        <f t="shared" si="6"/>
        <v>81</v>
      </c>
      <c r="B87" s="154">
        <v>3531109</v>
      </c>
      <c r="C87" s="430" t="s">
        <v>693</v>
      </c>
      <c r="D87" s="49" t="s">
        <v>692</v>
      </c>
      <c r="E87" s="38" t="str">
        <f t="shared" si="7"/>
        <v>PatACTON</v>
      </c>
      <c r="F87" s="39"/>
      <c r="G87" s="440">
        <v>1999</v>
      </c>
      <c r="H87" s="207" t="str">
        <f t="shared" si="8"/>
        <v>U23</v>
      </c>
      <c r="I87" s="416">
        <f>(L87+N87+P87+R87+T87+V87+X87+Z87+AB87+AD87+AF87+AH87+AJ87+AL87)-SMALL((L87, N87,P87,R87,T87,V87,X87,Z87,AB87,AD87,AF87,AH87,AJ87,AL87),1)-SMALL((L87,N87,P87,R87,T87,V87,X87,Z87,AB87,AD87,AF87,AH87,AJ87,AL87),2)-SMALL((L87,N87,P87,R87,T87,V87,X87,Z87,AB87,AD87,AF87,AH87,AJ87,AL87),3)</f>
        <v>3</v>
      </c>
      <c r="J87" s="266"/>
      <c r="K87" s="388">
        <f>IF($E87="","",VLOOKUP($E87,'SuperTour Men'!$E$6:$AN$239,9,FALSE))</f>
        <v>0</v>
      </c>
      <c r="L87" s="41">
        <f>IF(K87,LOOKUP(K87,{1;2;3;4;5;6;7;8;9;10;11;12;13;14;15;16;17;18;19;20;21},{30;25;21;18;16;15;14;13;12;11;10;9;8;7;6;5;4;3;2;1;0}),0)</f>
        <v>0</v>
      </c>
      <c r="M87" s="390">
        <f>IF($E87="","",VLOOKUP($E87,'SuperTour Men'!$E$6:$AN$239,11,FALSE))</f>
        <v>0</v>
      </c>
      <c r="N87" s="43">
        <f>IF(M87,LOOKUP(M87,{1;2;3;4;5;6;7;8;9;10;11;12;13;14;15;16;17;18;19;20;21},{30;25;21;18;16;15;14;13;12;11;10;9;8;7;6;5;4;3;2;1;0}),0)</f>
        <v>0</v>
      </c>
      <c r="O87" s="390">
        <f>IF($E87="","",VLOOKUP($E87,'SuperTour Men'!$E$6:$AN$239,13,FALSE))</f>
        <v>0</v>
      </c>
      <c r="P87" s="41">
        <f>IF(O87,LOOKUP(O87,{1;2;3;4;5;6;7;8;9;10;11;12;13;14;15;16;17;18;19;20;21},{30;25;21;18;16;15;14;13;12;11;10;9;8;7;6;5;4;3;2;1;0}),0)</f>
        <v>0</v>
      </c>
      <c r="Q87" s="390">
        <f>IF($E87="","",VLOOKUP($E87,'SuperTour Men'!$E$6:$AN$239,15,FALSE))</f>
        <v>0</v>
      </c>
      <c r="R87" s="43">
        <f>IF(Q87,LOOKUP(Q87,{1;2;3;4;5;6;7;8;9;10;11;12;13;14;15;16;17;18;19;20;21},{30;25;21;18;16;15;14;13;12;11;10;9;8;7;6;5;4;3;2;1;0}),0)</f>
        <v>0</v>
      </c>
      <c r="S87" s="390">
        <f>IF($E87="","",VLOOKUP($E87,'SuperTour Men'!$E$6:$AN$239,17,FALSE))</f>
        <v>0</v>
      </c>
      <c r="T87" s="45">
        <f>IF(S87,LOOKUP(S87,{1;2;3;4;5;6;7;8;9;10;11;12;13;14;15;16;17;18;19;20;21},{60;50;42;36;32;30;28;26;24;22;20;18;16;14;12;10;8;6;4;2;0}),0)</f>
        <v>0</v>
      </c>
      <c r="U87" s="390">
        <f>IF($E87="","",VLOOKUP($E87,'SuperTour Men'!$E$6:$AN$239,19,FALSE))</f>
        <v>0</v>
      </c>
      <c r="V87" s="41">
        <f>IF(U87,LOOKUP(U87,{1;2;3;4;5;6;7;8;9;10;11;12;13;14;15;16;17;18;19;20;21},{60;50;42;36;32;30;28;26;24;22;20;18;16;14;12;10;8;6;4;2;0}),0)</f>
        <v>0</v>
      </c>
      <c r="W87" s="390">
        <f>IF($E87="","",VLOOKUP($E87,'SuperTour Men'!$E$6:$AN$239,21,FALSE))</f>
        <v>0</v>
      </c>
      <c r="X87" s="45">
        <f>IF(W87,LOOKUP(W87,{1;2;3;4;5;6;7;8;9;10;11;12;13;14;15;16;17;18;19;20;21},{60;50;42;36;32;30;28;26;24;22;20;18;16;14;12;10;8;6;4;2;0}),0)</f>
        <v>0</v>
      </c>
      <c r="Y87" s="390">
        <f>IF($E87="","",VLOOKUP($E87,'SuperTour Men'!$E$6:$AN$239,23,FALSE))</f>
        <v>0</v>
      </c>
      <c r="Z87" s="41">
        <f>IF(Y87,LOOKUP(Y87,{1;2;3;4;5;6;7;8;9;10;11;12;13;14;15;16;17;18;19;20;21},{60;50;42;36;32;30;28;26;24;22;20;18;16;14;12;10;8;6;4;2;0}),0)</f>
        <v>0</v>
      </c>
      <c r="AA87" s="390">
        <f>IF($E87="","",VLOOKUP($E87,'SuperTour Men'!$E$6:$AN$239,25,FALSE))</f>
        <v>0</v>
      </c>
      <c r="AB87" s="106">
        <f>IF(AA87,LOOKUP(AA87,{1;2;3;4;5;6;7;8;9;10;11;12;13;14;15;16;17;18;19;20;21},{30;25;21;18;16;15;14;13;12;11;10;9;8;7;6;5;4;3;2;1;0}),0)</f>
        <v>0</v>
      </c>
      <c r="AC87" s="390">
        <f>IF($E87="","",VLOOKUP($E87,'SuperTour Men'!$E$6:$AN$239,27,FALSE))</f>
        <v>0</v>
      </c>
      <c r="AD87" s="488">
        <f>IF(AC87,LOOKUP(AC87,{1;2;3;4;5;6;7;8;9;10;11;12;13;14;15;16;17;18;19;20;21},{30;25;21;18;16;15;14;13;12;11;10;9;8;7;6;5;4;3;2;1;0}),0)</f>
        <v>0</v>
      </c>
      <c r="AE87" s="390">
        <f>IF($E87="","",VLOOKUP($E87,'SuperTour Men'!$E$6:$AN$239,29,FALSE))</f>
        <v>0</v>
      </c>
      <c r="AF87" s="106">
        <f>IF(AE87,LOOKUP(AE87,{1;2;3;4;5;6;7;8;9;10;11;12;13;14;15;16;17;18;19;20;21},{30;25;21;18;16;15;14;13;12;11;10;9;8;7;6;5;4;3;2;1;0}),0)</f>
        <v>0</v>
      </c>
      <c r="AG87" s="390">
        <f>IF($E87="","",VLOOKUP($E87,'SuperTour Men'!$E$6:$AN$239,31,FALSE))</f>
        <v>0</v>
      </c>
      <c r="AH87" s="41">
        <f>IF(AG87,LOOKUP(AG87,{1;2;3;4;5;6;7;8;9;10;11;12;13;14;15;16;17;18;19;20;21},{30;25;21;18;16;15;14;13;12;11;10;9;8;7;6;5;4;3;2;1;0}),0)</f>
        <v>0</v>
      </c>
      <c r="AI87" s="390">
        <f>IF($E87="","",VLOOKUP($E87,'SuperTour Men'!$E$6:$AN$239,33,FALSE))</f>
        <v>0</v>
      </c>
      <c r="AJ87" s="43">
        <f>IF(AI87,LOOKUP(AI87,{1;2;3;4;5;6;7;8;9;10;11;12;13;14;15;16;17;18;19;20;21},{30;25;21;18;16;15;14;13;12;11;10;9;8;7;6;5;4;3;2;1;0}),0)</f>
        <v>0</v>
      </c>
      <c r="AK87" s="390">
        <f>IF($E87="","",VLOOKUP($E87,'SuperTour Men'!$E$6:$AN$239,35,FALSE))</f>
        <v>18</v>
      </c>
      <c r="AL87" s="43">
        <f>IF(AK87,LOOKUP(AK87,{1;2;3;4;5;6;7;8;9;10;11;12;13;14;15;16;17;18;19;20;21},{30;25;21;18;16;15;14;13;12;11;10;9;8;7;6;5;4;3;2;1;0}),0)</f>
        <v>3</v>
      </c>
    </row>
    <row r="88" spans="1:38" ht="16" customHeight="1" x14ac:dyDescent="0.2">
      <c r="A88" s="424">
        <f t="shared" si="6"/>
        <v>81</v>
      </c>
      <c r="B88" s="154">
        <v>3530823</v>
      </c>
      <c r="C88" s="430" t="s">
        <v>122</v>
      </c>
      <c r="D88" s="49" t="s">
        <v>690</v>
      </c>
      <c r="E88" s="38" t="str">
        <f t="shared" si="7"/>
        <v>DanielFISCHER</v>
      </c>
      <c r="F88" s="39"/>
      <c r="G88" s="441">
        <v>1998</v>
      </c>
      <c r="H88" s="207" t="str">
        <f t="shared" si="8"/>
        <v>U23</v>
      </c>
      <c r="I88" s="416">
        <f>(L88+N88+P88+R88+T88+V88+X88+Z88+AB88+AD88+AF88+AH88+AJ88+AL88)-SMALL((L88, N88,P88,R88,T88,V88,X88,Z88,AB88,AD88,AF88,AH88,AJ88,AL88),1)-SMALL((L88,N88,P88,R88,T88,V88,X88,Z88,AB88,AD88,AF88,AH88,AJ88,AL88),2)-SMALL((L88,N88,P88,R88,T88,V88,X88,Z88,AB88,AD88,AF88,AH88,AJ88,AL88),3)</f>
        <v>3</v>
      </c>
      <c r="J88" s="266"/>
      <c r="K88" s="388">
        <f>IF($E88="","",VLOOKUP($E88,'SuperTour Men'!$E$6:$AN$239,9,FALSE))</f>
        <v>0</v>
      </c>
      <c r="L88" s="41">
        <f>IF(K88,LOOKUP(K88,{1;2;3;4;5;6;7;8;9;10;11;12;13;14;15;16;17;18;19;20;21},{30;25;21;18;16;15;14;13;12;11;10;9;8;7;6;5;4;3;2;1;0}),0)</f>
        <v>0</v>
      </c>
      <c r="M88" s="390">
        <f>IF($E88="","",VLOOKUP($E88,'SuperTour Men'!$E$6:$AN$239,11,FALSE))</f>
        <v>0</v>
      </c>
      <c r="N88" s="43">
        <f>IF(M88,LOOKUP(M88,{1;2;3;4;5;6;7;8;9;10;11;12;13;14;15;16;17;18;19;20;21},{30;25;21;18;16;15;14;13;12;11;10;9;8;7;6;5;4;3;2;1;0}),0)</f>
        <v>0</v>
      </c>
      <c r="O88" s="390">
        <f>IF($E88="","",VLOOKUP($E88,'SuperTour Men'!$E$6:$AN$239,13,FALSE))</f>
        <v>0</v>
      </c>
      <c r="P88" s="41">
        <f>IF(O88,LOOKUP(O88,{1;2;3;4;5;6;7;8;9;10;11;12;13;14;15;16;17;18;19;20;21},{30;25;21;18;16;15;14;13;12;11;10;9;8;7;6;5;4;3;2;1;0}),0)</f>
        <v>0</v>
      </c>
      <c r="Q88" s="390">
        <f>IF($E88="","",VLOOKUP($E88,'SuperTour Men'!$E$6:$AN$239,15,FALSE))</f>
        <v>0</v>
      </c>
      <c r="R88" s="43">
        <f>IF(Q88,LOOKUP(Q88,{1;2;3;4;5;6;7;8;9;10;11;12;13;14;15;16;17;18;19;20;21},{30;25;21;18;16;15;14;13;12;11;10;9;8;7;6;5;4;3;2;1;0}),0)</f>
        <v>0</v>
      </c>
      <c r="S88" s="390">
        <f>IF($E88="","",VLOOKUP($E88,'SuperTour Men'!$E$6:$AN$239,17,FALSE))</f>
        <v>0</v>
      </c>
      <c r="T88" s="45">
        <f>IF(S88,LOOKUP(S88,{1;2;3;4;5;6;7;8;9;10;11;12;13;14;15;16;17;18;19;20;21},{60;50;42;36;32;30;28;26;24;22;20;18;16;14;12;10;8;6;4;2;0}),0)</f>
        <v>0</v>
      </c>
      <c r="U88" s="390">
        <f>IF($E88="","",VLOOKUP($E88,'SuperTour Men'!$E$6:$AN$239,19,FALSE))</f>
        <v>0</v>
      </c>
      <c r="V88" s="41">
        <f>IF(U88,LOOKUP(U88,{1;2;3;4;5;6;7;8;9;10;11;12;13;14;15;16;17;18;19;20;21},{60;50;42;36;32;30;28;26;24;22;20;18;16;14;12;10;8;6;4;2;0}),0)</f>
        <v>0</v>
      </c>
      <c r="W88" s="390">
        <f>IF($E88="","",VLOOKUP($E88,'SuperTour Men'!$E$6:$AN$239,21,FALSE))</f>
        <v>0</v>
      </c>
      <c r="X88" s="45">
        <f>IF(W88,LOOKUP(W88,{1;2;3;4;5;6;7;8;9;10;11;12;13;14;15;16;17;18;19;20;21},{60;50;42;36;32;30;28;26;24;22;20;18;16;14;12;10;8;6;4;2;0}),0)</f>
        <v>0</v>
      </c>
      <c r="Y88" s="390">
        <f>IF($E88="","",VLOOKUP($E88,'SuperTour Men'!$E$6:$AN$239,23,FALSE))</f>
        <v>0</v>
      </c>
      <c r="Z88" s="41">
        <f>IF(Y88,LOOKUP(Y88,{1;2;3;4;5;6;7;8;9;10;11;12;13;14;15;16;17;18;19;20;21},{60;50;42;36;32;30;28;26;24;22;20;18;16;14;12;10;8;6;4;2;0}),0)</f>
        <v>0</v>
      </c>
      <c r="AA88" s="390">
        <f>IF($E88="","",VLOOKUP($E88,'SuperTour Men'!$E$6:$AN$239,25,FALSE))</f>
        <v>0</v>
      </c>
      <c r="AB88" s="106">
        <f>IF(AA88,LOOKUP(AA88,{1;2;3;4;5;6;7;8;9;10;11;12;13;14;15;16;17;18;19;20;21},{30;25;21;18;16;15;14;13;12;11;10;9;8;7;6;5;4;3;2;1;0}),0)</f>
        <v>0</v>
      </c>
      <c r="AC88" s="390">
        <f>IF($E88="","",VLOOKUP($E88,'SuperTour Men'!$E$6:$AN$239,27,FALSE))</f>
        <v>0</v>
      </c>
      <c r="AD88" s="488">
        <f>IF(AC88,LOOKUP(AC88,{1;2;3;4;5;6;7;8;9;10;11;12;13;14;15;16;17;18;19;20;21},{30;25;21;18;16;15;14;13;12;11;10;9;8;7;6;5;4;3;2;1;0}),0)</f>
        <v>0</v>
      </c>
      <c r="AE88" s="390">
        <f>IF($E88="","",VLOOKUP($E88,'SuperTour Men'!$E$6:$AN$239,29,FALSE))</f>
        <v>0</v>
      </c>
      <c r="AF88" s="106">
        <f>IF(AE88,LOOKUP(AE88,{1;2;3;4;5;6;7;8;9;10;11;12;13;14;15;16;17;18;19;20;21},{30;25;21;18;16;15;14;13;12;11;10;9;8;7;6;5;4;3;2;1;0}),0)</f>
        <v>0</v>
      </c>
      <c r="AG88" s="390">
        <f>IF($E88="","",VLOOKUP($E88,'SuperTour Men'!$E$6:$AN$239,31,FALSE))</f>
        <v>18</v>
      </c>
      <c r="AH88" s="41">
        <f>IF(AG88,LOOKUP(AG88,{1;2;3;4;5;6;7;8;9;10;11;12;13;14;15;16;17;18;19;20;21},{30;25;21;18;16;15;14;13;12;11;10;9;8;7;6;5;4;3;2;1;0}),0)</f>
        <v>3</v>
      </c>
      <c r="AI88" s="390">
        <f>IF($E88="","",VLOOKUP($E88,'SuperTour Men'!$E$6:$AN$239,33,FALSE))</f>
        <v>0</v>
      </c>
      <c r="AJ88" s="43">
        <f>IF(AI88,LOOKUP(AI88,{1;2;3;4;5;6;7;8;9;10;11;12;13;14;15;16;17;18;19;20;21},{30;25;21;18;16;15;14;13;12;11;10;9;8;7;6;5;4;3;2;1;0}),0)</f>
        <v>0</v>
      </c>
      <c r="AK88" s="390">
        <f>IF($E88="","",VLOOKUP($E88,'SuperTour Men'!$E$6:$AN$239,35,FALSE))</f>
        <v>0</v>
      </c>
      <c r="AL88" s="43">
        <f>IF(AK88,LOOKUP(AK88,{1;2;3;4;5;6;7;8;9;10;11;12;13;14;15;16;17;18;19;20;21},{30;25;21;18;16;15;14;13;12;11;10;9;8;7;6;5;4;3;2;1;0}),0)</f>
        <v>0</v>
      </c>
    </row>
    <row r="89" spans="1:38" ht="16" customHeight="1" x14ac:dyDescent="0.2">
      <c r="A89" s="424">
        <f t="shared" si="6"/>
        <v>81</v>
      </c>
      <c r="B89" s="435">
        <v>3531107</v>
      </c>
      <c r="C89" s="429" t="s">
        <v>689</v>
      </c>
      <c r="D89" s="37" t="s">
        <v>474</v>
      </c>
      <c r="E89" s="38" t="str">
        <f t="shared" si="7"/>
        <v>GriffinWRIGHT</v>
      </c>
      <c r="F89" s="50"/>
      <c r="G89" s="118">
        <v>2001</v>
      </c>
      <c r="H89" s="207" t="str">
        <f t="shared" si="8"/>
        <v>U23</v>
      </c>
      <c r="I89" s="416">
        <f>(L89+N89+P89+R89+T89+V89+X89+Z89+AB89+AD89+AF89+AH89+AJ89+AL89)-SMALL((L89, N89,P89,R89,T89,V89,X89,Z89,AB89,AD89,AF89,AH89,AJ89,AL89),1)-SMALL((L89,N89,P89,R89,T89,V89,X89,Z89,AB89,AD89,AF89,AH89,AJ89,AL89),2)-SMALL((L89,N89,P89,R89,T89,V89,X89,Z89,AB89,AD89,AF89,AH89,AJ89,AL89),3)</f>
        <v>3</v>
      </c>
      <c r="J89" s="122"/>
      <c r="K89" s="388">
        <f>IF($E89="","",VLOOKUP($E89,'SuperTour Men'!$E$6:$AN$239,9,FALSE))</f>
        <v>0</v>
      </c>
      <c r="L89" s="41">
        <f>IF(K89,LOOKUP(K89,{1;2;3;4;5;6;7;8;9;10;11;12;13;14;15;16;17;18;19;20;21},{30;25;21;18;16;15;14;13;12;11;10;9;8;7;6;5;4;3;2;1;0}),0)</f>
        <v>0</v>
      </c>
      <c r="M89" s="390">
        <f>IF($E89="","",VLOOKUP($E89,'SuperTour Men'!$E$6:$AN$239,11,FALSE))</f>
        <v>0</v>
      </c>
      <c r="N89" s="43">
        <f>IF(M89,LOOKUP(M89,{1;2;3;4;5;6;7;8;9;10;11;12;13;14;15;16;17;18;19;20;21},{30;25;21;18;16;15;14;13;12;11;10;9;8;7;6;5;4;3;2;1;0}),0)</f>
        <v>0</v>
      </c>
      <c r="O89" s="390">
        <f>IF($E89="","",VLOOKUP($E89,'SuperTour Men'!$E$6:$AN$239,13,FALSE))</f>
        <v>0</v>
      </c>
      <c r="P89" s="41">
        <f>IF(O89,LOOKUP(O89,{1;2;3;4;5;6;7;8;9;10;11;12;13;14;15;16;17;18;19;20;21},{30;25;21;18;16;15;14;13;12;11;10;9;8;7;6;5;4;3;2;1;0}),0)</f>
        <v>0</v>
      </c>
      <c r="Q89" s="390">
        <f>IF($E89="","",VLOOKUP($E89,'SuperTour Men'!$E$6:$AN$239,15,FALSE))</f>
        <v>0</v>
      </c>
      <c r="R89" s="43">
        <f>IF(Q89,LOOKUP(Q89,{1;2;3;4;5;6;7;8;9;10;11;12;13;14;15;16;17;18;19;20;21},{30;25;21;18;16;15;14;13;12;11;10;9;8;7;6;5;4;3;2;1;0}),0)</f>
        <v>0</v>
      </c>
      <c r="S89" s="390">
        <f>IF($E89="","",VLOOKUP($E89,'SuperTour Men'!$E$6:$AN$239,17,FALSE))</f>
        <v>0</v>
      </c>
      <c r="T89" s="45">
        <f>IF(S89,LOOKUP(S89,{1;2;3;4;5;6;7;8;9;10;11;12;13;14;15;16;17;18;19;20;21},{60;50;42;36;32;30;28;26;24;22;20;18;16;14;12;10;8;6;4;2;0}),0)</f>
        <v>0</v>
      </c>
      <c r="U89" s="390">
        <f>IF($E89="","",VLOOKUP($E89,'SuperTour Men'!$E$6:$AN$239,19,FALSE))</f>
        <v>0</v>
      </c>
      <c r="V89" s="41">
        <f>IF(U89,LOOKUP(U89,{1;2;3;4;5;6;7;8;9;10;11;12;13;14;15;16;17;18;19;20;21},{60;50;42;36;32;30;28;26;24;22;20;18;16;14;12;10;8;6;4;2;0}),0)</f>
        <v>0</v>
      </c>
      <c r="W89" s="390">
        <f>IF($E89="","",VLOOKUP($E89,'SuperTour Men'!$E$6:$AN$239,21,FALSE))</f>
        <v>0</v>
      </c>
      <c r="X89" s="45">
        <f>IF(W89,LOOKUP(W89,{1;2;3;4;5;6;7;8;9;10;11;12;13;14;15;16;17;18;19;20;21},{60;50;42;36;32;30;28;26;24;22;20;18;16;14;12;10;8;6;4;2;0}),0)</f>
        <v>0</v>
      </c>
      <c r="Y89" s="390">
        <f>IF($E89="","",VLOOKUP($E89,'SuperTour Men'!$E$6:$AN$239,23,FALSE))</f>
        <v>0</v>
      </c>
      <c r="Z89" s="41">
        <f>IF(Y89,LOOKUP(Y89,{1;2;3;4;5;6;7;8;9;10;11;12;13;14;15;16;17;18;19;20;21},{60;50;42;36;32;30;28;26;24;22;20;18;16;14;12;10;8;6;4;2;0}),0)</f>
        <v>0</v>
      </c>
      <c r="AA89" s="390">
        <f>IF($E89="","",VLOOKUP($E89,'SuperTour Men'!$E$6:$AN$239,25,FALSE))</f>
        <v>0</v>
      </c>
      <c r="AB89" s="106">
        <f>IF(AA89,LOOKUP(AA89,{1;2;3;4;5;6;7;8;9;10;11;12;13;14;15;16;17;18;19;20;21},{30;25;21;18;16;15;14;13;12;11;10;9;8;7;6;5;4;3;2;1;0}),0)</f>
        <v>0</v>
      </c>
      <c r="AC89" s="390">
        <f>IF($E89="","",VLOOKUP($E89,'SuperTour Men'!$E$6:$AN$239,27,FALSE))</f>
        <v>18</v>
      </c>
      <c r="AD89" s="488">
        <f>IF(AC89,LOOKUP(AC89,{1;2;3;4;5;6;7;8;9;10;11;12;13;14;15;16;17;18;19;20;21},{30;25;21;18;16;15;14;13;12;11;10;9;8;7;6;5;4;3;2;1;0}),0)</f>
        <v>3</v>
      </c>
      <c r="AE89" s="390">
        <f>IF($E89="","",VLOOKUP($E89,'SuperTour Men'!$E$6:$AN$239,29,FALSE))</f>
        <v>0</v>
      </c>
      <c r="AF89" s="106">
        <f>IF(AE89,LOOKUP(AE89,{1;2;3;4;5;6;7;8;9;10;11;12;13;14;15;16;17;18;19;20;21},{30;25;21;18;16;15;14;13;12;11;10;9;8;7;6;5;4;3;2;1;0}),0)</f>
        <v>0</v>
      </c>
      <c r="AG89" s="390">
        <f>IF($E89="","",VLOOKUP($E89,'SuperTour Men'!$E$6:$AN$239,31,FALSE))</f>
        <v>0</v>
      </c>
      <c r="AH89" s="41">
        <f>IF(AG89,LOOKUP(AG89,{1;2;3;4;5;6;7;8;9;10;11;12;13;14;15;16;17;18;19;20;21},{30;25;21;18;16;15;14;13;12;11;10;9;8;7;6;5;4;3;2;1;0}),0)</f>
        <v>0</v>
      </c>
      <c r="AI89" s="390">
        <f>IF($E89="","",VLOOKUP($E89,'SuperTour Men'!$E$6:$AN$239,33,FALSE))</f>
        <v>0</v>
      </c>
      <c r="AJ89" s="43">
        <f>IF(AI89,LOOKUP(AI89,{1;2;3;4;5;6;7;8;9;10;11;12;13;14;15;16;17;18;19;20;21},{30;25;21;18;16;15;14;13;12;11;10;9;8;7;6;5;4;3;2;1;0}),0)</f>
        <v>0</v>
      </c>
      <c r="AK89" s="390">
        <f>IF($E89="","",VLOOKUP($E89,'SuperTour Men'!$E$6:$AN$239,35,FALSE))</f>
        <v>0</v>
      </c>
      <c r="AL89" s="43">
        <f>IF(AK89,LOOKUP(AK89,{1;2;3;4;5;6;7;8;9;10;11;12;13;14;15;16;17;18;19;20;21},{30;25;21;18;16;15;14;13;12;11;10;9;8;7;6;5;4;3;2;1;0}),0)</f>
        <v>0</v>
      </c>
    </row>
    <row r="90" spans="1:38" ht="16" customHeight="1" x14ac:dyDescent="0.2">
      <c r="A90" s="424">
        <f t="shared" si="6"/>
        <v>85</v>
      </c>
      <c r="B90" s="521">
        <v>3530825</v>
      </c>
      <c r="C90" s="430" t="s">
        <v>22</v>
      </c>
      <c r="D90" s="49" t="s">
        <v>674</v>
      </c>
      <c r="E90" s="38" t="str">
        <f t="shared" si="7"/>
        <v>JackCONSENSTEIN</v>
      </c>
      <c r="F90" s="39"/>
      <c r="G90" s="117">
        <v>1998</v>
      </c>
      <c r="H90" s="207" t="str">
        <f t="shared" si="8"/>
        <v>U23</v>
      </c>
      <c r="I90" s="416">
        <f>(L90+N90+P90+R90+T90+V90+X90+Z90+AB90+AD90+AF90+AH90+AJ90+AL90)-SMALL((L90, N90,P90,R90,T90,V90,X90,Z90,AB90,AD90,AF90,AH90,AJ90,AL90),1)-SMALL((L90,N90,P90,R90,T90,V90,X90,Z90,AB90,AD90,AF90,AH90,AJ90,AL90),2)-SMALL((L90,N90,P90,R90,T90,V90,X90,Z90,AB90,AD90,AF90,AH90,AJ90,AL90),3)</f>
        <v>2</v>
      </c>
      <c r="J90" s="122"/>
      <c r="K90" s="388">
        <f>IF($E90="","",VLOOKUP($E90,'SuperTour Men'!$E$6:$AN$239,9,FALSE))</f>
        <v>0</v>
      </c>
      <c r="L90" s="41">
        <f>IF(K90,LOOKUP(K90,{1;2;3;4;5;6;7;8;9;10;11;12;13;14;15;16;17;18;19;20;21},{30;25;21;18;16;15;14;13;12;11;10;9;8;7;6;5;4;3;2;1;0}),0)</f>
        <v>0</v>
      </c>
      <c r="M90" s="390">
        <f>IF($E90="","",VLOOKUP($E90,'SuperTour Men'!$E$6:$AN$239,11,FALSE))</f>
        <v>0</v>
      </c>
      <c r="N90" s="43">
        <f>IF(M90,LOOKUP(M90,{1;2;3;4;5;6;7;8;9;10;11;12;13;14;15;16;17;18;19;20;21},{30;25;21;18;16;15;14;13;12;11;10;9;8;7;6;5;4;3;2;1;0}),0)</f>
        <v>0</v>
      </c>
      <c r="O90" s="390">
        <f>IF($E90="","",VLOOKUP($E90,'SuperTour Men'!$E$6:$AN$239,13,FALSE))</f>
        <v>0</v>
      </c>
      <c r="P90" s="41">
        <f>IF(O90,LOOKUP(O90,{1;2;3;4;5;6;7;8;9;10;11;12;13;14;15;16;17;18;19;20;21},{30;25;21;18;16;15;14;13;12;11;10;9;8;7;6;5;4;3;2;1;0}),0)</f>
        <v>0</v>
      </c>
      <c r="Q90" s="390">
        <f>IF($E90="","",VLOOKUP($E90,'SuperTour Men'!$E$6:$AN$239,15,FALSE))</f>
        <v>0</v>
      </c>
      <c r="R90" s="43">
        <f>IF(Q90,LOOKUP(Q90,{1;2;3;4;5;6;7;8;9;10;11;12;13;14;15;16;17;18;19;20;21},{30;25;21;18;16;15;14;13;12;11;10;9;8;7;6;5;4;3;2;1;0}),0)</f>
        <v>0</v>
      </c>
      <c r="S90" s="390">
        <f>IF($E90="","",VLOOKUP($E90,'SuperTour Men'!$E$6:$AN$239,17,FALSE))</f>
        <v>0</v>
      </c>
      <c r="T90" s="45">
        <f>IF(S90,LOOKUP(S90,{1;2;3;4;5;6;7;8;9;10;11;12;13;14;15;16;17;18;19;20;21},{60;50;42;36;32;30;28;26;24;22;20;18;16;14;12;10;8;6;4;2;0}),0)</f>
        <v>0</v>
      </c>
      <c r="U90" s="390">
        <f>IF($E90="","",VLOOKUP($E90,'SuperTour Men'!$E$6:$AN$239,19,FALSE))</f>
        <v>0</v>
      </c>
      <c r="V90" s="41">
        <f>IF(U90,LOOKUP(U90,{1;2;3;4;5;6;7;8;9;10;11;12;13;14;15;16;17;18;19;20;21},{60;50;42;36;32;30;28;26;24;22;20;18;16;14;12;10;8;6;4;2;0}),0)</f>
        <v>0</v>
      </c>
      <c r="W90" s="390">
        <f>IF($E90="","",VLOOKUP($E90,'SuperTour Men'!$E$6:$AN$239,21,FALSE))</f>
        <v>0</v>
      </c>
      <c r="X90" s="45">
        <f>IF(W90,LOOKUP(W90,{1;2;3;4;5;6;7;8;9;10;11;12;13;14;15;16;17;18;19;20;21},{60;50;42;36;32;30;28;26;24;22;20;18;16;14;12;10;8;6;4;2;0}),0)</f>
        <v>0</v>
      </c>
      <c r="Y90" s="390">
        <f>IF($E90="","",VLOOKUP($E90,'SuperTour Men'!$E$6:$AN$239,23,FALSE))</f>
        <v>0</v>
      </c>
      <c r="Z90" s="41">
        <f>IF(Y90,LOOKUP(Y90,{1;2;3;4;5;6;7;8;9;10;11;12;13;14;15;16;17;18;19;20;21},{60;50;42;36;32;30;28;26;24;22;20;18;16;14;12;10;8;6;4;2;0}),0)</f>
        <v>0</v>
      </c>
      <c r="AA90" s="390">
        <f>IF($E90="","",VLOOKUP($E90,'SuperTour Men'!$E$6:$AN$239,25,FALSE))</f>
        <v>19</v>
      </c>
      <c r="AB90" s="106">
        <f>IF(AA90,LOOKUP(AA90,{1;2;3;4;5;6;7;8;9;10;11;12;13;14;15;16;17;18;19;20;21},{30;25;21;18;16;15;14;13;12;11;10;9;8;7;6;5;4;3;2;1;0}),0)</f>
        <v>2</v>
      </c>
      <c r="AC90" s="390">
        <f>IF($E90="","",VLOOKUP($E90,'SuperTour Men'!$E$6:$AN$239,27,FALSE))</f>
        <v>0</v>
      </c>
      <c r="AD90" s="488">
        <f>IF(AC90,LOOKUP(AC90,{1;2;3;4;5;6;7;8;9;10;11;12;13;14;15;16;17;18;19;20;21},{30;25;21;18;16;15;14;13;12;11;10;9;8;7;6;5;4;3;2;1;0}),0)</f>
        <v>0</v>
      </c>
      <c r="AE90" s="390">
        <f>IF($E90="","",VLOOKUP($E90,'SuperTour Men'!$E$6:$AN$239,29,FALSE))</f>
        <v>0</v>
      </c>
      <c r="AF90" s="106">
        <f>IF(AE90,LOOKUP(AE90,{1;2;3;4;5;6;7;8;9;10;11;12;13;14;15;16;17;18;19;20;21},{30;25;21;18;16;15;14;13;12;11;10;9;8;7;6;5;4;3;2;1;0}),0)</f>
        <v>0</v>
      </c>
      <c r="AG90" s="390">
        <f>IF($E90="","",VLOOKUP($E90,'SuperTour Men'!$E$6:$AN$239,31,FALSE))</f>
        <v>0</v>
      </c>
      <c r="AH90" s="41">
        <f>IF(AG90,LOOKUP(AG90,{1;2;3;4;5;6;7;8;9;10;11;12;13;14;15;16;17;18;19;20;21},{30;25;21;18;16;15;14;13;12;11;10;9;8;7;6;5;4;3;2;1;0}),0)</f>
        <v>0</v>
      </c>
      <c r="AI90" s="390">
        <f>IF($E90="","",VLOOKUP($E90,'SuperTour Men'!$E$6:$AN$239,33,FALSE))</f>
        <v>0</v>
      </c>
      <c r="AJ90" s="43">
        <f>IF(AI90,LOOKUP(AI90,{1;2;3;4;5;6;7;8;9;10;11;12;13;14;15;16;17;18;19;20;21},{30;25;21;18;16;15;14;13;12;11;10;9;8;7;6;5;4;3;2;1;0}),0)</f>
        <v>0</v>
      </c>
      <c r="AK90" s="390">
        <f>IF($E90="","",VLOOKUP($E90,'SuperTour Men'!$E$6:$AN$239,35,FALSE))</f>
        <v>0</v>
      </c>
      <c r="AL90" s="43">
        <f>IF(AK90,LOOKUP(AK90,{1;2;3;4;5;6;7;8;9;10;11;12;13;14;15;16;17;18;19;20;21},{30;25;21;18;16;15;14;13;12;11;10;9;8;7;6;5;4;3;2;1;0}),0)</f>
        <v>0</v>
      </c>
    </row>
    <row r="91" spans="1:38" ht="16" customHeight="1" x14ac:dyDescent="0.2">
      <c r="A91" s="424">
        <f t="shared" si="6"/>
        <v>86</v>
      </c>
      <c r="B91" s="154">
        <v>3510413</v>
      </c>
      <c r="C91" s="430" t="s">
        <v>143</v>
      </c>
      <c r="D91" s="49" t="s">
        <v>144</v>
      </c>
      <c r="E91" s="38" t="str">
        <f t="shared" si="7"/>
        <v>GaspardCUENOT</v>
      </c>
      <c r="F91" s="39">
        <v>2017</v>
      </c>
      <c r="G91" s="441">
        <v>1991</v>
      </c>
      <c r="H91" s="207" t="str">
        <f t="shared" si="8"/>
        <v>SR</v>
      </c>
      <c r="I91" s="416">
        <f>(L91+N91+P91+R91+T91+V91+X91+Z91+AB91+AD91+AF91+AH91+AJ91+AL91)-SMALL((L91, N91,P91,R91,T91,V91,X91,Z91,AB91,AD91,AF91,AH91,AJ91,AL91),1)-SMALL((L91,N91,P91,R91,T91,V91,X91,Z91,AB91,AD91,AF91,AH91,AJ91,AL91),2)-SMALL((L91,N91,P91,R91,T91,V91,X91,Z91,AB91,AD91,AF91,AH91,AJ91,AL91),3)</f>
        <v>1</v>
      </c>
      <c r="J91" s="266"/>
      <c r="K91" s="388">
        <f>IF($E91="","",VLOOKUP($E91,'SuperTour Men'!$E$6:$AN$239,9,FALSE))</f>
        <v>0</v>
      </c>
      <c r="L91" s="41">
        <f>IF(K91,LOOKUP(K91,{1;2;3;4;5;6;7;8;9;10;11;12;13;14;15;16;17;18;19;20;21},{30;25;21;18;16;15;14;13;12;11;10;9;8;7;6;5;4;3;2;1;0}),0)</f>
        <v>0</v>
      </c>
      <c r="M91" s="390">
        <f>IF($E91="","",VLOOKUP($E91,'SuperTour Men'!$E$6:$AN$239,11,FALSE))</f>
        <v>0</v>
      </c>
      <c r="N91" s="43">
        <f>IF(M91,LOOKUP(M91,{1;2;3;4;5;6;7;8;9;10;11;12;13;14;15;16;17;18;19;20;21},{30;25;21;18;16;15;14;13;12;11;10;9;8;7;6;5;4;3;2;1;0}),0)</f>
        <v>0</v>
      </c>
      <c r="O91" s="390">
        <f>IF($E91="","",VLOOKUP($E91,'SuperTour Men'!$E$6:$AN$239,13,FALSE))</f>
        <v>0</v>
      </c>
      <c r="P91" s="41">
        <f>IF(O91,LOOKUP(O91,{1;2;3;4;5;6;7;8;9;10;11;12;13;14;15;16;17;18;19;20;21},{30;25;21;18;16;15;14;13;12;11;10;9;8;7;6;5;4;3;2;1;0}),0)</f>
        <v>0</v>
      </c>
      <c r="Q91" s="390">
        <f>IF($E91="","",VLOOKUP($E91,'SuperTour Men'!$E$6:$AN$239,15,FALSE))</f>
        <v>0</v>
      </c>
      <c r="R91" s="43">
        <f>IF(Q91,LOOKUP(Q91,{1;2;3;4;5;6;7;8;9;10;11;12;13;14;15;16;17;18;19;20;21},{30;25;21;18;16;15;14;13;12;11;10;9;8;7;6;5;4;3;2;1;0}),0)</f>
        <v>0</v>
      </c>
      <c r="S91" s="390">
        <f>IF($E91="","",VLOOKUP($E91,'SuperTour Men'!$E$6:$AN$239,17,FALSE))</f>
        <v>0</v>
      </c>
      <c r="T91" s="45">
        <f>IF(S91,LOOKUP(S91,{1;2;3;4;5;6;7;8;9;10;11;12;13;14;15;16;17;18;19;20;21},{60;50;42;36;32;30;28;26;24;22;20;18;16;14;12;10;8;6;4;2;0}),0)</f>
        <v>0</v>
      </c>
      <c r="U91" s="390">
        <f>IF($E91="","",VLOOKUP($E91,'SuperTour Men'!$E$6:$AN$239,19,FALSE))</f>
        <v>0</v>
      </c>
      <c r="V91" s="41">
        <f>IF(U91,LOOKUP(U91,{1;2;3;4;5;6;7;8;9;10;11;12;13;14;15;16;17;18;19;20;21},{60;50;42;36;32;30;28;26;24;22;20;18;16;14;12;10;8;6;4;2;0}),0)</f>
        <v>0</v>
      </c>
      <c r="W91" s="390">
        <f>IF($E91="","",VLOOKUP($E91,'SuperTour Men'!$E$6:$AN$239,21,FALSE))</f>
        <v>0</v>
      </c>
      <c r="X91" s="45">
        <f>IF(W91,LOOKUP(W91,{1;2;3;4;5;6;7;8;9;10;11;12;13;14;15;16;17;18;19;20;21},{60;50;42;36;32;30;28;26;24;22;20;18;16;14;12;10;8;6;4;2;0}),0)</f>
        <v>0</v>
      </c>
      <c r="Y91" s="390">
        <f>IF($E91="","",VLOOKUP($E91,'SuperTour Men'!$E$6:$AN$239,23,FALSE))</f>
        <v>0</v>
      </c>
      <c r="Z91" s="41">
        <f>IF(Y91,LOOKUP(Y91,{1;2;3;4;5;6;7;8;9;10;11;12;13;14;15;16;17;18;19;20;21},{60;50;42;36;32;30;28;26;24;22;20;18;16;14;12;10;8;6;4;2;0}),0)</f>
        <v>0</v>
      </c>
      <c r="AA91" s="390">
        <f>IF($E91="","",VLOOKUP($E91,'SuperTour Men'!$E$6:$AN$239,25,FALSE))</f>
        <v>0</v>
      </c>
      <c r="AB91" s="106">
        <f>IF(AA91,LOOKUP(AA91,{1;2;3;4;5;6;7;8;9;10;11;12;13;14;15;16;17;18;19;20;21},{30;25;21;18;16;15;14;13;12;11;10;9;8;7;6;5;4;3;2;1;0}),0)</f>
        <v>0</v>
      </c>
      <c r="AC91" s="390">
        <f>IF($E91="","",VLOOKUP($E91,'SuperTour Men'!$E$6:$AN$239,27,FALSE))</f>
        <v>0</v>
      </c>
      <c r="AD91" s="488">
        <f>IF(AC91,LOOKUP(AC91,{1;2;3;4;5;6;7;8;9;10;11;12;13;14;15;16;17;18;19;20;21},{30;25;21;18;16;15;14;13;12;11;10;9;8;7;6;5;4;3;2;1;0}),0)</f>
        <v>0</v>
      </c>
      <c r="AE91" s="390">
        <f>IF($E91="","",VLOOKUP($E91,'SuperTour Men'!$E$6:$AN$239,29,FALSE))</f>
        <v>0</v>
      </c>
      <c r="AF91" s="106">
        <f>IF(AE91,LOOKUP(AE91,{1;2;3;4;5;6;7;8;9;10;11;12;13;14;15;16;17;18;19;20;21},{30;25;21;18;16;15;14;13;12;11;10;9;8;7;6;5;4;3;2;1;0}),0)</f>
        <v>0</v>
      </c>
      <c r="AG91" s="390">
        <f>IF($E91="","",VLOOKUP($E91,'SuperTour Men'!$E$6:$AN$239,31,FALSE))</f>
        <v>0</v>
      </c>
      <c r="AH91" s="41">
        <f>IF(AG91,LOOKUP(AG91,{1;2;3;4;5;6;7;8;9;10;11;12;13;14;15;16;17;18;19;20;21},{30;25;21;18;16;15;14;13;12;11;10;9;8;7;6;5;4;3;2;1;0}),0)</f>
        <v>0</v>
      </c>
      <c r="AI91" s="390">
        <f>IF($E91="","",VLOOKUP($E91,'SuperTour Men'!$E$6:$AN$239,33,FALSE))</f>
        <v>0</v>
      </c>
      <c r="AJ91" s="43">
        <f>IF(AI91,LOOKUP(AI91,{1;2;3;4;5;6;7;8;9;10;11;12;13;14;15;16;17;18;19;20;21},{30;25;21;18;16;15;14;13;12;11;10;9;8;7;6;5;4;3;2;1;0}),0)</f>
        <v>0</v>
      </c>
      <c r="AK91" s="390">
        <f>IF($E91="","",VLOOKUP($E91,'SuperTour Men'!$E$6:$AN$239,35,FALSE))</f>
        <v>20</v>
      </c>
      <c r="AL91" s="43">
        <f>IF(AK91,LOOKUP(AK91,{1;2;3;4;5;6;7;8;9;10;11;12;13;14;15;16;17;18;19;20;21},{30;25;21;18;16;15;14;13;12;11;10;9;8;7;6;5;4;3;2;1;0}),0)</f>
        <v>1</v>
      </c>
    </row>
    <row r="92" spans="1:38" ht="16" customHeight="1" x14ac:dyDescent="0.2">
      <c r="A92" s="424">
        <f t="shared" si="6"/>
        <v>86</v>
      </c>
      <c r="B92" s="435">
        <v>3530901</v>
      </c>
      <c r="C92" s="429" t="s">
        <v>614</v>
      </c>
      <c r="D92" s="37" t="s">
        <v>613</v>
      </c>
      <c r="E92" s="38" t="str">
        <f t="shared" si="7"/>
        <v>EliJENSEN</v>
      </c>
      <c r="F92" s="39"/>
      <c r="G92" s="117">
        <v>1998</v>
      </c>
      <c r="H92" s="207" t="str">
        <f t="shared" si="8"/>
        <v>U23</v>
      </c>
      <c r="I92" s="416">
        <f>(L92+N92+P92+R92+T92+V92+X92+Z92+AB92+AD92+AF92+AH92+AJ92+AL92)-SMALL((L92, N92,P92,R92,T92,V92,X92,Z92,AB92,AD92,AF92,AH92,AJ92,AL92),1)-SMALL((L92,N92,P92,R92,T92,V92,X92,Z92,AB92,AD92,AF92,AH92,AJ92,AL92),2)-SMALL((L92,N92,P92,R92,T92,V92,X92,Z92,AB92,AD92,AF92,AH92,AJ92,AL92),3)</f>
        <v>1</v>
      </c>
      <c r="J92" s="122"/>
      <c r="K92" s="388">
        <f>IF($E92="","",VLOOKUP($E92,'SuperTour Men'!$E$6:$AN$239,9,FALSE))</f>
        <v>0</v>
      </c>
      <c r="L92" s="41">
        <f>IF(K92,LOOKUP(K92,{1;2;3;4;5;6;7;8;9;10;11;12;13;14;15;16;17;18;19;20;21},{30;25;21;18;16;15;14;13;12;11;10;9;8;7;6;5;4;3;2;1;0}),0)</f>
        <v>0</v>
      </c>
      <c r="M92" s="390">
        <f>IF($E92="","",VLOOKUP($E92,'SuperTour Men'!$E$6:$AN$239,11,FALSE))</f>
        <v>20</v>
      </c>
      <c r="N92" s="43">
        <f>IF(M92,LOOKUP(M92,{1;2;3;4;5;6;7;8;9;10;11;12;13;14;15;16;17;18;19;20;21},{30;25;21;18;16;15;14;13;12;11;10;9;8;7;6;5;4;3;2;1;0}),0)</f>
        <v>1</v>
      </c>
      <c r="O92" s="390">
        <f>IF($E92="","",VLOOKUP($E92,'SuperTour Men'!$E$6:$AN$239,13,FALSE))</f>
        <v>0</v>
      </c>
      <c r="P92" s="41">
        <f>IF(O92,LOOKUP(O92,{1;2;3;4;5;6;7;8;9;10;11;12;13;14;15;16;17;18;19;20;21},{30;25;21;18;16;15;14;13;12;11;10;9;8;7;6;5;4;3;2;1;0}),0)</f>
        <v>0</v>
      </c>
      <c r="Q92" s="390">
        <f>IF($E92="","",VLOOKUP($E92,'SuperTour Men'!$E$6:$AN$239,15,FALSE))</f>
        <v>0</v>
      </c>
      <c r="R92" s="43">
        <f>IF(Q92,LOOKUP(Q92,{1;2;3;4;5;6;7;8;9;10;11;12;13;14;15;16;17;18;19;20;21},{30;25;21;18;16;15;14;13;12;11;10;9;8;7;6;5;4;3;2;1;0}),0)</f>
        <v>0</v>
      </c>
      <c r="S92" s="390">
        <f>IF($E92="","",VLOOKUP($E92,'SuperTour Men'!$E$6:$AN$239,17,FALSE))</f>
        <v>0</v>
      </c>
      <c r="T92" s="45">
        <f>IF(S92,LOOKUP(S92,{1;2;3;4;5;6;7;8;9;10;11;12;13;14;15;16;17;18;19;20;21},{60;50;42;36;32;30;28;26;24;22;20;18;16;14;12;10;8;6;4;2;0}),0)</f>
        <v>0</v>
      </c>
      <c r="U92" s="390">
        <f>IF($E92="","",VLOOKUP($E92,'SuperTour Men'!$E$6:$AN$239,19,FALSE))</f>
        <v>0</v>
      </c>
      <c r="V92" s="41">
        <f>IF(U92,LOOKUP(U92,{1;2;3;4;5;6;7;8;9;10;11;12;13;14;15;16;17;18;19;20;21},{60;50;42;36;32;30;28;26;24;22;20;18;16;14;12;10;8;6;4;2;0}),0)</f>
        <v>0</v>
      </c>
      <c r="W92" s="390">
        <f>IF($E92="","",VLOOKUP($E92,'SuperTour Men'!$E$6:$AN$239,21,FALSE))</f>
        <v>0</v>
      </c>
      <c r="X92" s="45">
        <f>IF(W92,LOOKUP(W92,{1;2;3;4;5;6;7;8;9;10;11;12;13;14;15;16;17;18;19;20;21},{60;50;42;36;32;30;28;26;24;22;20;18;16;14;12;10;8;6;4;2;0}),0)</f>
        <v>0</v>
      </c>
      <c r="Y92" s="390">
        <f>IF($E92="","",VLOOKUP($E92,'SuperTour Men'!$E$6:$AN$239,23,FALSE))</f>
        <v>0</v>
      </c>
      <c r="Z92" s="41">
        <f>IF(Y92,LOOKUP(Y92,{1;2;3;4;5;6;7;8;9;10;11;12;13;14;15;16;17;18;19;20;21},{60;50;42;36;32;30;28;26;24;22;20;18;16;14;12;10;8;6;4;2;0}),0)</f>
        <v>0</v>
      </c>
      <c r="AA92" s="390">
        <f>IF($E92="","",VLOOKUP($E92,'SuperTour Men'!$E$6:$AN$239,25,FALSE))</f>
        <v>0</v>
      </c>
      <c r="AB92" s="106">
        <f>IF(AA92,LOOKUP(AA92,{1;2;3;4;5;6;7;8;9;10;11;12;13;14;15;16;17;18;19;20;21},{30;25;21;18;16;15;14;13;12;11;10;9;8;7;6;5;4;3;2;1;0}),0)</f>
        <v>0</v>
      </c>
      <c r="AC92" s="390">
        <f>IF($E92="","",VLOOKUP($E92,'SuperTour Men'!$E$6:$AN$239,27,FALSE))</f>
        <v>0</v>
      </c>
      <c r="AD92" s="488">
        <f>IF(AC92,LOOKUP(AC92,{1;2;3;4;5;6;7;8;9;10;11;12;13;14;15;16;17;18;19;20;21},{30;25;21;18;16;15;14;13;12;11;10;9;8;7;6;5;4;3;2;1;0}),0)</f>
        <v>0</v>
      </c>
      <c r="AE92" s="390">
        <f>IF($E92="","",VLOOKUP($E92,'SuperTour Men'!$E$6:$AN$239,29,FALSE))</f>
        <v>0</v>
      </c>
      <c r="AF92" s="106">
        <f>IF(AE92,LOOKUP(AE92,{1;2;3;4;5;6;7;8;9;10;11;12;13;14;15;16;17;18;19;20;21},{30;25;21;18;16;15;14;13;12;11;10;9;8;7;6;5;4;3;2;1;0}),0)</f>
        <v>0</v>
      </c>
      <c r="AG92" s="390">
        <f>IF($E92="","",VLOOKUP($E92,'SuperTour Men'!$E$6:$AN$239,31,FALSE))</f>
        <v>0</v>
      </c>
      <c r="AH92" s="41">
        <f>IF(AG92,LOOKUP(AG92,{1;2;3;4;5;6;7;8;9;10;11;12;13;14;15;16;17;18;19;20;21},{30;25;21;18;16;15;14;13;12;11;10;9;8;7;6;5;4;3;2;1;0}),0)</f>
        <v>0</v>
      </c>
      <c r="AI92" s="390">
        <f>IF($E92="","",VLOOKUP($E92,'SuperTour Men'!$E$6:$AN$239,33,FALSE))</f>
        <v>0</v>
      </c>
      <c r="AJ92" s="43">
        <f>IF(AI92,LOOKUP(AI92,{1;2;3;4;5;6;7;8;9;10;11;12;13;14;15;16;17;18;19;20;21},{30;25;21;18;16;15;14;13;12;11;10;9;8;7;6;5;4;3;2;1;0}),0)</f>
        <v>0</v>
      </c>
      <c r="AK92" s="390">
        <f>IF($E92="","",VLOOKUP($E92,'SuperTour Men'!$E$6:$AN$239,35,FALSE))</f>
        <v>0</v>
      </c>
      <c r="AL92" s="43">
        <f>IF(AK92,LOOKUP(AK92,{1;2;3;4;5;6;7;8;9;10;11;12;13;14;15;16;17;18;19;20;21},{30;25;21;18;16;15;14;13;12;11;10;9;8;7;6;5;4;3;2;1;0}),0)</f>
        <v>0</v>
      </c>
    </row>
    <row r="93" spans="1:38" ht="16" customHeight="1" x14ac:dyDescent="0.2">
      <c r="A93" s="424">
        <f t="shared" si="6"/>
        <v>86</v>
      </c>
      <c r="B93" s="435">
        <v>3530973</v>
      </c>
      <c r="C93" s="430" t="s">
        <v>621</v>
      </c>
      <c r="D93" s="49" t="s">
        <v>620</v>
      </c>
      <c r="E93" s="38" t="str">
        <f t="shared" si="7"/>
        <v>NicholasPOWER</v>
      </c>
      <c r="F93" s="39"/>
      <c r="G93" s="118">
        <v>1992</v>
      </c>
      <c r="H93" s="207" t="str">
        <f t="shared" si="8"/>
        <v>SR</v>
      </c>
      <c r="I93" s="416">
        <f>(L93+N93+P93+R93+T93+V93+X93+Z93+AB93+AD93+AF93+AH93+AJ93+AL93)-SMALL((L93, N93,P93,R93,T93,V93,X93,Z93,AB93,AD93,AF93,AH93,AJ93,AL93),1)-SMALL((L93,N93,P93,R93,T93,V93,X93,Z93,AB93,AD93,AF93,AH93,AJ93,AL93),2)-SMALL((L93,N93,P93,R93,T93,V93,X93,Z93,AB93,AD93,AF93,AH93,AJ93,AL93),3)</f>
        <v>1</v>
      </c>
      <c r="J93" s="122"/>
      <c r="K93" s="388">
        <f>IF($E93="","",VLOOKUP($E93,'SuperTour Men'!$E$6:$AN$239,9,FALSE))</f>
        <v>0</v>
      </c>
      <c r="L93" s="41">
        <f>IF(K93,LOOKUP(K93,{1;2;3;4;5;6;7;8;9;10;11;12;13;14;15;16;17;18;19;20;21},{30;25;21;18;16;15;14;13;12;11;10;9;8;7;6;5;4;3;2;1;0}),0)</f>
        <v>0</v>
      </c>
      <c r="M93" s="390">
        <f>IF($E93="","",VLOOKUP($E93,'SuperTour Men'!$E$6:$AN$239,11,FALSE))</f>
        <v>0</v>
      </c>
      <c r="N93" s="43">
        <f>IF(M93,LOOKUP(M93,{1;2;3;4;5;6;7;8;9;10;11;12;13;14;15;16;17;18;19;20;21},{30;25;21;18;16;15;14;13;12;11;10;9;8;7;6;5;4;3;2;1;0}),0)</f>
        <v>0</v>
      </c>
      <c r="O93" s="390">
        <f>IF($E93="","",VLOOKUP($E93,'SuperTour Men'!$E$6:$AN$239,13,FALSE))</f>
        <v>0</v>
      </c>
      <c r="P93" s="41">
        <f>IF(O93,LOOKUP(O93,{1;2;3;4;5;6;7;8;9;10;11;12;13;14;15;16;17;18;19;20;21},{30;25;21;18;16;15;14;13;12;11;10;9;8;7;6;5;4;3;2;1;0}),0)</f>
        <v>0</v>
      </c>
      <c r="Q93" s="390">
        <f>IF($E93="","",VLOOKUP($E93,'SuperTour Men'!$E$6:$AN$239,15,FALSE))</f>
        <v>0</v>
      </c>
      <c r="R93" s="43">
        <f>IF(Q93,LOOKUP(Q93,{1;2;3;4;5;6;7;8;9;10;11;12;13;14;15;16;17;18;19;20;21},{30;25;21;18;16;15;14;13;12;11;10;9;8;7;6;5;4;3;2;1;0}),0)</f>
        <v>0</v>
      </c>
      <c r="S93" s="390">
        <f>IF($E93="","",VLOOKUP($E93,'SuperTour Men'!$E$6:$AN$239,17,FALSE))</f>
        <v>0</v>
      </c>
      <c r="T93" s="45">
        <f>IF(S93,LOOKUP(S93,{1;2;3;4;5;6;7;8;9;10;11;12;13;14;15;16;17;18;19;20;21},{60;50;42;36;32;30;28;26;24;22;20;18;16;14;12;10;8;6;4;2;0}),0)</f>
        <v>0</v>
      </c>
      <c r="U93" s="390">
        <f>IF($E93="","",VLOOKUP($E93,'SuperTour Men'!$E$6:$AN$239,19,FALSE))</f>
        <v>0</v>
      </c>
      <c r="V93" s="41">
        <f>IF(U93,LOOKUP(U93,{1;2;3;4;5;6;7;8;9;10;11;12;13;14;15;16;17;18;19;20;21},{60;50;42;36;32;30;28;26;24;22;20;18;16;14;12;10;8;6;4;2;0}),0)</f>
        <v>0</v>
      </c>
      <c r="W93" s="390">
        <f>IF($E93="","",VLOOKUP($E93,'SuperTour Men'!$E$6:$AN$239,21,FALSE))</f>
        <v>0</v>
      </c>
      <c r="X93" s="45">
        <f>IF(W93,LOOKUP(W93,{1;2;3;4;5;6;7;8;9;10;11;12;13;14;15;16;17;18;19;20;21},{60;50;42;36;32;30;28;26;24;22;20;18;16;14;12;10;8;6;4;2;0}),0)</f>
        <v>0</v>
      </c>
      <c r="Y93" s="390">
        <f>IF($E93="","",VLOOKUP($E93,'SuperTour Men'!$E$6:$AN$239,23,FALSE))</f>
        <v>0</v>
      </c>
      <c r="Z93" s="41">
        <f>IF(Y93,LOOKUP(Y93,{1;2;3;4;5;6;7;8;9;10;11;12;13;14;15;16;17;18;19;20;21},{60;50;42;36;32;30;28;26;24;22;20;18;16;14;12;10;8;6;4;2;0}),0)</f>
        <v>0</v>
      </c>
      <c r="AA93" s="390">
        <f>IF($E93="","",VLOOKUP($E93,'SuperTour Men'!$E$6:$AN$239,25,FALSE))</f>
        <v>20</v>
      </c>
      <c r="AB93" s="106">
        <f>IF(AA93,LOOKUP(AA93,{1;2;3;4;5;6;7;8;9;10;11;12;13;14;15;16;17;18;19;20;21},{30;25;21;18;16;15;14;13;12;11;10;9;8;7;6;5;4;3;2;1;0}),0)</f>
        <v>1</v>
      </c>
      <c r="AC93" s="390">
        <f>IF($E93="","",VLOOKUP($E93,'SuperTour Men'!$E$6:$AN$239,27,FALSE))</f>
        <v>0</v>
      </c>
      <c r="AD93" s="488">
        <f>IF(AC93,LOOKUP(AC93,{1;2;3;4;5;6;7;8;9;10;11;12;13;14;15;16;17;18;19;20;21},{30;25;21;18;16;15;14;13;12;11;10;9;8;7;6;5;4;3;2;1;0}),0)</f>
        <v>0</v>
      </c>
      <c r="AE93" s="390">
        <f>IF($E93="","",VLOOKUP($E93,'SuperTour Men'!$E$6:$AN$239,29,FALSE))</f>
        <v>0</v>
      </c>
      <c r="AF93" s="106">
        <f>IF(AE93,LOOKUP(AE93,{1;2;3;4;5;6;7;8;9;10;11;12;13;14;15;16;17;18;19;20;21},{30;25;21;18;16;15;14;13;12;11;10;9;8;7;6;5;4;3;2;1;0}),0)</f>
        <v>0</v>
      </c>
      <c r="AG93" s="390">
        <f>IF($E93="","",VLOOKUP($E93,'SuperTour Men'!$E$6:$AN$239,31,FALSE))</f>
        <v>0</v>
      </c>
      <c r="AH93" s="41">
        <f>IF(AG93,LOOKUP(AG93,{1;2;3;4;5;6;7;8;9;10;11;12;13;14;15;16;17;18;19;20;21},{30;25;21;18;16;15;14;13;12;11;10;9;8;7;6;5;4;3;2;1;0}),0)</f>
        <v>0</v>
      </c>
      <c r="AI93" s="390">
        <f>IF($E93="","",VLOOKUP($E93,'SuperTour Men'!$E$6:$AN$239,33,FALSE))</f>
        <v>0</v>
      </c>
      <c r="AJ93" s="43">
        <f>IF(AI93,LOOKUP(AI93,{1;2;3;4;5;6;7;8;9;10;11;12;13;14;15;16;17;18;19;20;21},{30;25;21;18;16;15;14;13;12;11;10;9;8;7;6;5;4;3;2;1;0}),0)</f>
        <v>0</v>
      </c>
      <c r="AK93" s="390">
        <f>IF($E93="","",VLOOKUP($E93,'SuperTour Men'!$E$6:$AN$239,35,FALSE))</f>
        <v>0</v>
      </c>
      <c r="AL93" s="43">
        <f>IF(AK93,LOOKUP(AK93,{1;2;3;4;5;6;7;8;9;10;11;12;13;14;15;16;17;18;19;20;21},{30;25;21;18;16;15;14;13;12;11;10;9;8;7;6;5;4;3;2;1;0}),0)</f>
        <v>0</v>
      </c>
    </row>
    <row r="94" spans="1:38" ht="16" customHeight="1" x14ac:dyDescent="0.2">
      <c r="A94" s="424">
        <f t="shared" si="6"/>
        <v>89</v>
      </c>
      <c r="B94" s="435">
        <v>3501210</v>
      </c>
      <c r="C94" s="429" t="s">
        <v>111</v>
      </c>
      <c r="D94" s="37" t="s">
        <v>112</v>
      </c>
      <c r="E94" s="38" t="str">
        <f t="shared" si="7"/>
        <v>ErikAXELSSON</v>
      </c>
      <c r="F94" s="39">
        <v>2017</v>
      </c>
      <c r="G94" s="118">
        <v>1994</v>
      </c>
      <c r="H94" s="207" t="str">
        <f t="shared" si="8"/>
        <v>SR</v>
      </c>
      <c r="I94" s="416">
        <f>(L94+N94+P94+R94+T94+V94+X94+Z94+AB94+AD94+AF94+AH94+AJ94+AL94)-SMALL((L94, N94,P94,R94,T94,V94,X94,Z94,AB94,AD94,AF94,AH94,AJ94,AL94),1)-SMALL((L94,N94,P94,R94,T94,V94,X94,Z94,AB94,AD94,AF94,AH94,AJ94,AL94),2)-SMALL((L94,N94,P94,R94,T94,V94,X94,Z94,AB94,AD94,AF94,AH94,AJ94,AL94),3)</f>
        <v>0</v>
      </c>
      <c r="J94" s="122"/>
      <c r="K94" s="388"/>
      <c r="L94" s="157">
        <f>IF(K94,LOOKUP(K94,{1;2;3;4;5;6;7;8;9;10;11;12;13;14;15;16;17;18;19;20;21},{30;25;21;18;16;15;14;13;12;11;10;9;8;7;6;5;4;3;2;1;0}),0)</f>
        <v>0</v>
      </c>
      <c r="M94" s="390">
        <f>IF($E94="","",VLOOKUP($E94,'SuperTour Men'!$E$6:$AN$239,11,FALSE))</f>
        <v>0</v>
      </c>
      <c r="N94" s="43">
        <f>IF(M94,LOOKUP(M94,{1;2;3;4;5;6;7;8;9;10;11;12;13;14;15;16;17;18;19;20;21},{30;25;21;18;16;15;14;13;12;11;10;9;8;7;6;5;4;3;2;1;0}),0)</f>
        <v>0</v>
      </c>
      <c r="O94" s="390">
        <f>IF($E94="","",VLOOKUP($E94,'SuperTour Men'!$E$6:$AN$239,13,FALSE))</f>
        <v>0</v>
      </c>
      <c r="P94" s="41">
        <f>IF(O94,LOOKUP(O94,{1;2;3;4;5;6;7;8;9;10;11;12;13;14;15;16;17;18;19;20;21},{30;25;21;18;16;15;14;13;12;11;10;9;8;7;6;5;4;3;2;1;0}),0)</f>
        <v>0</v>
      </c>
      <c r="Q94" s="390">
        <f>IF($E94="","",VLOOKUP($E94,'SuperTour Men'!$E$6:$AN$239,15,FALSE))</f>
        <v>0</v>
      </c>
      <c r="R94" s="43">
        <f>IF(Q94,LOOKUP(Q94,{1;2;3;4;5;6;7;8;9;10;11;12;13;14;15;16;17;18;19;20;21},{30;25;21;18;16;15;14;13;12;11;10;9;8;7;6;5;4;3;2;1;0}),0)</f>
        <v>0</v>
      </c>
      <c r="S94" s="390">
        <f>IF($E94="","",VLOOKUP($E94,'SuperTour Men'!$E$6:$AN$239,17,FALSE))</f>
        <v>0</v>
      </c>
      <c r="T94" s="45">
        <f>IF(S94,LOOKUP(S94,{1;2;3;4;5;6;7;8;9;10;11;12;13;14;15;16;17;18;19;20;21},{60;50;42;36;32;30;28;26;24;22;20;18;16;14;12;10;8;6;4;2;0}),0)</f>
        <v>0</v>
      </c>
      <c r="U94" s="390">
        <f>IF($E94="","",VLOOKUP($E94,'SuperTour Men'!$E$6:$AN$239,19,FALSE))</f>
        <v>0</v>
      </c>
      <c r="V94" s="41">
        <f>IF(U94,LOOKUP(U94,{1;2;3;4;5;6;7;8;9;10;11;12;13;14;15;16;17;18;19;20;21},{60;50;42;36;32;30;28;26;24;22;20;18;16;14;12;10;8;6;4;2;0}),0)</f>
        <v>0</v>
      </c>
      <c r="W94" s="390">
        <f>IF($E94="","",VLOOKUP($E94,'SuperTour Men'!$E$6:$AN$239,21,FALSE))</f>
        <v>0</v>
      </c>
      <c r="X94" s="45">
        <f>IF(W94,LOOKUP(W94,{1;2;3;4;5;6;7;8;9;10;11;12;13;14;15;16;17;18;19;20;21},{60;50;42;36;32;30;28;26;24;22;20;18;16;14;12;10;8;6;4;2;0}),0)</f>
        <v>0</v>
      </c>
      <c r="Y94" s="390">
        <f>IF($E94="","",VLOOKUP($E94,'SuperTour Men'!$E$6:$AN$239,23,FALSE))</f>
        <v>0</v>
      </c>
      <c r="Z94" s="41">
        <f>IF(Y94,LOOKUP(Y94,{1;2;3;4;5;6;7;8;9;10;11;12;13;14;15;16;17;18;19;20;21},{60;50;42;36;32;30;28;26;24;22;20;18;16;14;12;10;8;6;4;2;0}),0)</f>
        <v>0</v>
      </c>
      <c r="AA94" s="390">
        <f>IF($E94="","",VLOOKUP($E94,'SuperTour Men'!$E$6:$AN$239,25,FALSE))</f>
        <v>0</v>
      </c>
      <c r="AB94" s="106">
        <f>IF(AA94,LOOKUP(AA94,{1;2;3;4;5;6;7;8;9;10;11;12;13;14;15;16;17;18;19;20;21},{30;25;21;18;16;15;14;13;12;11;10;9;8;7;6;5;4;3;2;1;0}),0)</f>
        <v>0</v>
      </c>
      <c r="AC94" s="390">
        <f>IF($E94="","",VLOOKUP($E94,'SuperTour Men'!$E$6:$AN$239,27,FALSE))</f>
        <v>0</v>
      </c>
      <c r="AD94" s="488">
        <f>IF(AC94,LOOKUP(AC94,{1;2;3;4;5;6;7;8;9;10;11;12;13;14;15;16;17;18;19;20;21},{30;25;21;18;16;15;14;13;12;11;10;9;8;7;6;5;4;3;2;1;0}),0)</f>
        <v>0</v>
      </c>
      <c r="AE94" s="390">
        <f>IF($E94="","",VLOOKUP($E94,'SuperTour Men'!$E$6:$AN$239,29,FALSE))</f>
        <v>0</v>
      </c>
      <c r="AF94" s="106">
        <f>IF(AE94,LOOKUP(AE94,{1;2;3;4;5;6;7;8;9;10;11;12;13;14;15;16;17;18;19;20;21},{30;25;21;18;16;15;14;13;12;11;10;9;8;7;6;5;4;3;2;1;0}),0)</f>
        <v>0</v>
      </c>
      <c r="AG94" s="390">
        <f>IF($E94="","",VLOOKUP($E94,'SuperTour Men'!$E$6:$AN$239,31,FALSE))</f>
        <v>0</v>
      </c>
      <c r="AH94" s="41">
        <f>IF(AG94,LOOKUP(AG94,{1;2;3;4;5;6;7;8;9;10;11;12;13;14;15;16;17;18;19;20;21},{30;25;21;18;16;15;14;13;12;11;10;9;8;7;6;5;4;3;2;1;0}),0)</f>
        <v>0</v>
      </c>
      <c r="AI94" s="390">
        <f>IF($E94="","",VLOOKUP($E94,'SuperTour Men'!$E$6:$AN$239,33,FALSE))</f>
        <v>0</v>
      </c>
      <c r="AJ94" s="43">
        <f>IF(AI94,LOOKUP(AI94,{1;2;3;4;5;6;7;8;9;10;11;12;13;14;15;16;17;18;19;20;21},{30;25;21;18;16;15;14;13;12;11;10;9;8;7;6;5;4;3;2;1;0}),0)</f>
        <v>0</v>
      </c>
      <c r="AK94" s="390">
        <f>IF($E94="","",VLOOKUP($E94,'SuperTour Men'!$E$6:$AN$239,35,FALSE))</f>
        <v>0</v>
      </c>
      <c r="AL94" s="43">
        <f>IF(AK94,LOOKUP(AK94,{1;2;3;4;5;6;7;8;9;10;11;12;13;14;15;16;17;18;19;20;21},{30;25;21;18;16;15;14;13;12;11;10;9;8;7;6;5;4;3;2;1;0}),0)</f>
        <v>0</v>
      </c>
    </row>
    <row r="95" spans="1:38" ht="16" customHeight="1" x14ac:dyDescent="0.2">
      <c r="A95" s="424">
        <f t="shared" si="6"/>
        <v>89</v>
      </c>
      <c r="B95" s="435">
        <v>3500972</v>
      </c>
      <c r="C95" s="430" t="s">
        <v>92</v>
      </c>
      <c r="D95" s="49" t="s">
        <v>93</v>
      </c>
      <c r="E95" s="38" t="str">
        <f t="shared" si="7"/>
        <v>MartinBERGSTROEM</v>
      </c>
      <c r="F95" s="39">
        <v>2017</v>
      </c>
      <c r="G95" s="117">
        <v>1992</v>
      </c>
      <c r="H95" s="207" t="str">
        <f t="shared" si="8"/>
        <v>SR</v>
      </c>
      <c r="I95" s="416">
        <f>(L95+N95+P95+R95+T95+V95+X95+Z95+AB95+AD95+AF95+AH95+AJ95+AL95)-SMALL((L95, N95,P95,R95,T95,V95,X95,Z95,AB95,AD95,AF95,AH95,AJ95,AL95),1)-SMALL((L95,N95,P95,R95,T95,V95,X95,Z95,AB95,AD95,AF95,AH95,AJ95,AL95),2)-SMALL((L95,N95,P95,R95,T95,V95,X95,Z95,AB95,AD95,AF95,AH95,AJ95,AL95),3)</f>
        <v>0</v>
      </c>
      <c r="J95" s="122"/>
      <c r="K95" s="388">
        <f>IF($E95="","",VLOOKUP($E95,'SuperTour Men'!$E$6:$AN$239,9,FALSE))</f>
        <v>0</v>
      </c>
      <c r="L95" s="41">
        <f>IF(K95,LOOKUP(K95,{1;2;3;4;5;6;7;8;9;10;11;12;13;14;15;16;17;18;19;20;21},{30;25;21;18;16;15;14;13;12;11;10;9;8;7;6;5;4;3;2;1;0}),0)</f>
        <v>0</v>
      </c>
      <c r="M95" s="390">
        <f>IF($E95="","",VLOOKUP($E95,'SuperTour Men'!$E$6:$AN$239,11,FALSE))</f>
        <v>0</v>
      </c>
      <c r="N95" s="43">
        <f>IF(M95,LOOKUP(M95,{1;2;3;4;5;6;7;8;9;10;11;12;13;14;15;16;17;18;19;20;21},{30;25;21;18;16;15;14;13;12;11;10;9;8;7;6;5;4;3;2;1;0}),0)</f>
        <v>0</v>
      </c>
      <c r="O95" s="390">
        <f>IF($E95="","",VLOOKUP($E95,'SuperTour Men'!$E$6:$AN$239,13,FALSE))</f>
        <v>0</v>
      </c>
      <c r="P95" s="41">
        <f>IF(O95,LOOKUP(O95,{1;2;3;4;5;6;7;8;9;10;11;12;13;14;15;16;17;18;19;20;21},{30;25;21;18;16;15;14;13;12;11;10;9;8;7;6;5;4;3;2;1;0}),0)</f>
        <v>0</v>
      </c>
      <c r="Q95" s="390">
        <f>IF($E95="","",VLOOKUP($E95,'SuperTour Men'!$E$6:$AN$239,15,FALSE))</f>
        <v>0</v>
      </c>
      <c r="R95" s="43">
        <f>IF(Q95,LOOKUP(Q95,{1;2;3;4;5;6;7;8;9;10;11;12;13;14;15;16;17;18;19;20;21},{30;25;21;18;16;15;14;13;12;11;10;9;8;7;6;5;4;3;2;1;0}),0)</f>
        <v>0</v>
      </c>
      <c r="S95" s="390">
        <f>IF($E95="","",VLOOKUP($E95,'SuperTour Men'!$E$6:$AN$239,17,FALSE))</f>
        <v>0</v>
      </c>
      <c r="T95" s="45">
        <f>IF(S95,LOOKUP(S95,{1;2;3;4;5;6;7;8;9;10;11;12;13;14;15;16;17;18;19;20;21},{60;50;42;36;32;30;28;26;24;22;20;18;16;14;12;10;8;6;4;2;0}),0)</f>
        <v>0</v>
      </c>
      <c r="U95" s="390">
        <f>IF($E95="","",VLOOKUP($E95,'SuperTour Men'!$E$6:$AN$239,19,FALSE))</f>
        <v>0</v>
      </c>
      <c r="V95" s="41">
        <f>IF(U95,LOOKUP(U95,{1;2;3;4;5;6;7;8;9;10;11;12;13;14;15;16;17;18;19;20;21},{60;50;42;36;32;30;28;26;24;22;20;18;16;14;12;10;8;6;4;2;0}),0)</f>
        <v>0</v>
      </c>
      <c r="W95" s="390">
        <f>IF($E95="","",VLOOKUP($E95,'SuperTour Men'!$E$6:$AN$239,21,FALSE))</f>
        <v>0</v>
      </c>
      <c r="X95" s="45">
        <f>IF(W95,LOOKUP(W95,{1;2;3;4;5;6;7;8;9;10;11;12;13;14;15;16;17;18;19;20;21},{60;50;42;36;32;30;28;26;24;22;20;18;16;14;12;10;8;6;4;2;0}),0)</f>
        <v>0</v>
      </c>
      <c r="Y95" s="390">
        <f>IF($E95="","",VLOOKUP($E95,'SuperTour Men'!$E$6:$AN$239,23,FALSE))</f>
        <v>0</v>
      </c>
      <c r="Z95" s="41">
        <f>IF(Y95,LOOKUP(Y95,{1;2;3;4;5;6;7;8;9;10;11;12;13;14;15;16;17;18;19;20;21},{60;50;42;36;32;30;28;26;24;22;20;18;16;14;12;10;8;6;4;2;0}),0)</f>
        <v>0</v>
      </c>
      <c r="AA95" s="390">
        <f>IF($E95="","",VLOOKUP($E95,'SuperTour Men'!$E$6:$AN$239,25,FALSE))</f>
        <v>0</v>
      </c>
      <c r="AB95" s="106">
        <f>IF(AA95,LOOKUP(AA95,{1;2;3;4;5;6;7;8;9;10;11;12;13;14;15;16;17;18;19;20;21},{30;25;21;18;16;15;14;13;12;11;10;9;8;7;6;5;4;3;2;1;0}),0)</f>
        <v>0</v>
      </c>
      <c r="AC95" s="390">
        <f>IF($E95="","",VLOOKUP($E95,'SuperTour Men'!$E$6:$AN$239,27,FALSE))</f>
        <v>0</v>
      </c>
      <c r="AD95" s="488">
        <f>IF(AC95,LOOKUP(AC95,{1;2;3;4;5;6;7;8;9;10;11;12;13;14;15;16;17;18;19;20;21},{30;25;21;18;16;15;14;13;12;11;10;9;8;7;6;5;4;3;2;1;0}),0)</f>
        <v>0</v>
      </c>
      <c r="AE95" s="390">
        <f>IF($E95="","",VLOOKUP($E95,'SuperTour Men'!$E$6:$AN$239,29,FALSE))</f>
        <v>0</v>
      </c>
      <c r="AF95" s="106">
        <f>IF(AE95,LOOKUP(AE95,{1;2;3;4;5;6;7;8;9;10;11;12;13;14;15;16;17;18;19;20;21},{30;25;21;18;16;15;14;13;12;11;10;9;8;7;6;5;4;3;2;1;0}),0)</f>
        <v>0</v>
      </c>
      <c r="AG95" s="390">
        <f>IF($E95="","",VLOOKUP($E95,'SuperTour Men'!$E$6:$AN$239,31,FALSE))</f>
        <v>0</v>
      </c>
      <c r="AH95" s="41">
        <f>IF(AG95,LOOKUP(AG95,{1;2;3;4;5;6;7;8;9;10;11;12;13;14;15;16;17;18;19;20;21},{30;25;21;18;16;15;14;13;12;11;10;9;8;7;6;5;4;3;2;1;0}),0)</f>
        <v>0</v>
      </c>
      <c r="AI95" s="390">
        <f>IF($E95="","",VLOOKUP($E95,'SuperTour Men'!$E$6:$AN$239,33,FALSE))</f>
        <v>0</v>
      </c>
      <c r="AJ95" s="43">
        <f>IF(AI95,LOOKUP(AI95,{1;2;3;4;5;6;7;8;9;10;11;12;13;14;15;16;17;18;19;20;21},{30;25;21;18;16;15;14;13;12;11;10;9;8;7;6;5;4;3;2;1;0}),0)</f>
        <v>0</v>
      </c>
      <c r="AK95" s="390">
        <f>IF($E95="","",VLOOKUP($E95,'SuperTour Men'!$E$6:$AN$239,35,FALSE))</f>
        <v>0</v>
      </c>
      <c r="AL95" s="43">
        <f>IF(AK95,LOOKUP(AK95,{1;2;3;4;5;6;7;8;9;10;11;12;13;14;15;16;17;18;19;20;21},{30;25;21;18;16;15;14;13;12;11;10;9;8;7;6;5;4;3;2;1;0}),0)</f>
        <v>0</v>
      </c>
    </row>
    <row r="96" spans="1:38" ht="16" customHeight="1" x14ac:dyDescent="0.2">
      <c r="A96" s="424">
        <f t="shared" si="6"/>
        <v>89</v>
      </c>
      <c r="B96" s="435">
        <v>3530511</v>
      </c>
      <c r="C96" s="430" t="s">
        <v>111</v>
      </c>
      <c r="D96" s="49" t="s">
        <v>156</v>
      </c>
      <c r="E96" s="38" t="str">
        <f t="shared" si="7"/>
        <v>ErikBJORNSEN</v>
      </c>
      <c r="F96" s="39">
        <v>2017</v>
      </c>
      <c r="G96" s="117">
        <v>1991</v>
      </c>
      <c r="H96" s="207" t="str">
        <f t="shared" si="8"/>
        <v>SR</v>
      </c>
      <c r="I96" s="416">
        <f>(L96+N96+P96+R96+T96+V96+X96+Z96+AB96+AD96+AF96+AH96+AJ96+AL96)-SMALL((L96, N96,P96,R96,T96,V96,X96,Z96,AB96,AD96,AF96,AH96,AJ96,AL96),1)-SMALL((L96,N96,P96,R96,T96,V96,X96,Z96,AB96,AD96,AF96,AH96,AJ96,AL96),2)-SMALL((L96,N96,P96,R96,T96,V96,X96,Z96,AB96,AD96,AF96,AH96,AJ96,AL96),3)</f>
        <v>0</v>
      </c>
      <c r="J96" s="122"/>
      <c r="K96" s="388">
        <f>IF($E96="","",VLOOKUP($E96,'SuperTour Men'!$E$6:$AN$239,9,FALSE))</f>
        <v>0</v>
      </c>
      <c r="L96" s="41">
        <f>IF(K96,LOOKUP(K96,{1;2;3;4;5;6;7;8;9;10;11;12;13;14;15;16;17;18;19;20;21},{30;25;21;18;16;15;14;13;12;11;10;9;8;7;6;5;4;3;2;1;0}),0)</f>
        <v>0</v>
      </c>
      <c r="M96" s="390">
        <f>IF($E96="","",VLOOKUP($E96,'SuperTour Men'!$E$6:$AN$239,11,FALSE))</f>
        <v>0</v>
      </c>
      <c r="N96" s="43">
        <f>IF(M96,LOOKUP(M96,{1;2;3;4;5;6;7;8;9;10;11;12;13;14;15;16;17;18;19;20;21},{30;25;21;18;16;15;14;13;12;11;10;9;8;7;6;5;4;3;2;1;0}),0)</f>
        <v>0</v>
      </c>
      <c r="O96" s="390">
        <f>IF($E96="","",VLOOKUP($E96,'SuperTour Men'!$E$6:$AN$239,13,FALSE))</f>
        <v>0</v>
      </c>
      <c r="P96" s="41">
        <f>IF(O96,LOOKUP(O96,{1;2;3;4;5;6;7;8;9;10;11;12;13;14;15;16;17;18;19;20;21},{30;25;21;18;16;15;14;13;12;11;10;9;8;7;6;5;4;3;2;1;0}),0)</f>
        <v>0</v>
      </c>
      <c r="Q96" s="390">
        <f>IF($E96="","",VLOOKUP($E96,'SuperTour Men'!$E$6:$AN$239,15,FALSE))</f>
        <v>0</v>
      </c>
      <c r="R96" s="43">
        <f>IF(Q96,LOOKUP(Q96,{1;2;3;4;5;6;7;8;9;10;11;12;13;14;15;16;17;18;19;20;21},{30;25;21;18;16;15;14;13;12;11;10;9;8;7;6;5;4;3;2;1;0}),0)</f>
        <v>0</v>
      </c>
      <c r="S96" s="390">
        <f>IF($E96="","",VLOOKUP($E96,'SuperTour Men'!$E$6:$AN$239,17,FALSE))</f>
        <v>0</v>
      </c>
      <c r="T96" s="45">
        <f>IF(S96,LOOKUP(S96,{1;2;3;4;5;6;7;8;9;10;11;12;13;14;15;16;17;18;19;20;21},{60;50;42;36;32;30;28;26;24;22;20;18;16;14;12;10;8;6;4;2;0}),0)</f>
        <v>0</v>
      </c>
      <c r="U96" s="390">
        <f>IF($E96="","",VLOOKUP($E96,'SuperTour Men'!$E$6:$AN$239,19,FALSE))</f>
        <v>0</v>
      </c>
      <c r="V96" s="41">
        <f>IF(U96,LOOKUP(U96,{1;2;3;4;5;6;7;8;9;10;11;12;13;14;15;16;17;18;19;20;21},{60;50;42;36;32;30;28;26;24;22;20;18;16;14;12;10;8;6;4;2;0}),0)</f>
        <v>0</v>
      </c>
      <c r="W96" s="390">
        <f>IF($E96="","",VLOOKUP($E96,'SuperTour Men'!$E$6:$AN$239,21,FALSE))</f>
        <v>0</v>
      </c>
      <c r="X96" s="45">
        <f>IF(W96,LOOKUP(W96,{1;2;3;4;5;6;7;8;9;10;11;12;13;14;15;16;17;18;19;20;21},{60;50;42;36;32;30;28;26;24;22;20;18;16;14;12;10;8;6;4;2;0}),0)</f>
        <v>0</v>
      </c>
      <c r="Y96" s="390">
        <f>IF($E96="","",VLOOKUP($E96,'SuperTour Men'!$E$6:$AN$239,23,FALSE))</f>
        <v>0</v>
      </c>
      <c r="Z96" s="41">
        <f>IF(Y96,LOOKUP(Y96,{1;2;3;4;5;6;7;8;9;10;11;12;13;14;15;16;17;18;19;20;21},{60;50;42;36;32;30;28;26;24;22;20;18;16;14;12;10;8;6;4;2;0}),0)</f>
        <v>0</v>
      </c>
      <c r="AA96" s="390">
        <f>IF($E96="","",VLOOKUP($E96,'SuperTour Men'!$E$6:$AN$239,25,FALSE))</f>
        <v>0</v>
      </c>
      <c r="AB96" s="106">
        <f>IF(AA96,LOOKUP(AA96,{1;2;3;4;5;6;7;8;9;10;11;12;13;14;15;16;17;18;19;20;21},{30;25;21;18;16;15;14;13;12;11;10;9;8;7;6;5;4;3;2;1;0}),0)</f>
        <v>0</v>
      </c>
      <c r="AC96" s="390">
        <f>IF($E96="","",VLOOKUP($E96,'SuperTour Men'!$E$6:$AN$239,27,FALSE))</f>
        <v>0</v>
      </c>
      <c r="AD96" s="488">
        <f>IF(AC96,LOOKUP(AC96,{1;2;3;4;5;6;7;8;9;10;11;12;13;14;15;16;17;18;19;20;21},{30;25;21;18;16;15;14;13;12;11;10;9;8;7;6;5;4;3;2;1;0}),0)</f>
        <v>0</v>
      </c>
      <c r="AE96" s="390">
        <f>IF($E96="","",VLOOKUP($E96,'SuperTour Men'!$E$6:$AN$239,29,FALSE))</f>
        <v>0</v>
      </c>
      <c r="AF96" s="106">
        <f>IF(AE96,LOOKUP(AE96,{1;2;3;4;5;6;7;8;9;10;11;12;13;14;15;16;17;18;19;20;21},{30;25;21;18;16;15;14;13;12;11;10;9;8;7;6;5;4;3;2;1;0}),0)</f>
        <v>0</v>
      </c>
      <c r="AG96" s="390">
        <f>IF($E96="","",VLOOKUP($E96,'SuperTour Men'!$E$6:$AN$239,31,FALSE))</f>
        <v>0</v>
      </c>
      <c r="AH96" s="41">
        <f>IF(AG96,LOOKUP(AG96,{1;2;3;4;5;6;7;8;9;10;11;12;13;14;15;16;17;18;19;20;21},{30;25;21;18;16;15;14;13;12;11;10;9;8;7;6;5;4;3;2;1;0}),0)</f>
        <v>0</v>
      </c>
      <c r="AI96" s="390">
        <f>IF($E96="","",VLOOKUP($E96,'SuperTour Men'!$E$6:$AN$239,33,FALSE))</f>
        <v>0</v>
      </c>
      <c r="AJ96" s="43">
        <f>IF(AI96,LOOKUP(AI96,{1;2;3;4;5;6;7;8;9;10;11;12;13;14;15;16;17;18;19;20;21},{30;25;21;18;16;15;14;13;12;11;10;9;8;7;6;5;4;3;2;1;0}),0)</f>
        <v>0</v>
      </c>
      <c r="AK96" s="390">
        <f>IF($E96="","",VLOOKUP($E96,'SuperTour Men'!$E$6:$AN$239,35,FALSE))</f>
        <v>0</v>
      </c>
      <c r="AL96" s="43">
        <f>IF(AK96,LOOKUP(AK96,{1;2;3;4;5;6;7;8;9;10;11;12;13;14;15;16;17;18;19;20;21},{30;25;21;18;16;15;14;13;12;11;10;9;8;7;6;5;4;3;2;1;0}),0)</f>
        <v>0</v>
      </c>
    </row>
    <row r="97" spans="1:38" ht="16" customHeight="1" x14ac:dyDescent="0.2">
      <c r="A97" s="424">
        <f t="shared" si="6"/>
        <v>89</v>
      </c>
      <c r="B97" s="154">
        <v>3530100</v>
      </c>
      <c r="C97" s="429" t="s">
        <v>56</v>
      </c>
      <c r="D97" s="37" t="s">
        <v>57</v>
      </c>
      <c r="E97" s="38" t="str">
        <f t="shared" si="7"/>
        <v>DakotaBLACKHORSE VON JESS</v>
      </c>
      <c r="F97" s="39">
        <v>2017</v>
      </c>
      <c r="G97" s="440">
        <v>1986</v>
      </c>
      <c r="H97" s="207" t="str">
        <f t="shared" si="8"/>
        <v>SR</v>
      </c>
      <c r="I97" s="416">
        <f>(L97+N97+P97+R97+T97+V97+X97+Z97+AB97+AD97+AF97+AH97+AJ97+AL97)-SMALL((L97, N97,P97,R97,T97,V97,X97,Z97,AB97,AD97,AF97,AH97,AJ97,AL97),1)-SMALL((L97,N97,P97,R97,T97,V97,X97,Z97,AB97,AD97,AF97,AH97,AJ97,AL97),2)-SMALL((L97,N97,P97,R97,T97,V97,X97,Z97,AB97,AD97,AF97,AH97,AJ97,AL97),3)</f>
        <v>0</v>
      </c>
      <c r="J97" s="266"/>
      <c r="K97" s="388">
        <f>IF($E97="","",VLOOKUP($E97,'SuperTour Men'!$E$6:$AN$239,9,FALSE))</f>
        <v>0</v>
      </c>
      <c r="L97" s="41">
        <f>IF(K97,LOOKUP(K97,{1;2;3;4;5;6;7;8;9;10;11;12;13;14;15;16;17;18;19;20;21},{30;25;21;18;16;15;14;13;12;11;10;9;8;7;6;5;4;3;2;1;0}),0)</f>
        <v>0</v>
      </c>
      <c r="M97" s="390">
        <f>IF($E97="","",VLOOKUP($E97,'SuperTour Men'!$E$6:$AN$239,11,FALSE))</f>
        <v>0</v>
      </c>
      <c r="N97" s="43">
        <f>IF(M97,LOOKUP(M97,{1;2;3;4;5;6;7;8;9;10;11;12;13;14;15;16;17;18;19;20;21},{30;25;21;18;16;15;14;13;12;11;10;9;8;7;6;5;4;3;2;1;0}),0)</f>
        <v>0</v>
      </c>
      <c r="O97" s="390">
        <f>IF($E97="","",VLOOKUP($E97,'SuperTour Men'!$E$6:$AN$239,13,FALSE))</f>
        <v>0</v>
      </c>
      <c r="P97" s="41">
        <f>IF(O97,LOOKUP(O97,{1;2;3;4;5;6;7;8;9;10;11;12;13;14;15;16;17;18;19;20;21},{30;25;21;18;16;15;14;13;12;11;10;9;8;7;6;5;4;3;2;1;0}),0)</f>
        <v>0</v>
      </c>
      <c r="Q97" s="390">
        <f>IF($E97="","",VLOOKUP($E97,'SuperTour Men'!$E$6:$AN$239,15,FALSE))</f>
        <v>0</v>
      </c>
      <c r="R97" s="43">
        <f>IF(Q97,LOOKUP(Q97,{1;2;3;4;5;6;7;8;9;10;11;12;13;14;15;16;17;18;19;20;21},{30;25;21;18;16;15;14;13;12;11;10;9;8;7;6;5;4;3;2;1;0}),0)</f>
        <v>0</v>
      </c>
      <c r="S97" s="390">
        <f>IF($E97="","",VLOOKUP($E97,'SuperTour Men'!$E$6:$AN$239,17,FALSE))</f>
        <v>0</v>
      </c>
      <c r="T97" s="45">
        <f>IF(S97,LOOKUP(S97,{1;2;3;4;5;6;7;8;9;10;11;12;13;14;15;16;17;18;19;20;21},{60;50;42;36;32;30;28;26;24;22;20;18;16;14;12;10;8;6;4;2;0}),0)</f>
        <v>0</v>
      </c>
      <c r="U97" s="390">
        <f>IF($E97="","",VLOOKUP($E97,'SuperTour Men'!$E$6:$AN$239,19,FALSE))</f>
        <v>0</v>
      </c>
      <c r="V97" s="41">
        <f>IF(U97,LOOKUP(U97,{1;2;3;4;5;6;7;8;9;10;11;12;13;14;15;16;17;18;19;20;21},{60;50;42;36;32;30;28;26;24;22;20;18;16;14;12;10;8;6;4;2;0}),0)</f>
        <v>0</v>
      </c>
      <c r="W97" s="390">
        <f>IF($E97="","",VLOOKUP($E97,'SuperTour Men'!$E$6:$AN$239,21,FALSE))</f>
        <v>0</v>
      </c>
      <c r="X97" s="45">
        <f>IF(W97,LOOKUP(W97,{1;2;3;4;5;6;7;8;9;10;11;12;13;14;15;16;17;18;19;20;21},{60;50;42;36;32;30;28;26;24;22;20;18;16;14;12;10;8;6;4;2;0}),0)</f>
        <v>0</v>
      </c>
      <c r="Y97" s="390">
        <f>IF($E97="","",VLOOKUP($E97,'SuperTour Men'!$E$6:$AN$239,23,FALSE))</f>
        <v>0</v>
      </c>
      <c r="Z97" s="41">
        <f>IF(Y97,LOOKUP(Y97,{1;2;3;4;5;6;7;8;9;10;11;12;13;14;15;16;17;18;19;20;21},{60;50;42;36;32;30;28;26;24;22;20;18;16;14;12;10;8;6;4;2;0}),0)</f>
        <v>0</v>
      </c>
      <c r="AA97" s="390">
        <f>IF($E97="","",VLOOKUP($E97,'SuperTour Men'!$E$6:$AN$239,25,FALSE))</f>
        <v>0</v>
      </c>
      <c r="AB97" s="106">
        <f>IF(AA97,LOOKUP(AA97,{1;2;3;4;5;6;7;8;9;10;11;12;13;14;15;16;17;18;19;20;21},{30;25;21;18;16;15;14;13;12;11;10;9;8;7;6;5;4;3;2;1;0}),0)</f>
        <v>0</v>
      </c>
      <c r="AC97" s="390">
        <f>IF($E97="","",VLOOKUP($E97,'SuperTour Men'!$E$6:$AN$239,27,FALSE))</f>
        <v>0</v>
      </c>
      <c r="AD97" s="488">
        <f>IF(AC97,LOOKUP(AC97,{1;2;3;4;5;6;7;8;9;10;11;12;13;14;15;16;17;18;19;20;21},{30;25;21;18;16;15;14;13;12;11;10;9;8;7;6;5;4;3;2;1;0}),0)</f>
        <v>0</v>
      </c>
      <c r="AE97" s="390">
        <f>IF($E97="","",VLOOKUP($E97,'SuperTour Men'!$E$6:$AN$239,29,FALSE))</f>
        <v>0</v>
      </c>
      <c r="AF97" s="106">
        <f>IF(AE97,LOOKUP(AE97,{1;2;3;4;5;6;7;8;9;10;11;12;13;14;15;16;17;18;19;20;21},{30;25;21;18;16;15;14;13;12;11;10;9;8;7;6;5;4;3;2;1;0}),0)</f>
        <v>0</v>
      </c>
      <c r="AG97" s="390">
        <f>IF($E97="","",VLOOKUP($E97,'SuperTour Men'!$E$6:$AN$239,31,FALSE))</f>
        <v>0</v>
      </c>
      <c r="AH97" s="41">
        <f>IF(AG97,LOOKUP(AG97,{1;2;3;4;5;6;7;8;9;10;11;12;13;14;15;16;17;18;19;20;21},{30;25;21;18;16;15;14;13;12;11;10;9;8;7;6;5;4;3;2;1;0}),0)</f>
        <v>0</v>
      </c>
      <c r="AI97" s="390">
        <f>IF($E97="","",VLOOKUP($E97,'SuperTour Men'!$E$6:$AN$239,33,FALSE))</f>
        <v>0</v>
      </c>
      <c r="AJ97" s="43">
        <f>IF(AI97,LOOKUP(AI97,{1;2;3;4;5;6;7;8;9;10;11;12;13;14;15;16;17;18;19;20;21},{30;25;21;18;16;15;14;13;12;11;10;9;8;7;6;5;4;3;2;1;0}),0)</f>
        <v>0</v>
      </c>
      <c r="AK97" s="390">
        <f>IF($E97="","",VLOOKUP($E97,'SuperTour Men'!$E$6:$AN$239,35,FALSE))</f>
        <v>0</v>
      </c>
      <c r="AL97" s="43">
        <f>IF(AK97,LOOKUP(AK97,{1;2;3;4;5;6;7;8;9;10;11;12;13;14;15;16;17;18;19;20;21},{30;25;21;18;16;15;14;13;12;11;10;9;8;7;6;5;4;3;2;1;0}),0)</f>
        <v>0</v>
      </c>
    </row>
    <row r="98" spans="1:38" ht="16" customHeight="1" x14ac:dyDescent="0.2">
      <c r="A98" s="424">
        <f t="shared" si="6"/>
        <v>89</v>
      </c>
      <c r="B98" s="154">
        <v>3530713</v>
      </c>
      <c r="C98" s="429" t="s">
        <v>18</v>
      </c>
      <c r="D98" s="37" t="s">
        <v>19</v>
      </c>
      <c r="E98" s="38" t="str">
        <f t="shared" si="7"/>
        <v>KevinBOLGER</v>
      </c>
      <c r="F98" s="39">
        <v>2017</v>
      </c>
      <c r="G98" s="440">
        <v>1993</v>
      </c>
      <c r="H98" s="207" t="str">
        <f t="shared" si="8"/>
        <v>SR</v>
      </c>
      <c r="I98" s="416">
        <f>(L98+N98+P98+R98+T98+V98+X98+Z98+AB98+AD98+AF98+AH98+AJ98+AL98)-SMALL((L98, N98,P98,R98,T98,V98,X98,Z98,AB98,AD98,AF98,AH98,AJ98,AL98),1)-SMALL((L98,N98,P98,R98,T98,V98,X98,Z98,AB98,AD98,AF98,AH98,AJ98,AL98),2)-SMALL((L98,N98,P98,R98,T98,V98,X98,Z98,AB98,AD98,AF98,AH98,AJ98,AL98),3)</f>
        <v>0</v>
      </c>
      <c r="J98" s="266"/>
      <c r="K98" s="388">
        <f>IF($E98="","",VLOOKUP($E98,'SuperTour Men'!$E$6:$AN$239,9,FALSE))</f>
        <v>0</v>
      </c>
      <c r="L98" s="41">
        <f>IF(K98,LOOKUP(K98,{1;2;3;4;5;6;7;8;9;10;11;12;13;14;15;16;17;18;19;20;21},{30;25;21;18;16;15;14;13;12;11;10;9;8;7;6;5;4;3;2;1;0}),0)</f>
        <v>0</v>
      </c>
      <c r="M98" s="390">
        <f>IF($E98="","",VLOOKUP($E98,'SuperTour Men'!$E$6:$AN$239,11,FALSE))</f>
        <v>0</v>
      </c>
      <c r="N98" s="43">
        <f>IF(M98,LOOKUP(M98,{1;2;3;4;5;6;7;8;9;10;11;12;13;14;15;16;17;18;19;20;21},{30;25;21;18;16;15;14;13;12;11;10;9;8;7;6;5;4;3;2;1;0}),0)</f>
        <v>0</v>
      </c>
      <c r="O98" s="390">
        <f>IF($E98="","",VLOOKUP($E98,'SuperTour Men'!$E$6:$AN$239,13,FALSE))</f>
        <v>0</v>
      </c>
      <c r="P98" s="41">
        <f>IF(O98,LOOKUP(O98,{1;2;3;4;5;6;7;8;9;10;11;12;13;14;15;16;17;18;19;20;21},{30;25;21;18;16;15;14;13;12;11;10;9;8;7;6;5;4;3;2;1;0}),0)</f>
        <v>0</v>
      </c>
      <c r="Q98" s="390">
        <f>IF($E98="","",VLOOKUP($E98,'SuperTour Men'!$E$6:$AN$239,15,FALSE))</f>
        <v>0</v>
      </c>
      <c r="R98" s="43">
        <f>IF(Q98,LOOKUP(Q98,{1;2;3;4;5;6;7;8;9;10;11;12;13;14;15;16;17;18;19;20;21},{30;25;21;18;16;15;14;13;12;11;10;9;8;7;6;5;4;3;2;1;0}),0)</f>
        <v>0</v>
      </c>
      <c r="S98" s="390">
        <f>IF($E98="","",VLOOKUP($E98,'SuperTour Men'!$E$6:$AN$239,17,FALSE))</f>
        <v>0</v>
      </c>
      <c r="T98" s="45">
        <f>IF(S98,LOOKUP(S98,{1;2;3;4;5;6;7;8;9;10;11;12;13;14;15;16;17;18;19;20;21},{60;50;42;36;32;30;28;26;24;22;20;18;16;14;12;10;8;6;4;2;0}),0)</f>
        <v>0</v>
      </c>
      <c r="U98" s="390">
        <f>IF($E98="","",VLOOKUP($E98,'SuperTour Men'!$E$6:$AN$239,19,FALSE))</f>
        <v>0</v>
      </c>
      <c r="V98" s="41">
        <f>IF(U98,LOOKUP(U98,{1;2;3;4;5;6;7;8;9;10;11;12;13;14;15;16;17;18;19;20;21},{60;50;42;36;32;30;28;26;24;22;20;18;16;14;12;10;8;6;4;2;0}),0)</f>
        <v>0</v>
      </c>
      <c r="W98" s="390">
        <f>IF($E98="","",VLOOKUP($E98,'SuperTour Men'!$E$6:$AN$239,21,FALSE))</f>
        <v>0</v>
      </c>
      <c r="X98" s="45">
        <f>IF(W98,LOOKUP(W98,{1;2;3;4;5;6;7;8;9;10;11;12;13;14;15;16;17;18;19;20;21},{60;50;42;36;32;30;28;26;24;22;20;18;16;14;12;10;8;6;4;2;0}),0)</f>
        <v>0</v>
      </c>
      <c r="Y98" s="390">
        <f>IF($E98="","",VLOOKUP($E98,'SuperTour Men'!$E$6:$AN$239,23,FALSE))</f>
        <v>0</v>
      </c>
      <c r="Z98" s="41">
        <f>IF(Y98,LOOKUP(Y98,{1;2;3;4;5;6;7;8;9;10;11;12;13;14;15;16;17;18;19;20;21},{60;50;42;36;32;30;28;26;24;22;20;18;16;14;12;10;8;6;4;2;0}),0)</f>
        <v>0</v>
      </c>
      <c r="AA98" s="390">
        <f>IF($E98="","",VLOOKUP($E98,'SuperTour Men'!$E$6:$AN$239,25,FALSE))</f>
        <v>0</v>
      </c>
      <c r="AB98" s="106">
        <f>IF(AA98,LOOKUP(AA98,{1;2;3;4;5;6;7;8;9;10;11;12;13;14;15;16;17;18;19;20;21},{30;25;21;18;16;15;14;13;12;11;10;9;8;7;6;5;4;3;2;1;0}),0)</f>
        <v>0</v>
      </c>
      <c r="AC98" s="390">
        <f>IF($E98="","",VLOOKUP($E98,'SuperTour Men'!$E$6:$AN$239,27,FALSE))</f>
        <v>0</v>
      </c>
      <c r="AD98" s="488">
        <f>IF(AC98,LOOKUP(AC98,{1;2;3;4;5;6;7;8;9;10;11;12;13;14;15;16;17;18;19;20;21},{30;25;21;18;16;15;14;13;12;11;10;9;8;7;6;5;4;3;2;1;0}),0)</f>
        <v>0</v>
      </c>
      <c r="AE98" s="390">
        <f>IF($E98="","",VLOOKUP($E98,'SuperTour Men'!$E$6:$AN$239,29,FALSE))</f>
        <v>0</v>
      </c>
      <c r="AF98" s="106">
        <f>IF(AE98,LOOKUP(AE98,{1;2;3;4;5;6;7;8;9;10;11;12;13;14;15;16;17;18;19;20;21},{30;25;21;18;16;15;14;13;12;11;10;9;8;7;6;5;4;3;2;1;0}),0)</f>
        <v>0</v>
      </c>
      <c r="AG98" s="390">
        <f>IF($E98="","",VLOOKUP($E98,'SuperTour Men'!$E$6:$AN$239,31,FALSE))</f>
        <v>0</v>
      </c>
      <c r="AH98" s="41">
        <f>IF(AG98,LOOKUP(AG98,{1;2;3;4;5;6;7;8;9;10;11;12;13;14;15;16;17;18;19;20;21},{30;25;21;18;16;15;14;13;12;11;10;9;8;7;6;5;4;3;2;1;0}),0)</f>
        <v>0</v>
      </c>
      <c r="AI98" s="390">
        <f>IF($E98="","",VLOOKUP($E98,'SuperTour Men'!$E$6:$AN$239,33,FALSE))</f>
        <v>0</v>
      </c>
      <c r="AJ98" s="43">
        <f>IF(AI98,LOOKUP(AI98,{1;2;3;4;5;6;7;8;9;10;11;12;13;14;15;16;17;18;19;20;21},{30;25;21;18;16;15;14;13;12;11;10;9;8;7;6;5;4;3;2;1;0}),0)</f>
        <v>0</v>
      </c>
      <c r="AK98" s="390">
        <f>IF($E98="","",VLOOKUP($E98,'SuperTour Men'!$E$6:$AN$239,35,FALSE))</f>
        <v>0</v>
      </c>
      <c r="AL98" s="43">
        <f>IF(AK98,LOOKUP(AK98,{1;2;3;4;5;6;7;8;9;10;11;12;13;14;15;16;17;18;19;20;21},{30;25;21;18;16;15;14;13;12;11;10;9;8;7;6;5;4;3;2;1;0}),0)</f>
        <v>0</v>
      </c>
    </row>
    <row r="99" spans="1:38" ht="16" customHeight="1" x14ac:dyDescent="0.2">
      <c r="A99" s="424">
        <f t="shared" si="6"/>
        <v>89</v>
      </c>
      <c r="B99" s="435">
        <v>3530696</v>
      </c>
      <c r="C99" s="429" t="s">
        <v>52</v>
      </c>
      <c r="D99" s="37" t="s">
        <v>157</v>
      </c>
      <c r="E99" s="38" t="str">
        <f t="shared" si="7"/>
        <v>IanBOUCHER</v>
      </c>
      <c r="F99" s="39">
        <v>2017</v>
      </c>
      <c r="G99" s="117">
        <v>1995</v>
      </c>
      <c r="H99" s="207" t="str">
        <f t="shared" si="8"/>
        <v>SR</v>
      </c>
      <c r="I99" s="416">
        <f>(L99+N99+P99+R99+T99+V99+X99+Z99+AB99+AD99+AF99+AH99+AJ99+AL99)-SMALL((L99, N99,P99,R99,T99,V99,X99,Z99,AB99,AD99,AF99,AH99,AJ99,AL99),1)-SMALL((L99,N99,P99,R99,T99,V99,X99,Z99,AB99,AD99,AF99,AH99,AJ99,AL99),2)-SMALL((L99,N99,P99,R99,T99,V99,X99,Z99,AB99,AD99,AF99,AH99,AJ99,AL99),3)</f>
        <v>0</v>
      </c>
      <c r="J99" s="122"/>
      <c r="K99" s="388">
        <f>IF($E99="","",VLOOKUP($E99,'SuperTour Men'!$E$6:$AN$239,9,FALSE))</f>
        <v>0</v>
      </c>
      <c r="L99" s="41">
        <f>IF(K99,LOOKUP(K99,{1;2;3;4;5;6;7;8;9;10;11;12;13;14;15;16;17;18;19;20;21},{30;25;21;18;16;15;14;13;12;11;10;9;8;7;6;5;4;3;2;1;0}),0)</f>
        <v>0</v>
      </c>
      <c r="M99" s="390">
        <f>IF($E99="","",VLOOKUP($E99,'SuperTour Men'!$E$6:$AN$239,11,FALSE))</f>
        <v>0</v>
      </c>
      <c r="N99" s="43">
        <f>IF(M99,LOOKUP(M99,{1;2;3;4;5;6;7;8;9;10;11;12;13;14;15;16;17;18;19;20;21},{30;25;21;18;16;15;14;13;12;11;10;9;8;7;6;5;4;3;2;1;0}),0)</f>
        <v>0</v>
      </c>
      <c r="O99" s="390">
        <f>IF($E99="","",VLOOKUP($E99,'SuperTour Men'!$E$6:$AN$239,13,FALSE))</f>
        <v>0</v>
      </c>
      <c r="P99" s="41">
        <f>IF(O99,LOOKUP(O99,{1;2;3;4;5;6;7;8;9;10;11;12;13;14;15;16;17;18;19;20;21},{30;25;21;18;16;15;14;13;12;11;10;9;8;7;6;5;4;3;2;1;0}),0)</f>
        <v>0</v>
      </c>
      <c r="Q99" s="390">
        <f>IF($E99="","",VLOOKUP($E99,'SuperTour Men'!$E$6:$AN$239,15,FALSE))</f>
        <v>0</v>
      </c>
      <c r="R99" s="43">
        <f>IF(Q99,LOOKUP(Q99,{1;2;3;4;5;6;7;8;9;10;11;12;13;14;15;16;17;18;19;20;21},{30;25;21;18;16;15;14;13;12;11;10;9;8;7;6;5;4;3;2;1;0}),0)</f>
        <v>0</v>
      </c>
      <c r="S99" s="390">
        <f>IF($E99="","",VLOOKUP($E99,'SuperTour Men'!$E$6:$AN$239,17,FALSE))</f>
        <v>0</v>
      </c>
      <c r="T99" s="45">
        <f>IF(S99,LOOKUP(S99,{1;2;3;4;5;6;7;8;9;10;11;12;13;14;15;16;17;18;19;20;21},{60;50;42;36;32;30;28;26;24;22;20;18;16;14;12;10;8;6;4;2;0}),0)</f>
        <v>0</v>
      </c>
      <c r="U99" s="390">
        <f>IF($E99="","",VLOOKUP($E99,'SuperTour Men'!$E$6:$AN$239,19,FALSE))</f>
        <v>0</v>
      </c>
      <c r="V99" s="41">
        <f>IF(U99,LOOKUP(U99,{1;2;3;4;5;6;7;8;9;10;11;12;13;14;15;16;17;18;19;20;21},{60;50;42;36;32;30;28;26;24;22;20;18;16;14;12;10;8;6;4;2;0}),0)</f>
        <v>0</v>
      </c>
      <c r="W99" s="390">
        <f>IF($E99="","",VLOOKUP($E99,'SuperTour Men'!$E$6:$AN$239,21,FALSE))</f>
        <v>0</v>
      </c>
      <c r="X99" s="45">
        <f>IF(W99,LOOKUP(W99,{1;2;3;4;5;6;7;8;9;10;11;12;13;14;15;16;17;18;19;20;21},{60;50;42;36;32;30;28;26;24;22;20;18;16;14;12;10;8;6;4;2;0}),0)</f>
        <v>0</v>
      </c>
      <c r="Y99" s="390">
        <f>IF($E99="","",VLOOKUP($E99,'SuperTour Men'!$E$6:$AN$239,23,FALSE))</f>
        <v>0</v>
      </c>
      <c r="Z99" s="41">
        <f>IF(Y99,LOOKUP(Y99,{1;2;3;4;5;6;7;8;9;10;11;12;13;14;15;16;17;18;19;20;21},{60;50;42;36;32;30;28;26;24;22;20;18;16;14;12;10;8;6;4;2;0}),0)</f>
        <v>0</v>
      </c>
      <c r="AA99" s="390">
        <f>IF($E99="","",VLOOKUP($E99,'SuperTour Men'!$E$6:$AN$239,25,FALSE))</f>
        <v>0</v>
      </c>
      <c r="AB99" s="106">
        <f>IF(AA99,LOOKUP(AA99,{1;2;3;4;5;6;7;8;9;10;11;12;13;14;15;16;17;18;19;20;21},{30;25;21;18;16;15;14;13;12;11;10;9;8;7;6;5;4;3;2;1;0}),0)</f>
        <v>0</v>
      </c>
      <c r="AC99" s="390">
        <f>IF($E99="","",VLOOKUP($E99,'SuperTour Men'!$E$6:$AN$239,27,FALSE))</f>
        <v>0</v>
      </c>
      <c r="AD99" s="488">
        <f>IF(AC99,LOOKUP(AC99,{1;2;3;4;5;6;7;8;9;10;11;12;13;14;15;16;17;18;19;20;21},{30;25;21;18;16;15;14;13;12;11;10;9;8;7;6;5;4;3;2;1;0}),0)</f>
        <v>0</v>
      </c>
      <c r="AE99" s="390">
        <f>IF($E99="","",VLOOKUP($E99,'SuperTour Men'!$E$6:$AN$239,29,FALSE))</f>
        <v>0</v>
      </c>
      <c r="AF99" s="106">
        <f>IF(AE99,LOOKUP(AE99,{1;2;3;4;5;6;7;8;9;10;11;12;13;14;15;16;17;18;19;20;21},{30;25;21;18;16;15;14;13;12;11;10;9;8;7;6;5;4;3;2;1;0}),0)</f>
        <v>0</v>
      </c>
      <c r="AG99" s="390">
        <f>IF($E99="","",VLOOKUP($E99,'SuperTour Men'!$E$6:$AN$239,31,FALSE))</f>
        <v>0</v>
      </c>
      <c r="AH99" s="41">
        <f>IF(AG99,LOOKUP(AG99,{1;2;3;4;5;6;7;8;9;10;11;12;13;14;15;16;17;18;19;20;21},{30;25;21;18;16;15;14;13;12;11;10;9;8;7;6;5;4;3;2;1;0}),0)</f>
        <v>0</v>
      </c>
      <c r="AI99" s="390">
        <f>IF($E99="","",VLOOKUP($E99,'SuperTour Men'!$E$6:$AN$239,33,FALSE))</f>
        <v>0</v>
      </c>
      <c r="AJ99" s="43">
        <f>IF(AI99,LOOKUP(AI99,{1;2;3;4;5;6;7;8;9;10;11;12;13;14;15;16;17;18;19;20;21},{30;25;21;18;16;15;14;13;12;11;10;9;8;7;6;5;4;3;2;1;0}),0)</f>
        <v>0</v>
      </c>
      <c r="AK99" s="390">
        <f>IF($E99="","",VLOOKUP($E99,'SuperTour Men'!$E$6:$AN$239,35,FALSE))</f>
        <v>0</v>
      </c>
      <c r="AL99" s="43">
        <f>IF(AK99,LOOKUP(AK99,{1;2;3;4;5;6;7;8;9;10;11;12;13;14;15;16;17;18;19;20;21},{30;25;21;18;16;15;14;13;12;11;10;9;8;7;6;5;4;3;2;1;0}),0)</f>
        <v>0</v>
      </c>
    </row>
    <row r="100" spans="1:38" ht="16" customHeight="1" x14ac:dyDescent="0.2">
      <c r="A100" s="424">
        <f t="shared" si="6"/>
        <v>89</v>
      </c>
      <c r="B100" s="435">
        <v>3530290</v>
      </c>
      <c r="C100" s="429" t="s">
        <v>113</v>
      </c>
      <c r="D100" s="37" t="s">
        <v>159</v>
      </c>
      <c r="E100" s="38" t="str">
        <f t="shared" si="7"/>
        <v>BillBOWLER</v>
      </c>
      <c r="F100" s="39">
        <v>2017</v>
      </c>
      <c r="G100" s="117">
        <v>1986</v>
      </c>
      <c r="H100" s="207" t="str">
        <f t="shared" si="8"/>
        <v>SR</v>
      </c>
      <c r="I100" s="416">
        <f>(L100+N100+P100+R100+T100+V100+X100+Z100+AB100+AD100+AF100+AH100+AJ100+AL100)-SMALL((L100, N100,P100,R100,T100,V100,X100,Z100,AB100,AD100,AF100,AH100,AJ100,AL100),1)-SMALL((L100,N100,P100,R100,T100,V100,X100,Z100,AB100,AD100,AF100,AH100,AJ100,AL100),2)-SMALL((L100,N100,P100,R100,T100,V100,X100,Z100,AB100,AD100,AF100,AH100,AJ100,AL100),3)</f>
        <v>0</v>
      </c>
      <c r="J100" s="122"/>
      <c r="K100" s="388">
        <f>IF($E100="","",VLOOKUP($E100,'SuperTour Men'!$E$6:$AN$239,9,FALSE))</f>
        <v>0</v>
      </c>
      <c r="L100" s="41">
        <f>IF(K100,LOOKUP(K100,{1;2;3;4;5;6;7;8;9;10;11;12;13;14;15;16;17;18;19;20;21},{30;25;21;18;16;15;14;13;12;11;10;9;8;7;6;5;4;3;2;1;0}),0)</f>
        <v>0</v>
      </c>
      <c r="M100" s="390">
        <f>IF($E100="","",VLOOKUP($E100,'SuperTour Men'!$E$6:$AN$239,11,FALSE))</f>
        <v>0</v>
      </c>
      <c r="N100" s="43">
        <f>IF(M100,LOOKUP(M100,{1;2;3;4;5;6;7;8;9;10;11;12;13;14;15;16;17;18;19;20;21},{30;25;21;18;16;15;14;13;12;11;10;9;8;7;6;5;4;3;2;1;0}),0)</f>
        <v>0</v>
      </c>
      <c r="O100" s="390">
        <f>IF($E100="","",VLOOKUP($E100,'SuperTour Men'!$E$6:$AN$239,13,FALSE))</f>
        <v>0</v>
      </c>
      <c r="P100" s="41">
        <f>IF(O100,LOOKUP(O100,{1;2;3;4;5;6;7;8;9;10;11;12;13;14;15;16;17;18;19;20;21},{30;25;21;18;16;15;14;13;12;11;10;9;8;7;6;5;4;3;2;1;0}),0)</f>
        <v>0</v>
      </c>
      <c r="Q100" s="390">
        <f>IF($E100="","",VLOOKUP($E100,'SuperTour Men'!$E$6:$AN$239,15,FALSE))</f>
        <v>0</v>
      </c>
      <c r="R100" s="43">
        <f>IF(Q100,LOOKUP(Q100,{1;2;3;4;5;6;7;8;9;10;11;12;13;14;15;16;17;18;19;20;21},{30;25;21;18;16;15;14;13;12;11;10;9;8;7;6;5;4;3;2;1;0}),0)</f>
        <v>0</v>
      </c>
      <c r="S100" s="390">
        <f>IF($E100="","",VLOOKUP($E100,'SuperTour Men'!$E$6:$AN$239,17,FALSE))</f>
        <v>0</v>
      </c>
      <c r="T100" s="45">
        <f>IF(S100,LOOKUP(S100,{1;2;3;4;5;6;7;8;9;10;11;12;13;14;15;16;17;18;19;20;21},{60;50;42;36;32;30;28;26;24;22;20;18;16;14;12;10;8;6;4;2;0}),0)</f>
        <v>0</v>
      </c>
      <c r="U100" s="390">
        <f>IF($E100="","",VLOOKUP($E100,'SuperTour Men'!$E$6:$AN$239,19,FALSE))</f>
        <v>0</v>
      </c>
      <c r="V100" s="41">
        <f>IF(U100,LOOKUP(U100,{1;2;3;4;5;6;7;8;9;10;11;12;13;14;15;16;17;18;19;20;21},{60;50;42;36;32;30;28;26;24;22;20;18;16;14;12;10;8;6;4;2;0}),0)</f>
        <v>0</v>
      </c>
      <c r="W100" s="390">
        <f>IF($E100="","",VLOOKUP($E100,'SuperTour Men'!$E$6:$AN$239,21,FALSE))</f>
        <v>0</v>
      </c>
      <c r="X100" s="45">
        <f>IF(W100,LOOKUP(W100,{1;2;3;4;5;6;7;8;9;10;11;12;13;14;15;16;17;18;19;20;21},{60;50;42;36;32;30;28;26;24;22;20;18;16;14;12;10;8;6;4;2;0}),0)</f>
        <v>0</v>
      </c>
      <c r="Y100" s="390">
        <f>IF($E100="","",VLOOKUP($E100,'SuperTour Men'!$E$6:$AN$239,23,FALSE))</f>
        <v>0</v>
      </c>
      <c r="Z100" s="41">
        <f>IF(Y100,LOOKUP(Y100,{1;2;3;4;5;6;7;8;9;10;11;12;13;14;15;16;17;18;19;20;21},{60;50;42;36;32;30;28;26;24;22;20;18;16;14;12;10;8;6;4;2;0}),0)</f>
        <v>0</v>
      </c>
      <c r="AA100" s="390">
        <f>IF($E100="","",VLOOKUP($E100,'SuperTour Men'!$E$6:$AN$239,25,FALSE))</f>
        <v>0</v>
      </c>
      <c r="AB100" s="106">
        <f>IF(AA100,LOOKUP(AA100,{1;2;3;4;5;6;7;8;9;10;11;12;13;14;15;16;17;18;19;20;21},{30;25;21;18;16;15;14;13;12;11;10;9;8;7;6;5;4;3;2;1;0}),0)</f>
        <v>0</v>
      </c>
      <c r="AC100" s="390">
        <f>IF($E100="","",VLOOKUP($E100,'SuperTour Men'!$E$6:$AN$239,27,FALSE))</f>
        <v>0</v>
      </c>
      <c r="AD100" s="488">
        <f>IF(AC100,LOOKUP(AC100,{1;2;3;4;5;6;7;8;9;10;11;12;13;14;15;16;17;18;19;20;21},{30;25;21;18;16;15;14;13;12;11;10;9;8;7;6;5;4;3;2;1;0}),0)</f>
        <v>0</v>
      </c>
      <c r="AE100" s="390">
        <f>IF($E100="","",VLOOKUP($E100,'SuperTour Men'!$E$6:$AN$239,29,FALSE))</f>
        <v>0</v>
      </c>
      <c r="AF100" s="106">
        <f>IF(AE100,LOOKUP(AE100,{1;2;3;4;5;6;7;8;9;10;11;12;13;14;15;16;17;18;19;20;21},{30;25;21;18;16;15;14;13;12;11;10;9;8;7;6;5;4;3;2;1;0}),0)</f>
        <v>0</v>
      </c>
      <c r="AG100" s="390">
        <f>IF($E100="","",VLOOKUP($E100,'SuperTour Men'!$E$6:$AN$239,31,FALSE))</f>
        <v>0</v>
      </c>
      <c r="AH100" s="41">
        <f>IF(AG100,LOOKUP(AG100,{1;2;3;4;5;6;7;8;9;10;11;12;13;14;15;16;17;18;19;20;21},{30;25;21;18;16;15;14;13;12;11;10;9;8;7;6;5;4;3;2;1;0}),0)</f>
        <v>0</v>
      </c>
      <c r="AI100" s="390">
        <f>IF($E100="","",VLOOKUP($E100,'SuperTour Men'!$E$6:$AN$239,33,FALSE))</f>
        <v>0</v>
      </c>
      <c r="AJ100" s="43">
        <f>IF(AI100,LOOKUP(AI100,{1;2;3;4;5;6;7;8;9;10;11;12;13;14;15;16;17;18;19;20;21},{30;25;21;18;16;15;14;13;12;11;10;9;8;7;6;5;4;3;2;1;0}),0)</f>
        <v>0</v>
      </c>
      <c r="AK100" s="390">
        <f>IF($E100="","",VLOOKUP($E100,'SuperTour Men'!$E$6:$AN$239,35,FALSE))</f>
        <v>0</v>
      </c>
      <c r="AL100" s="43">
        <f>IF(AK100,LOOKUP(AK100,{1;2;3;4;5;6;7;8;9;10;11;12;13;14;15;16;17;18;19;20;21},{30;25;21;18;16;15;14;13;12;11;10;9;8;7;6;5;4;3;2;1;0}),0)</f>
        <v>0</v>
      </c>
    </row>
    <row r="101" spans="1:38" ht="16" customHeight="1" x14ac:dyDescent="0.2">
      <c r="A101" s="424">
        <f t="shared" si="6"/>
        <v>89</v>
      </c>
      <c r="B101" s="435">
        <v>3530550</v>
      </c>
      <c r="C101" s="430" t="s">
        <v>41</v>
      </c>
      <c r="D101" s="49" t="s">
        <v>42</v>
      </c>
      <c r="E101" s="38" t="str">
        <f t="shared" si="7"/>
        <v>RoganBROWN</v>
      </c>
      <c r="F101" s="39">
        <v>2017</v>
      </c>
      <c r="G101" s="117">
        <v>1991</v>
      </c>
      <c r="H101" s="207" t="str">
        <f t="shared" si="8"/>
        <v>SR</v>
      </c>
      <c r="I101" s="416">
        <f>(L101+N101+P101+R101+T101+V101+X101+Z101+AB101+AD101+AF101+AH101+AJ101+AL101)-SMALL((L101, N101,P101,R101,T101,V101,X101,Z101,AB101,AD101,AF101,AH101,AJ101,AL101),1)-SMALL((L101,N101,P101,R101,T101,V101,X101,Z101,AB101,AD101,AF101,AH101,AJ101,AL101),2)-SMALL((L101,N101,P101,R101,T101,V101,X101,Z101,AB101,AD101,AF101,AH101,AJ101,AL101),3)</f>
        <v>0</v>
      </c>
      <c r="J101" s="122"/>
      <c r="K101" s="388">
        <f>IF($E101="","",VLOOKUP($E101,'SuperTour Men'!$E$6:$AN$239,9,FALSE))</f>
        <v>0</v>
      </c>
      <c r="L101" s="41">
        <f>IF(K101,LOOKUP(K101,{1;2;3;4;5;6;7;8;9;10;11;12;13;14;15;16;17;18;19;20;21},{30;25;21;18;16;15;14;13;12;11;10;9;8;7;6;5;4;3;2;1;0}),0)</f>
        <v>0</v>
      </c>
      <c r="M101" s="390">
        <f>IF($E101="","",VLOOKUP($E101,'SuperTour Men'!$E$6:$AN$239,11,FALSE))</f>
        <v>0</v>
      </c>
      <c r="N101" s="43">
        <f>IF(M101,LOOKUP(M101,{1;2;3;4;5;6;7;8;9;10;11;12;13;14;15;16;17;18;19;20;21},{30;25;21;18;16;15;14;13;12;11;10;9;8;7;6;5;4;3;2;1;0}),0)</f>
        <v>0</v>
      </c>
      <c r="O101" s="390">
        <f>IF($E101="","",VLOOKUP($E101,'SuperTour Men'!$E$6:$AN$239,13,FALSE))</f>
        <v>0</v>
      </c>
      <c r="P101" s="41">
        <f>IF(O101,LOOKUP(O101,{1;2;3;4;5;6;7;8;9;10;11;12;13;14;15;16;17;18;19;20;21},{30;25;21;18;16;15;14;13;12;11;10;9;8;7;6;5;4;3;2;1;0}),0)</f>
        <v>0</v>
      </c>
      <c r="Q101" s="390">
        <f>IF($E101="","",VLOOKUP($E101,'SuperTour Men'!$E$6:$AN$239,15,FALSE))</f>
        <v>0</v>
      </c>
      <c r="R101" s="43">
        <f>IF(Q101,LOOKUP(Q101,{1;2;3;4;5;6;7;8;9;10;11;12;13;14;15;16;17;18;19;20;21},{30;25;21;18;16;15;14;13;12;11;10;9;8;7;6;5;4;3;2;1;0}),0)</f>
        <v>0</v>
      </c>
      <c r="S101" s="390">
        <f>IF($E101="","",VLOOKUP($E101,'SuperTour Men'!$E$6:$AN$239,17,FALSE))</f>
        <v>0</v>
      </c>
      <c r="T101" s="45">
        <f>IF(S101,LOOKUP(S101,{1;2;3;4;5;6;7;8;9;10;11;12;13;14;15;16;17;18;19;20;21},{60;50;42;36;32;30;28;26;24;22;20;18;16;14;12;10;8;6;4;2;0}),0)</f>
        <v>0</v>
      </c>
      <c r="U101" s="390">
        <f>IF($E101="","",VLOOKUP($E101,'SuperTour Men'!$E$6:$AN$239,19,FALSE))</f>
        <v>0</v>
      </c>
      <c r="V101" s="41">
        <f>IF(U101,LOOKUP(U101,{1;2;3;4;5;6;7;8;9;10;11;12;13;14;15;16;17;18;19;20;21},{60;50;42;36;32;30;28;26;24;22;20;18;16;14;12;10;8;6;4;2;0}),0)</f>
        <v>0</v>
      </c>
      <c r="W101" s="390">
        <f>IF($E101="","",VLOOKUP($E101,'SuperTour Men'!$E$6:$AN$239,21,FALSE))</f>
        <v>0</v>
      </c>
      <c r="X101" s="45">
        <f>IF(W101,LOOKUP(W101,{1;2;3;4;5;6;7;8;9;10;11;12;13;14;15;16;17;18;19;20;21},{60;50;42;36;32;30;28;26;24;22;20;18;16;14;12;10;8;6;4;2;0}),0)</f>
        <v>0</v>
      </c>
      <c r="Y101" s="390">
        <f>IF($E101="","",VLOOKUP($E101,'SuperTour Men'!$E$6:$AN$239,23,FALSE))</f>
        <v>0</v>
      </c>
      <c r="Z101" s="41">
        <f>IF(Y101,LOOKUP(Y101,{1;2;3;4;5;6;7;8;9;10;11;12;13;14;15;16;17;18;19;20;21},{60;50;42;36;32;30;28;26;24;22;20;18;16;14;12;10;8;6;4;2;0}),0)</f>
        <v>0</v>
      </c>
      <c r="AA101" s="390">
        <f>IF($E101="","",VLOOKUP($E101,'SuperTour Men'!$E$6:$AN$239,25,FALSE))</f>
        <v>0</v>
      </c>
      <c r="AB101" s="106">
        <f>IF(AA101,LOOKUP(AA101,{1;2;3;4;5;6;7;8;9;10;11;12;13;14;15;16;17;18;19;20;21},{30;25;21;18;16;15;14;13;12;11;10;9;8;7;6;5;4;3;2;1;0}),0)</f>
        <v>0</v>
      </c>
      <c r="AC101" s="390">
        <f>IF($E101="","",VLOOKUP($E101,'SuperTour Men'!$E$6:$AN$239,27,FALSE))</f>
        <v>0</v>
      </c>
      <c r="AD101" s="488">
        <f>IF(AC101,LOOKUP(AC101,{1;2;3;4;5;6;7;8;9;10;11;12;13;14;15;16;17;18;19;20;21},{30;25;21;18;16;15;14;13;12;11;10;9;8;7;6;5;4;3;2;1;0}),0)</f>
        <v>0</v>
      </c>
      <c r="AE101" s="390">
        <f>IF($E101="","",VLOOKUP($E101,'SuperTour Men'!$E$6:$AN$239,29,FALSE))</f>
        <v>0</v>
      </c>
      <c r="AF101" s="106">
        <f>IF(AE101,LOOKUP(AE101,{1;2;3;4;5;6;7;8;9;10;11;12;13;14;15;16;17;18;19;20;21},{30;25;21;18;16;15;14;13;12;11;10;9;8;7;6;5;4;3;2;1;0}),0)</f>
        <v>0</v>
      </c>
      <c r="AG101" s="390">
        <f>IF($E101="","",VLOOKUP($E101,'SuperTour Men'!$E$6:$AN$239,31,FALSE))</f>
        <v>0</v>
      </c>
      <c r="AH101" s="41">
        <f>IF(AG101,LOOKUP(AG101,{1;2;3;4;5;6;7;8;9;10;11;12;13;14;15;16;17;18;19;20;21},{30;25;21;18;16;15;14;13;12;11;10;9;8;7;6;5;4;3;2;1;0}),0)</f>
        <v>0</v>
      </c>
      <c r="AI101" s="390">
        <f>IF($E101="","",VLOOKUP($E101,'SuperTour Men'!$E$6:$AN$239,33,FALSE))</f>
        <v>0</v>
      </c>
      <c r="AJ101" s="43">
        <f>IF(AI101,LOOKUP(AI101,{1;2;3;4;5;6;7;8;9;10;11;12;13;14;15;16;17;18;19;20;21},{30;25;21;18;16;15;14;13;12;11;10;9;8;7;6;5;4;3;2;1;0}),0)</f>
        <v>0</v>
      </c>
      <c r="AK101" s="390">
        <f>IF($E101="","",VLOOKUP($E101,'SuperTour Men'!$E$6:$AN$239,35,FALSE))</f>
        <v>0</v>
      </c>
      <c r="AL101" s="43">
        <f>IF(AK101,LOOKUP(AK101,{1;2;3;4;5;6;7;8;9;10;11;12;13;14;15;16;17;18;19;20;21},{30;25;21;18;16;15;14;13;12;11;10;9;8;7;6;5;4;3;2;1;0}),0)</f>
        <v>0</v>
      </c>
    </row>
    <row r="102" spans="1:38" ht="16" customHeight="1" x14ac:dyDescent="0.2">
      <c r="A102" s="424">
        <f t="shared" ref="A102:A133" si="9">RANK(I102,$I$6:$I$262)</f>
        <v>89</v>
      </c>
      <c r="B102" s="435">
        <v>3530751</v>
      </c>
      <c r="C102" s="430" t="s">
        <v>162</v>
      </c>
      <c r="D102" s="49" t="s">
        <v>42</v>
      </c>
      <c r="E102" s="38" t="str">
        <f t="shared" ref="E102:E133" si="10">C102&amp;D102</f>
        <v>CullyBROWN</v>
      </c>
      <c r="F102" s="39">
        <v>2017</v>
      </c>
      <c r="G102" s="117">
        <v>1996</v>
      </c>
      <c r="H102" s="207" t="str">
        <f t="shared" ref="H102:H133" si="11">IF(ISBLANK(G102),"",IF(G102&gt;1995.9,"U23","SR"))</f>
        <v>U23</v>
      </c>
      <c r="I102" s="416">
        <f>(L102+N102+P102+R102+T102+V102+X102+Z102+AB102+AD102+AF102+AH102+AJ102+AL102)-SMALL((L102, N102,P102,R102,T102,V102,X102,Z102,AB102,AD102,AF102,AH102,AJ102,AL102),1)-SMALL((L102,N102,P102,R102,T102,V102,X102,Z102,AB102,AD102,AF102,AH102,AJ102,AL102),2)-SMALL((L102,N102,P102,R102,T102,V102,X102,Z102,AB102,AD102,AF102,AH102,AJ102,AL102),3)</f>
        <v>0</v>
      </c>
      <c r="J102" s="122"/>
      <c r="K102" s="388">
        <f>IF($E102="","",VLOOKUP($E102,'SuperTour Men'!$E$6:$AN$239,9,FALSE))</f>
        <v>0</v>
      </c>
      <c r="L102" s="41">
        <f>IF(K102,LOOKUP(K102,{1;2;3;4;5;6;7;8;9;10;11;12;13;14;15;16;17;18;19;20;21},{30;25;21;18;16;15;14;13;12;11;10;9;8;7;6;5;4;3;2;1;0}),0)</f>
        <v>0</v>
      </c>
      <c r="M102" s="390">
        <f>IF($E102="","",VLOOKUP($E102,'SuperTour Men'!$E$6:$AN$239,11,FALSE))</f>
        <v>0</v>
      </c>
      <c r="N102" s="43">
        <f>IF(M102,LOOKUP(M102,{1;2;3;4;5;6;7;8;9;10;11;12;13;14;15;16;17;18;19;20;21},{30;25;21;18;16;15;14;13;12;11;10;9;8;7;6;5;4;3;2;1;0}),0)</f>
        <v>0</v>
      </c>
      <c r="O102" s="390">
        <f>IF($E102="","",VLOOKUP($E102,'SuperTour Men'!$E$6:$AN$239,13,FALSE))</f>
        <v>0</v>
      </c>
      <c r="P102" s="41">
        <f>IF(O102,LOOKUP(O102,{1;2;3;4;5;6;7;8;9;10;11;12;13;14;15;16;17;18;19;20;21},{30;25;21;18;16;15;14;13;12;11;10;9;8;7;6;5;4;3;2;1;0}),0)</f>
        <v>0</v>
      </c>
      <c r="Q102" s="390">
        <f>IF($E102="","",VLOOKUP($E102,'SuperTour Men'!$E$6:$AN$239,15,FALSE))</f>
        <v>0</v>
      </c>
      <c r="R102" s="43">
        <f>IF(Q102,LOOKUP(Q102,{1;2;3;4;5;6;7;8;9;10;11;12;13;14;15;16;17;18;19;20;21},{30;25;21;18;16;15;14;13;12;11;10;9;8;7;6;5;4;3;2;1;0}),0)</f>
        <v>0</v>
      </c>
      <c r="S102" s="390">
        <f>IF($E102="","",VLOOKUP($E102,'SuperTour Men'!$E$6:$AN$239,17,FALSE))</f>
        <v>0</v>
      </c>
      <c r="T102" s="45">
        <f>IF(S102,LOOKUP(S102,{1;2;3;4;5;6;7;8;9;10;11;12;13;14;15;16;17;18;19;20;21},{60;50;42;36;32;30;28;26;24;22;20;18;16;14;12;10;8;6;4;2;0}),0)</f>
        <v>0</v>
      </c>
      <c r="U102" s="390">
        <f>IF($E102="","",VLOOKUP($E102,'SuperTour Men'!$E$6:$AN$239,19,FALSE))</f>
        <v>0</v>
      </c>
      <c r="V102" s="41">
        <f>IF(U102,LOOKUP(U102,{1;2;3;4;5;6;7;8;9;10;11;12;13;14;15;16;17;18;19;20;21},{60;50;42;36;32;30;28;26;24;22;20;18;16;14;12;10;8;6;4;2;0}),0)</f>
        <v>0</v>
      </c>
      <c r="W102" s="390">
        <f>IF($E102="","",VLOOKUP($E102,'SuperTour Men'!$E$6:$AN$239,21,FALSE))</f>
        <v>0</v>
      </c>
      <c r="X102" s="45">
        <f>IF(W102,LOOKUP(W102,{1;2;3;4;5;6;7;8;9;10;11;12;13;14;15;16;17;18;19;20;21},{60;50;42;36;32;30;28;26;24;22;20;18;16;14;12;10;8;6;4;2;0}),0)</f>
        <v>0</v>
      </c>
      <c r="Y102" s="390">
        <f>IF($E102="","",VLOOKUP($E102,'SuperTour Men'!$E$6:$AN$239,23,FALSE))</f>
        <v>0</v>
      </c>
      <c r="Z102" s="41">
        <f>IF(Y102,LOOKUP(Y102,{1;2;3;4;5;6;7;8;9;10;11;12;13;14;15;16;17;18;19;20;21},{60;50;42;36;32;30;28;26;24;22;20;18;16;14;12;10;8;6;4;2;0}),0)</f>
        <v>0</v>
      </c>
      <c r="AA102" s="390">
        <f>IF($E102="","",VLOOKUP($E102,'SuperTour Men'!$E$6:$AN$239,25,FALSE))</f>
        <v>0</v>
      </c>
      <c r="AB102" s="106">
        <f>IF(AA102,LOOKUP(AA102,{1;2;3;4;5;6;7;8;9;10;11;12;13;14;15;16;17;18;19;20;21},{30;25;21;18;16;15;14;13;12;11;10;9;8;7;6;5;4;3;2;1;0}),0)</f>
        <v>0</v>
      </c>
      <c r="AC102" s="390">
        <f>IF($E102="","",VLOOKUP($E102,'SuperTour Men'!$E$6:$AN$239,27,FALSE))</f>
        <v>0</v>
      </c>
      <c r="AD102" s="488">
        <f>IF(AC102,LOOKUP(AC102,{1;2;3;4;5;6;7;8;9;10;11;12;13;14;15;16;17;18;19;20;21},{30;25;21;18;16;15;14;13;12;11;10;9;8;7;6;5;4;3;2;1;0}),0)</f>
        <v>0</v>
      </c>
      <c r="AE102" s="390">
        <f>IF($E102="","",VLOOKUP($E102,'SuperTour Men'!$E$6:$AN$239,29,FALSE))</f>
        <v>0</v>
      </c>
      <c r="AF102" s="106">
        <f>IF(AE102,LOOKUP(AE102,{1;2;3;4;5;6;7;8;9;10;11;12;13;14;15;16;17;18;19;20;21},{30;25;21;18;16;15;14;13;12;11;10;9;8;7;6;5;4;3;2;1;0}),0)</f>
        <v>0</v>
      </c>
      <c r="AG102" s="390">
        <f>IF($E102="","",VLOOKUP($E102,'SuperTour Men'!$E$6:$AN$239,31,FALSE))</f>
        <v>0</v>
      </c>
      <c r="AH102" s="41">
        <f>IF(AG102,LOOKUP(AG102,{1;2;3;4;5;6;7;8;9;10;11;12;13;14;15;16;17;18;19;20;21},{30;25;21;18;16;15;14;13;12;11;10;9;8;7;6;5;4;3;2;1;0}),0)</f>
        <v>0</v>
      </c>
      <c r="AI102" s="390">
        <f>IF($E102="","",VLOOKUP($E102,'SuperTour Men'!$E$6:$AN$239,33,FALSE))</f>
        <v>0</v>
      </c>
      <c r="AJ102" s="43">
        <f>IF(AI102,LOOKUP(AI102,{1;2;3;4;5;6;7;8;9;10;11;12;13;14;15;16;17;18;19;20;21},{30;25;21;18;16;15;14;13;12;11;10;9;8;7;6;5;4;3;2;1;0}),0)</f>
        <v>0</v>
      </c>
      <c r="AK102" s="390">
        <f>IF($E102="","",VLOOKUP($E102,'SuperTour Men'!$E$6:$AN$239,35,FALSE))</f>
        <v>0</v>
      </c>
      <c r="AL102" s="43">
        <f>IF(AK102,LOOKUP(AK102,{1;2;3;4;5;6;7;8;9;10;11;12;13;14;15;16;17;18;19;20;21},{30;25;21;18;16;15;14;13;12;11;10;9;8;7;6;5;4;3;2;1;0}),0)</f>
        <v>0</v>
      </c>
    </row>
    <row r="103" spans="1:38" ht="16" customHeight="1" x14ac:dyDescent="0.2">
      <c r="A103" s="424">
        <f t="shared" si="9"/>
        <v>89</v>
      </c>
      <c r="B103" s="435">
        <v>3530863</v>
      </c>
      <c r="C103" s="430" t="s">
        <v>163</v>
      </c>
      <c r="D103" s="49" t="s">
        <v>42</v>
      </c>
      <c r="E103" s="38" t="str">
        <f t="shared" si="10"/>
        <v>JakeBROWN</v>
      </c>
      <c r="F103" s="39">
        <v>2017</v>
      </c>
      <c r="G103" s="117">
        <v>1992</v>
      </c>
      <c r="H103" s="207" t="str">
        <f t="shared" si="11"/>
        <v>SR</v>
      </c>
      <c r="I103" s="416">
        <f>(L103+N103+P103+R103+T103+V103+X103+Z103+AB103+AD103+AF103+AH103+AJ103+AL103)-SMALL((L103, N103,P103,R103,T103,V103,X103,Z103,AB103,AD103,AF103,AH103,AJ103,AL103),1)-SMALL((L103,N103,P103,R103,T103,V103,X103,Z103,AB103,AD103,AF103,AH103,AJ103,AL103),2)-SMALL((L103,N103,P103,R103,T103,V103,X103,Z103,AB103,AD103,AF103,AH103,AJ103,AL103),3)</f>
        <v>0</v>
      </c>
      <c r="J103" s="122"/>
      <c r="K103" s="388">
        <f>IF($E103="","",VLOOKUP($E103,'SuperTour Men'!$E$6:$AN$239,9,FALSE))</f>
        <v>0</v>
      </c>
      <c r="L103" s="41">
        <f>IF(K103,LOOKUP(K103,{1;2;3;4;5;6;7;8;9;10;11;12;13;14;15;16;17;18;19;20;21},{30;25;21;18;16;15;14;13;12;11;10;9;8;7;6;5;4;3;2;1;0}),0)</f>
        <v>0</v>
      </c>
      <c r="M103" s="390">
        <f>IF($E103="","",VLOOKUP($E103,'SuperTour Men'!$E$6:$AN$239,11,FALSE))</f>
        <v>0</v>
      </c>
      <c r="N103" s="43">
        <f>IF(M103,LOOKUP(M103,{1;2;3;4;5;6;7;8;9;10;11;12;13;14;15;16;17;18;19;20;21},{30;25;21;18;16;15;14;13;12;11;10;9;8;7;6;5;4;3;2;1;0}),0)</f>
        <v>0</v>
      </c>
      <c r="O103" s="390">
        <f>IF($E103="","",VLOOKUP($E103,'SuperTour Men'!$E$6:$AN$239,13,FALSE))</f>
        <v>0</v>
      </c>
      <c r="P103" s="41">
        <f>IF(O103,LOOKUP(O103,{1;2;3;4;5;6;7;8;9;10;11;12;13;14;15;16;17;18;19;20;21},{30;25;21;18;16;15;14;13;12;11;10;9;8;7;6;5;4;3;2;1;0}),0)</f>
        <v>0</v>
      </c>
      <c r="Q103" s="390">
        <f>IF($E103="","",VLOOKUP($E103,'SuperTour Men'!$E$6:$AN$239,15,FALSE))</f>
        <v>0</v>
      </c>
      <c r="R103" s="43">
        <f>IF(Q103,LOOKUP(Q103,{1;2;3;4;5;6;7;8;9;10;11;12;13;14;15;16;17;18;19;20;21},{30;25;21;18;16;15;14;13;12;11;10;9;8;7;6;5;4;3;2;1;0}),0)</f>
        <v>0</v>
      </c>
      <c r="S103" s="390">
        <f>IF($E103="","",VLOOKUP($E103,'SuperTour Men'!$E$6:$AN$239,17,FALSE))</f>
        <v>0</v>
      </c>
      <c r="T103" s="45">
        <f>IF(S103,LOOKUP(S103,{1;2;3;4;5;6;7;8;9;10;11;12;13;14;15;16;17;18;19;20;21},{60;50;42;36;32;30;28;26;24;22;20;18;16;14;12;10;8;6;4;2;0}),0)</f>
        <v>0</v>
      </c>
      <c r="U103" s="390">
        <f>IF($E103="","",VLOOKUP($E103,'SuperTour Men'!$E$6:$AN$239,19,FALSE))</f>
        <v>0</v>
      </c>
      <c r="V103" s="41">
        <f>IF(U103,LOOKUP(U103,{1;2;3;4;5;6;7;8;9;10;11;12;13;14;15;16;17;18;19;20;21},{60;50;42;36;32;30;28;26;24;22;20;18;16;14;12;10;8;6;4;2;0}),0)</f>
        <v>0</v>
      </c>
      <c r="W103" s="390">
        <f>IF($E103="","",VLOOKUP($E103,'SuperTour Men'!$E$6:$AN$239,21,FALSE))</f>
        <v>0</v>
      </c>
      <c r="X103" s="45">
        <f>IF(W103,LOOKUP(W103,{1;2;3;4;5;6;7;8;9;10;11;12;13;14;15;16;17;18;19;20;21},{60;50;42;36;32;30;28;26;24;22;20;18;16;14;12;10;8;6;4;2;0}),0)</f>
        <v>0</v>
      </c>
      <c r="Y103" s="390">
        <f>IF($E103="","",VLOOKUP($E103,'SuperTour Men'!$E$6:$AN$239,23,FALSE))</f>
        <v>0</v>
      </c>
      <c r="Z103" s="41">
        <f>IF(Y103,LOOKUP(Y103,{1;2;3;4;5;6;7;8;9;10;11;12;13;14;15;16;17;18;19;20;21},{60;50;42;36;32;30;28;26;24;22;20;18;16;14;12;10;8;6;4;2;0}),0)</f>
        <v>0</v>
      </c>
      <c r="AA103" s="390">
        <f>IF($E103="","",VLOOKUP($E103,'SuperTour Men'!$E$6:$AN$239,25,FALSE))</f>
        <v>0</v>
      </c>
      <c r="AB103" s="106">
        <f>IF(AA103,LOOKUP(AA103,{1;2;3;4;5;6;7;8;9;10;11;12;13;14;15;16;17;18;19;20;21},{30;25;21;18;16;15;14;13;12;11;10;9;8;7;6;5;4;3;2;1;0}),0)</f>
        <v>0</v>
      </c>
      <c r="AC103" s="390">
        <f>IF($E103="","",VLOOKUP($E103,'SuperTour Men'!$E$6:$AN$239,27,FALSE))</f>
        <v>0</v>
      </c>
      <c r="AD103" s="488">
        <f>IF(AC103,LOOKUP(AC103,{1;2;3;4;5;6;7;8;9;10;11;12;13;14;15;16;17;18;19;20;21},{30;25;21;18;16;15;14;13;12;11;10;9;8;7;6;5;4;3;2;1;0}),0)</f>
        <v>0</v>
      </c>
      <c r="AE103" s="390">
        <f>IF($E103="","",VLOOKUP($E103,'SuperTour Men'!$E$6:$AN$239,29,FALSE))</f>
        <v>0</v>
      </c>
      <c r="AF103" s="106">
        <f>IF(AE103,LOOKUP(AE103,{1;2;3;4;5;6;7;8;9;10;11;12;13;14;15;16;17;18;19;20;21},{30;25;21;18;16;15;14;13;12;11;10;9;8;7;6;5;4;3;2;1;0}),0)</f>
        <v>0</v>
      </c>
      <c r="AG103" s="390">
        <f>IF($E103="","",VLOOKUP($E103,'SuperTour Men'!$E$6:$AN$239,31,FALSE))</f>
        <v>0</v>
      </c>
      <c r="AH103" s="41">
        <f>IF(AG103,LOOKUP(AG103,{1;2;3;4;5;6;7;8;9;10;11;12;13;14;15;16;17;18;19;20;21},{30;25;21;18;16;15;14;13;12;11;10;9;8;7;6;5;4;3;2;1;0}),0)</f>
        <v>0</v>
      </c>
      <c r="AI103" s="390">
        <f>IF($E103="","",VLOOKUP($E103,'SuperTour Men'!$E$6:$AN$239,33,FALSE))</f>
        <v>0</v>
      </c>
      <c r="AJ103" s="43">
        <f>IF(AI103,LOOKUP(AI103,{1;2;3;4;5;6;7;8;9;10;11;12;13;14;15;16;17;18;19;20;21},{30;25;21;18;16;15;14;13;12;11;10;9;8;7;6;5;4;3;2;1;0}),0)</f>
        <v>0</v>
      </c>
      <c r="AK103" s="390">
        <f>IF($E103="","",VLOOKUP($E103,'SuperTour Men'!$E$6:$AN$239,35,FALSE))</f>
        <v>0</v>
      </c>
      <c r="AL103" s="43">
        <f>IF(AK103,LOOKUP(AK103,{1;2;3;4;5;6;7;8;9;10;11;12;13;14;15;16;17;18;19;20;21},{30;25;21;18;16;15;14;13;12;11;10;9;8;7;6;5;4;3;2;1;0}),0)</f>
        <v>0</v>
      </c>
    </row>
    <row r="104" spans="1:38" ht="16" customHeight="1" x14ac:dyDescent="0.2">
      <c r="A104" s="424">
        <f t="shared" si="9"/>
        <v>89</v>
      </c>
      <c r="B104" s="435">
        <v>3530771</v>
      </c>
      <c r="C104" s="430" t="s">
        <v>84</v>
      </c>
      <c r="D104" s="49" t="s">
        <v>140</v>
      </c>
      <c r="E104" s="38" t="str">
        <f t="shared" si="10"/>
        <v>ThomasBYE</v>
      </c>
      <c r="F104" s="39">
        <v>2017</v>
      </c>
      <c r="G104" s="117">
        <v>1995</v>
      </c>
      <c r="H104" s="207" t="str">
        <f t="shared" si="11"/>
        <v>SR</v>
      </c>
      <c r="I104" s="416">
        <f>(L104+N104+P104+R104+T104+V104+X104+Z104+AB104+AD104+AF104+AH104+AJ104+AL104)-SMALL((L104, N104,P104,R104,T104,V104,X104,Z104,AB104,AD104,AF104,AH104,AJ104,AL104),1)-SMALL((L104,N104,P104,R104,T104,V104,X104,Z104,AB104,AD104,AF104,AH104,AJ104,AL104),2)-SMALL((L104,N104,P104,R104,T104,V104,X104,Z104,AB104,AD104,AF104,AH104,AJ104,AL104),3)</f>
        <v>0</v>
      </c>
      <c r="J104" s="122"/>
      <c r="K104" s="388">
        <f>IF($E104="","",VLOOKUP($E104,'SuperTour Men'!$E$6:$AN$239,9,FALSE))</f>
        <v>0</v>
      </c>
      <c r="L104" s="41">
        <f>IF(K104,LOOKUP(K104,{1;2;3;4;5;6;7;8;9;10;11;12;13;14;15;16;17;18;19;20;21},{30;25;21;18;16;15;14;13;12;11;10;9;8;7;6;5;4;3;2;1;0}),0)</f>
        <v>0</v>
      </c>
      <c r="M104" s="390">
        <f>IF($E104="","",VLOOKUP($E104,'SuperTour Men'!$E$6:$AN$239,11,FALSE))</f>
        <v>0</v>
      </c>
      <c r="N104" s="43">
        <f>IF(M104,LOOKUP(M104,{1;2;3;4;5;6;7;8;9;10;11;12;13;14;15;16;17;18;19;20;21},{30;25;21;18;16;15;14;13;12;11;10;9;8;7;6;5;4;3;2;1;0}),0)</f>
        <v>0</v>
      </c>
      <c r="O104" s="390">
        <f>IF($E104="","",VLOOKUP($E104,'SuperTour Men'!$E$6:$AN$239,13,FALSE))</f>
        <v>0</v>
      </c>
      <c r="P104" s="41">
        <f>IF(O104,LOOKUP(O104,{1;2;3;4;5;6;7;8;9;10;11;12;13;14;15;16;17;18;19;20;21},{30;25;21;18;16;15;14;13;12;11;10;9;8;7;6;5;4;3;2;1;0}),0)</f>
        <v>0</v>
      </c>
      <c r="Q104" s="390">
        <f>IF($E104="","",VLOOKUP($E104,'SuperTour Men'!$E$6:$AN$239,15,FALSE))</f>
        <v>0</v>
      </c>
      <c r="R104" s="43">
        <f>IF(Q104,LOOKUP(Q104,{1;2;3;4;5;6;7;8;9;10;11;12;13;14;15;16;17;18;19;20;21},{30;25;21;18;16;15;14;13;12;11;10;9;8;7;6;5;4;3;2;1;0}),0)</f>
        <v>0</v>
      </c>
      <c r="S104" s="390">
        <f>IF($E104="","",VLOOKUP($E104,'SuperTour Men'!$E$6:$AN$239,17,FALSE))</f>
        <v>0</v>
      </c>
      <c r="T104" s="45">
        <f>IF(S104,LOOKUP(S104,{1;2;3;4;5;6;7;8;9;10;11;12;13;14;15;16;17;18;19;20;21},{60;50;42;36;32;30;28;26;24;22;20;18;16;14;12;10;8;6;4;2;0}),0)</f>
        <v>0</v>
      </c>
      <c r="U104" s="390">
        <f>IF($E104="","",VLOOKUP($E104,'SuperTour Men'!$E$6:$AN$239,19,FALSE))</f>
        <v>0</v>
      </c>
      <c r="V104" s="41">
        <f>IF(U104,LOOKUP(U104,{1;2;3;4;5;6;7;8;9;10;11;12;13;14;15;16;17;18;19;20;21},{60;50;42;36;32;30;28;26;24;22;20;18;16;14;12;10;8;6;4;2;0}),0)</f>
        <v>0</v>
      </c>
      <c r="W104" s="390">
        <f>IF($E104="","",VLOOKUP($E104,'SuperTour Men'!$E$6:$AN$239,21,FALSE))</f>
        <v>0</v>
      </c>
      <c r="X104" s="45">
        <f>IF(W104,LOOKUP(W104,{1;2;3;4;5;6;7;8;9;10;11;12;13;14;15;16;17;18;19;20;21},{60;50;42;36;32;30;28;26;24;22;20;18;16;14;12;10;8;6;4;2;0}),0)</f>
        <v>0</v>
      </c>
      <c r="Y104" s="390">
        <f>IF($E104="","",VLOOKUP($E104,'SuperTour Men'!$E$6:$AN$239,23,FALSE))</f>
        <v>0</v>
      </c>
      <c r="Z104" s="41">
        <f>IF(Y104,LOOKUP(Y104,{1;2;3;4;5;6;7;8;9;10;11;12;13;14;15;16;17;18;19;20;21},{60;50;42;36;32;30;28;26;24;22;20;18;16;14;12;10;8;6;4;2;0}),0)</f>
        <v>0</v>
      </c>
      <c r="AA104" s="390">
        <f>IF($E104="","",VLOOKUP($E104,'SuperTour Men'!$E$6:$AN$239,25,FALSE))</f>
        <v>0</v>
      </c>
      <c r="AB104" s="106">
        <f>IF(AA104,LOOKUP(AA104,{1;2;3;4;5;6;7;8;9;10;11;12;13;14;15;16;17;18;19;20;21},{30;25;21;18;16;15;14;13;12;11;10;9;8;7;6;5;4;3;2;1;0}),0)</f>
        <v>0</v>
      </c>
      <c r="AC104" s="390">
        <f>IF($E104="","",VLOOKUP($E104,'SuperTour Men'!$E$6:$AN$239,27,FALSE))</f>
        <v>0</v>
      </c>
      <c r="AD104" s="488">
        <f>IF(AC104,LOOKUP(AC104,{1;2;3;4;5;6;7;8;9;10;11;12;13;14;15;16;17;18;19;20;21},{30;25;21;18;16;15;14;13;12;11;10;9;8;7;6;5;4;3;2;1;0}),0)</f>
        <v>0</v>
      </c>
      <c r="AE104" s="390">
        <f>IF($E104="","",VLOOKUP($E104,'SuperTour Men'!$E$6:$AN$239,29,FALSE))</f>
        <v>0</v>
      </c>
      <c r="AF104" s="106">
        <f>IF(AE104,LOOKUP(AE104,{1;2;3;4;5;6;7;8;9;10;11;12;13;14;15;16;17;18;19;20;21},{30;25;21;18;16;15;14;13;12;11;10;9;8;7;6;5;4;3;2;1;0}),0)</f>
        <v>0</v>
      </c>
      <c r="AG104" s="390">
        <f>IF($E104="","",VLOOKUP($E104,'SuperTour Men'!$E$6:$AN$239,31,FALSE))</f>
        <v>0</v>
      </c>
      <c r="AH104" s="41">
        <f>IF(AG104,LOOKUP(AG104,{1;2;3;4;5;6;7;8;9;10;11;12;13;14;15;16;17;18;19;20;21},{30;25;21;18;16;15;14;13;12;11;10;9;8;7;6;5;4;3;2;1;0}),0)</f>
        <v>0</v>
      </c>
      <c r="AI104" s="390">
        <f>IF($E104="","",VLOOKUP($E104,'SuperTour Men'!$E$6:$AN$239,33,FALSE))</f>
        <v>0</v>
      </c>
      <c r="AJ104" s="43">
        <f>IF(AI104,LOOKUP(AI104,{1;2;3;4;5;6;7;8;9;10;11;12;13;14;15;16;17;18;19;20;21},{30;25;21;18;16;15;14;13;12;11;10;9;8;7;6;5;4;3;2;1;0}),0)</f>
        <v>0</v>
      </c>
      <c r="AK104" s="390">
        <f>IF($E104="","",VLOOKUP($E104,'SuperTour Men'!$E$6:$AN$239,35,FALSE))</f>
        <v>0</v>
      </c>
      <c r="AL104" s="43">
        <f>IF(AK104,LOOKUP(AK104,{1;2;3;4;5;6;7;8;9;10;11;12;13;14;15;16;17;18;19;20;21},{30;25;21;18;16;15;14;13;12;11;10;9;8;7;6;5;4;3;2;1;0}),0)</f>
        <v>0</v>
      </c>
    </row>
    <row r="105" spans="1:38" ht="16" customHeight="1" x14ac:dyDescent="0.2">
      <c r="A105" s="424">
        <f t="shared" si="9"/>
        <v>89</v>
      </c>
      <c r="B105" s="435">
        <v>1327154</v>
      </c>
      <c r="C105" s="430" t="s">
        <v>111</v>
      </c>
      <c r="D105" s="49" t="s">
        <v>167</v>
      </c>
      <c r="E105" s="38" t="str">
        <f t="shared" si="10"/>
        <v>ErikCARLETON</v>
      </c>
      <c r="F105" s="39">
        <v>2017</v>
      </c>
      <c r="G105" s="117">
        <v>1978</v>
      </c>
      <c r="H105" s="207" t="str">
        <f t="shared" si="11"/>
        <v>SR</v>
      </c>
      <c r="I105" s="416">
        <f>(L105+N105+P105+R105+T105+V105+X105+Z105+AB105+AD105+AF105+AH105+AJ105+AL105)-SMALL((L105, N105,P105,R105,T105,V105,X105,Z105,AB105,AD105,AF105,AH105,AJ105,AL105),1)-SMALL((L105,N105,P105,R105,T105,V105,X105,Z105,AB105,AD105,AF105,AH105,AJ105,AL105),2)-SMALL((L105,N105,P105,R105,T105,V105,X105,Z105,AB105,AD105,AF105,AH105,AJ105,AL105),3)</f>
        <v>0</v>
      </c>
      <c r="J105" s="122"/>
      <c r="K105" s="388">
        <f>IF($E105="","",VLOOKUP($E105,'SuperTour Men'!$E$6:$AN$239,9,FALSE))</f>
        <v>0</v>
      </c>
      <c r="L105" s="41">
        <f>IF(K105,LOOKUP(K105,{1;2;3;4;5;6;7;8;9;10;11;12;13;14;15;16;17;18;19;20;21},{30;25;21;18;16;15;14;13;12;11;10;9;8;7;6;5;4;3;2;1;0}),0)</f>
        <v>0</v>
      </c>
      <c r="M105" s="390">
        <f>IF($E105="","",VLOOKUP($E105,'SuperTour Men'!$E$6:$AN$239,11,FALSE))</f>
        <v>0</v>
      </c>
      <c r="N105" s="43">
        <f>IF(M105,LOOKUP(M105,{1;2;3;4;5;6;7;8;9;10;11;12;13;14;15;16;17;18;19;20;21},{30;25;21;18;16;15;14;13;12;11;10;9;8;7;6;5;4;3;2;1;0}),0)</f>
        <v>0</v>
      </c>
      <c r="O105" s="390">
        <f>IF($E105="","",VLOOKUP($E105,'SuperTour Men'!$E$6:$AN$239,13,FALSE))</f>
        <v>0</v>
      </c>
      <c r="P105" s="41">
        <f>IF(O105,LOOKUP(O105,{1;2;3;4;5;6;7;8;9;10;11;12;13;14;15;16;17;18;19;20;21},{30;25;21;18;16;15;14;13;12;11;10;9;8;7;6;5;4;3;2;1;0}),0)</f>
        <v>0</v>
      </c>
      <c r="Q105" s="390">
        <f>IF($E105="","",VLOOKUP($E105,'SuperTour Men'!$E$6:$AN$239,15,FALSE))</f>
        <v>0</v>
      </c>
      <c r="R105" s="43">
        <f>IF(Q105,LOOKUP(Q105,{1;2;3;4;5;6;7;8;9;10;11;12;13;14;15;16;17;18;19;20;21},{30;25;21;18;16;15;14;13;12;11;10;9;8;7;6;5;4;3;2;1;0}),0)</f>
        <v>0</v>
      </c>
      <c r="S105" s="390">
        <f>IF($E105="","",VLOOKUP($E105,'SuperTour Men'!$E$6:$AN$239,17,FALSE))</f>
        <v>0</v>
      </c>
      <c r="T105" s="45">
        <f>IF(S105,LOOKUP(S105,{1;2;3;4;5;6;7;8;9;10;11;12;13;14;15;16;17;18;19;20;21},{60;50;42;36;32;30;28;26;24;22;20;18;16;14;12;10;8;6;4;2;0}),0)</f>
        <v>0</v>
      </c>
      <c r="U105" s="390">
        <f>IF($E105="","",VLOOKUP($E105,'SuperTour Men'!$E$6:$AN$239,19,FALSE))</f>
        <v>0</v>
      </c>
      <c r="V105" s="41">
        <f>IF(U105,LOOKUP(U105,{1;2;3;4;5;6;7;8;9;10;11;12;13;14;15;16;17;18;19;20;21},{60;50;42;36;32;30;28;26;24;22;20;18;16;14;12;10;8;6;4;2;0}),0)</f>
        <v>0</v>
      </c>
      <c r="W105" s="390">
        <f>IF($E105="","",VLOOKUP($E105,'SuperTour Men'!$E$6:$AN$239,21,FALSE))</f>
        <v>0</v>
      </c>
      <c r="X105" s="45">
        <f>IF(W105,LOOKUP(W105,{1;2;3;4;5;6;7;8;9;10;11;12;13;14;15;16;17;18;19;20;21},{60;50;42;36;32;30;28;26;24;22;20;18;16;14;12;10;8;6;4;2;0}),0)</f>
        <v>0</v>
      </c>
      <c r="Y105" s="390">
        <f>IF($E105="","",VLOOKUP($E105,'SuperTour Men'!$E$6:$AN$239,23,FALSE))</f>
        <v>0</v>
      </c>
      <c r="Z105" s="41">
        <f>IF(Y105,LOOKUP(Y105,{1;2;3;4;5;6;7;8;9;10;11;12;13;14;15;16;17;18;19;20;21},{60;50;42;36;32;30;28;26;24;22;20;18;16;14;12;10;8;6;4;2;0}),0)</f>
        <v>0</v>
      </c>
      <c r="AA105" s="390">
        <f>IF($E105="","",VLOOKUP($E105,'SuperTour Men'!$E$6:$AN$239,25,FALSE))</f>
        <v>0</v>
      </c>
      <c r="AB105" s="106">
        <f>IF(AA105,LOOKUP(AA105,{1;2;3;4;5;6;7;8;9;10;11;12;13;14;15;16;17;18;19;20;21},{30;25;21;18;16;15;14;13;12;11;10;9;8;7;6;5;4;3;2;1;0}),0)</f>
        <v>0</v>
      </c>
      <c r="AC105" s="390">
        <f>IF($E105="","",VLOOKUP($E105,'SuperTour Men'!$E$6:$AN$239,27,FALSE))</f>
        <v>0</v>
      </c>
      <c r="AD105" s="488">
        <f>IF(AC105,LOOKUP(AC105,{1;2;3;4;5;6;7;8;9;10;11;12;13;14;15;16;17;18;19;20;21},{30;25;21;18;16;15;14;13;12;11;10;9;8;7;6;5;4;3;2;1;0}),0)</f>
        <v>0</v>
      </c>
      <c r="AE105" s="390">
        <f>IF($E105="","",VLOOKUP($E105,'SuperTour Men'!$E$6:$AN$239,29,FALSE))</f>
        <v>0</v>
      </c>
      <c r="AF105" s="106">
        <f>IF(AE105,LOOKUP(AE105,{1;2;3;4;5;6;7;8;9;10;11;12;13;14;15;16;17;18;19;20;21},{30;25;21;18;16;15;14;13;12;11;10;9;8;7;6;5;4;3;2;1;0}),0)</f>
        <v>0</v>
      </c>
      <c r="AG105" s="390">
        <f>IF($E105="","",VLOOKUP($E105,'SuperTour Men'!$E$6:$AN$239,31,FALSE))</f>
        <v>0</v>
      </c>
      <c r="AH105" s="41">
        <f>IF(AG105,LOOKUP(AG105,{1;2;3;4;5;6;7;8;9;10;11;12;13;14;15;16;17;18;19;20;21},{30;25;21;18;16;15;14;13;12;11;10;9;8;7;6;5;4;3;2;1;0}),0)</f>
        <v>0</v>
      </c>
      <c r="AI105" s="390">
        <f>IF($E105="","",VLOOKUP($E105,'SuperTour Men'!$E$6:$AN$239,33,FALSE))</f>
        <v>0</v>
      </c>
      <c r="AJ105" s="43">
        <f>IF(AI105,LOOKUP(AI105,{1;2;3;4;5;6;7;8;9;10;11;12;13;14;15;16;17;18;19;20;21},{30;25;21;18;16;15;14;13;12;11;10;9;8;7;6;5;4;3;2;1;0}),0)</f>
        <v>0</v>
      </c>
      <c r="AK105" s="390">
        <f>IF($E105="","",VLOOKUP($E105,'SuperTour Men'!$E$6:$AN$239,35,FALSE))</f>
        <v>0</v>
      </c>
      <c r="AL105" s="43">
        <f>IF(AK105,LOOKUP(AK105,{1;2;3;4;5;6;7;8;9;10;11;12;13;14;15;16;17;18;19;20;21},{30;25;21;18;16;15;14;13;12;11;10;9;8;7;6;5;4;3;2;1;0}),0)</f>
        <v>0</v>
      </c>
    </row>
    <row r="106" spans="1:38" ht="16" customHeight="1" x14ac:dyDescent="0.2">
      <c r="A106" s="424">
        <f t="shared" si="9"/>
        <v>89</v>
      </c>
      <c r="B106" s="435">
        <v>3100137</v>
      </c>
      <c r="C106" s="430" t="s">
        <v>168</v>
      </c>
      <c r="D106" s="49" t="s">
        <v>169</v>
      </c>
      <c r="E106" s="38" t="str">
        <f t="shared" si="10"/>
        <v>JesseCOCKNEY</v>
      </c>
      <c r="F106" s="39">
        <v>2017</v>
      </c>
      <c r="G106" s="117">
        <v>1989</v>
      </c>
      <c r="H106" s="207" t="str">
        <f t="shared" si="11"/>
        <v>SR</v>
      </c>
      <c r="I106" s="416">
        <f>(L106+N106+P106+R106+T106+V106+X106+Z106+AB106+AD106+AF106+AH106+AJ106+AL106)-SMALL((L106, N106,P106,R106,T106,V106,X106,Z106,AB106,AD106,AF106,AH106,AJ106,AL106),1)-SMALL((L106,N106,P106,R106,T106,V106,X106,Z106,AB106,AD106,AF106,AH106,AJ106,AL106),2)-SMALL((L106,N106,P106,R106,T106,V106,X106,Z106,AB106,AD106,AF106,AH106,AJ106,AL106),3)</f>
        <v>0</v>
      </c>
      <c r="J106" s="122"/>
      <c r="K106" s="388">
        <f>IF($E106="","",VLOOKUP($E106,'SuperTour Men'!$E$6:$AN$239,9,FALSE))</f>
        <v>0</v>
      </c>
      <c r="L106" s="41">
        <f>IF(K106,LOOKUP(K106,{1;2;3;4;5;6;7;8;9;10;11;12;13;14;15;16;17;18;19;20;21},{30;25;21;18;16;15;14;13;12;11;10;9;8;7;6;5;4;3;2;1;0}),0)</f>
        <v>0</v>
      </c>
      <c r="M106" s="390">
        <f>IF($E106="","",VLOOKUP($E106,'SuperTour Men'!$E$6:$AN$239,11,FALSE))</f>
        <v>0</v>
      </c>
      <c r="N106" s="43">
        <f>IF(M106,LOOKUP(M106,{1;2;3;4;5;6;7;8;9;10;11;12;13;14;15;16;17;18;19;20;21},{30;25;21;18;16;15;14;13;12;11;10;9;8;7;6;5;4;3;2;1;0}),0)</f>
        <v>0</v>
      </c>
      <c r="O106" s="390">
        <f>IF($E106="","",VLOOKUP($E106,'SuperTour Men'!$E$6:$AN$239,13,FALSE))</f>
        <v>0</v>
      </c>
      <c r="P106" s="41">
        <f>IF(O106,LOOKUP(O106,{1;2;3;4;5;6;7;8;9;10;11;12;13;14;15;16;17;18;19;20;21},{30;25;21;18;16;15;14;13;12;11;10;9;8;7;6;5;4;3;2;1;0}),0)</f>
        <v>0</v>
      </c>
      <c r="Q106" s="390">
        <f>IF($E106="","",VLOOKUP($E106,'SuperTour Men'!$E$6:$AN$239,15,FALSE))</f>
        <v>0</v>
      </c>
      <c r="R106" s="43">
        <f>IF(Q106,LOOKUP(Q106,{1;2;3;4;5;6;7;8;9;10;11;12;13;14;15;16;17;18;19;20;21},{30;25;21;18;16;15;14;13;12;11;10;9;8;7;6;5;4;3;2;1;0}),0)</f>
        <v>0</v>
      </c>
      <c r="S106" s="390">
        <f>IF($E106="","",VLOOKUP($E106,'SuperTour Men'!$E$6:$AN$239,17,FALSE))</f>
        <v>0</v>
      </c>
      <c r="T106" s="45">
        <f>IF(S106,LOOKUP(S106,{1;2;3;4;5;6;7;8;9;10;11;12;13;14;15;16;17;18;19;20;21},{60;50;42;36;32;30;28;26;24;22;20;18;16;14;12;10;8;6;4;2;0}),0)</f>
        <v>0</v>
      </c>
      <c r="U106" s="390">
        <f>IF($E106="","",VLOOKUP($E106,'SuperTour Men'!$E$6:$AN$239,19,FALSE))</f>
        <v>0</v>
      </c>
      <c r="V106" s="41">
        <f>IF(U106,LOOKUP(U106,{1;2;3;4;5;6;7;8;9;10;11;12;13;14;15;16;17;18;19;20;21},{60;50;42;36;32;30;28;26;24;22;20;18;16;14;12;10;8;6;4;2;0}),0)</f>
        <v>0</v>
      </c>
      <c r="W106" s="390">
        <f>IF($E106="","",VLOOKUP($E106,'SuperTour Men'!$E$6:$AN$239,21,FALSE))</f>
        <v>0</v>
      </c>
      <c r="X106" s="45">
        <f>IF(W106,LOOKUP(W106,{1;2;3;4;5;6;7;8;9;10;11;12;13;14;15;16;17;18;19;20;21},{60;50;42;36;32;30;28;26;24;22;20;18;16;14;12;10;8;6;4;2;0}),0)</f>
        <v>0</v>
      </c>
      <c r="Y106" s="390">
        <f>IF($E106="","",VLOOKUP($E106,'SuperTour Men'!$E$6:$AN$239,23,FALSE))</f>
        <v>0</v>
      </c>
      <c r="Z106" s="41">
        <f>IF(Y106,LOOKUP(Y106,{1;2;3;4;5;6;7;8;9;10;11;12;13;14;15;16;17;18;19;20;21},{60;50;42;36;32;30;28;26;24;22;20;18;16;14;12;10;8;6;4;2;0}),0)</f>
        <v>0</v>
      </c>
      <c r="AA106" s="390">
        <f>IF($E106="","",VLOOKUP($E106,'SuperTour Men'!$E$6:$AN$239,25,FALSE))</f>
        <v>0</v>
      </c>
      <c r="AB106" s="106">
        <f>IF(AA106,LOOKUP(AA106,{1;2;3;4;5;6;7;8;9;10;11;12;13;14;15;16;17;18;19;20;21},{30;25;21;18;16;15;14;13;12;11;10;9;8;7;6;5;4;3;2;1;0}),0)</f>
        <v>0</v>
      </c>
      <c r="AC106" s="390">
        <f>IF($E106="","",VLOOKUP($E106,'SuperTour Men'!$E$6:$AN$239,27,FALSE))</f>
        <v>0</v>
      </c>
      <c r="AD106" s="488">
        <f>IF(AC106,LOOKUP(AC106,{1;2;3;4;5;6;7;8;9;10;11;12;13;14;15;16;17;18;19;20;21},{30;25;21;18;16;15;14;13;12;11;10;9;8;7;6;5;4;3;2;1;0}),0)</f>
        <v>0</v>
      </c>
      <c r="AE106" s="390">
        <f>IF($E106="","",VLOOKUP($E106,'SuperTour Men'!$E$6:$AN$239,29,FALSE))</f>
        <v>0</v>
      </c>
      <c r="AF106" s="106">
        <f>IF(AE106,LOOKUP(AE106,{1;2;3;4;5;6;7;8;9;10;11;12;13;14;15;16;17;18;19;20;21},{30;25;21;18;16;15;14;13;12;11;10;9;8;7;6;5;4;3;2;1;0}),0)</f>
        <v>0</v>
      </c>
      <c r="AG106" s="390">
        <f>IF($E106="","",VLOOKUP($E106,'SuperTour Men'!$E$6:$AN$239,31,FALSE))</f>
        <v>0</v>
      </c>
      <c r="AH106" s="41">
        <f>IF(AG106,LOOKUP(AG106,{1;2;3;4;5;6;7;8;9;10;11;12;13;14;15;16;17;18;19;20;21},{30;25;21;18;16;15;14;13;12;11;10;9;8;7;6;5;4;3;2;1;0}),0)</f>
        <v>0</v>
      </c>
      <c r="AI106" s="390">
        <f>IF($E106="","",VLOOKUP($E106,'SuperTour Men'!$E$6:$AN$239,33,FALSE))</f>
        <v>0</v>
      </c>
      <c r="AJ106" s="43">
        <f>IF(AI106,LOOKUP(AI106,{1;2;3;4;5;6;7;8;9;10;11;12;13;14;15;16;17;18;19;20;21},{30;25;21;18;16;15;14;13;12;11;10;9;8;7;6;5;4;3;2;1;0}),0)</f>
        <v>0</v>
      </c>
      <c r="AK106" s="390">
        <f>IF($E106="","",VLOOKUP($E106,'SuperTour Men'!$E$6:$AN$239,35,FALSE))</f>
        <v>0</v>
      </c>
      <c r="AL106" s="43">
        <f>IF(AK106,LOOKUP(AK106,{1;2;3;4;5;6;7;8;9;10;11;12;13;14;15;16;17;18;19;20;21},{30;25;21;18;16;15;14;13;12;11;10;9;8;7;6;5;4;3;2;1;0}),0)</f>
        <v>0</v>
      </c>
    </row>
    <row r="107" spans="1:38" ht="16" customHeight="1" x14ac:dyDescent="0.2">
      <c r="A107" s="424">
        <f t="shared" si="9"/>
        <v>89</v>
      </c>
      <c r="B107" s="435">
        <v>3530640</v>
      </c>
      <c r="C107" s="430" t="s">
        <v>99</v>
      </c>
      <c r="D107" s="49" t="s">
        <v>100</v>
      </c>
      <c r="E107" s="38" t="str">
        <f t="shared" si="10"/>
        <v>CallanDELINE</v>
      </c>
      <c r="F107" s="39">
        <v>2017</v>
      </c>
      <c r="G107" s="117">
        <v>1995</v>
      </c>
      <c r="H107" s="207" t="str">
        <f t="shared" si="11"/>
        <v>SR</v>
      </c>
      <c r="I107" s="416">
        <f>(L107+N107+P107+R107+T107+V107+X107+Z107+AB107+AD107+AF107+AH107+AJ107+AL107)-SMALL((L107, N107,P107,R107,T107,V107,X107,Z107,AB107,AD107,AF107,AH107,AJ107,AL107),1)-SMALL((L107,N107,P107,R107,T107,V107,X107,Z107,AB107,AD107,AF107,AH107,AJ107,AL107),2)-SMALL((L107,N107,P107,R107,T107,V107,X107,Z107,AB107,AD107,AF107,AH107,AJ107,AL107),3)</f>
        <v>0</v>
      </c>
      <c r="J107" s="122"/>
      <c r="K107" s="388">
        <f>IF($E107="","",VLOOKUP($E107,'SuperTour Men'!$E$6:$AN$239,9,FALSE))</f>
        <v>0</v>
      </c>
      <c r="L107" s="41">
        <f>IF(K107,LOOKUP(K107,{1;2;3;4;5;6;7;8;9;10;11;12;13;14;15;16;17;18;19;20;21},{30;25;21;18;16;15;14;13;12;11;10;9;8;7;6;5;4;3;2;1;0}),0)</f>
        <v>0</v>
      </c>
      <c r="M107" s="390">
        <f>IF($E107="","",VLOOKUP($E107,'SuperTour Men'!$E$6:$AN$239,11,FALSE))</f>
        <v>0</v>
      </c>
      <c r="N107" s="43">
        <f>IF(M107,LOOKUP(M107,{1;2;3;4;5;6;7;8;9;10;11;12;13;14;15;16;17;18;19;20;21},{30;25;21;18;16;15;14;13;12;11;10;9;8;7;6;5;4;3;2;1;0}),0)</f>
        <v>0</v>
      </c>
      <c r="O107" s="390">
        <f>IF($E107="","",VLOOKUP($E107,'SuperTour Men'!$E$6:$AN$239,13,FALSE))</f>
        <v>0</v>
      </c>
      <c r="P107" s="41">
        <f>IF(O107,LOOKUP(O107,{1;2;3;4;5;6;7;8;9;10;11;12;13;14;15;16;17;18;19;20;21},{30;25;21;18;16;15;14;13;12;11;10;9;8;7;6;5;4;3;2;1;0}),0)</f>
        <v>0</v>
      </c>
      <c r="Q107" s="390">
        <f>IF($E107="","",VLOOKUP($E107,'SuperTour Men'!$E$6:$AN$239,15,FALSE))</f>
        <v>0</v>
      </c>
      <c r="R107" s="43">
        <f>IF(Q107,LOOKUP(Q107,{1;2;3;4;5;6;7;8;9;10;11;12;13;14;15;16;17;18;19;20;21},{30;25;21;18;16;15;14;13;12;11;10;9;8;7;6;5;4;3;2;1;0}),0)</f>
        <v>0</v>
      </c>
      <c r="S107" s="390">
        <f>IF($E107="","",VLOOKUP($E107,'SuperTour Men'!$E$6:$AN$239,17,FALSE))</f>
        <v>0</v>
      </c>
      <c r="T107" s="45">
        <f>IF(S107,LOOKUP(S107,{1;2;3;4;5;6;7;8;9;10;11;12;13;14;15;16;17;18;19;20;21},{60;50;42;36;32;30;28;26;24;22;20;18;16;14;12;10;8;6;4;2;0}),0)</f>
        <v>0</v>
      </c>
      <c r="U107" s="390">
        <f>IF($E107="","",VLOOKUP($E107,'SuperTour Men'!$E$6:$AN$239,19,FALSE))</f>
        <v>0</v>
      </c>
      <c r="V107" s="41">
        <f>IF(U107,LOOKUP(U107,{1;2;3;4;5;6;7;8;9;10;11;12;13;14;15;16;17;18;19;20;21},{60;50;42;36;32;30;28;26;24;22;20;18;16;14;12;10;8;6;4;2;0}),0)</f>
        <v>0</v>
      </c>
      <c r="W107" s="390">
        <f>IF($E107="","",VLOOKUP($E107,'SuperTour Men'!$E$6:$AN$239,21,FALSE))</f>
        <v>0</v>
      </c>
      <c r="X107" s="45">
        <f>IF(W107,LOOKUP(W107,{1;2;3;4;5;6;7;8;9;10;11;12;13;14;15;16;17;18;19;20;21},{60;50;42;36;32;30;28;26;24;22;20;18;16;14;12;10;8;6;4;2;0}),0)</f>
        <v>0</v>
      </c>
      <c r="Y107" s="390">
        <f>IF($E107="","",VLOOKUP($E107,'SuperTour Men'!$E$6:$AN$239,23,FALSE))</f>
        <v>0</v>
      </c>
      <c r="Z107" s="41">
        <f>IF(Y107,LOOKUP(Y107,{1;2;3;4;5;6;7;8;9;10;11;12;13;14;15;16;17;18;19;20;21},{60;50;42;36;32;30;28;26;24;22;20;18;16;14;12;10;8;6;4;2;0}),0)</f>
        <v>0</v>
      </c>
      <c r="AA107" s="390">
        <f>IF($E107="","",VLOOKUP($E107,'SuperTour Men'!$E$6:$AN$239,25,FALSE))</f>
        <v>0</v>
      </c>
      <c r="AB107" s="106">
        <f>IF(AA107,LOOKUP(AA107,{1;2;3;4;5;6;7;8;9;10;11;12;13;14;15;16;17;18;19;20;21},{30;25;21;18;16;15;14;13;12;11;10;9;8;7;6;5;4;3;2;1;0}),0)</f>
        <v>0</v>
      </c>
      <c r="AC107" s="390">
        <f>IF($E107="","",VLOOKUP($E107,'SuperTour Men'!$E$6:$AN$239,27,FALSE))</f>
        <v>0</v>
      </c>
      <c r="AD107" s="488">
        <f>IF(AC107,LOOKUP(AC107,{1;2;3;4;5;6;7;8;9;10;11;12;13;14;15;16;17;18;19;20;21},{30;25;21;18;16;15;14;13;12;11;10;9;8;7;6;5;4;3;2;1;0}),0)</f>
        <v>0</v>
      </c>
      <c r="AE107" s="390">
        <f>IF($E107="","",VLOOKUP($E107,'SuperTour Men'!$E$6:$AN$239,29,FALSE))</f>
        <v>0</v>
      </c>
      <c r="AF107" s="106">
        <f>IF(AE107,LOOKUP(AE107,{1;2;3;4;5;6;7;8;9;10;11;12;13;14;15;16;17;18;19;20;21},{30;25;21;18;16;15;14;13;12;11;10;9;8;7;6;5;4;3;2;1;0}),0)</f>
        <v>0</v>
      </c>
      <c r="AG107" s="390">
        <f>IF($E107="","",VLOOKUP($E107,'SuperTour Men'!$E$6:$AN$239,31,FALSE))</f>
        <v>0</v>
      </c>
      <c r="AH107" s="41">
        <f>IF(AG107,LOOKUP(AG107,{1;2;3;4;5;6;7;8;9;10;11;12;13;14;15;16;17;18;19;20;21},{30;25;21;18;16;15;14;13;12;11;10;9;8;7;6;5;4;3;2;1;0}),0)</f>
        <v>0</v>
      </c>
      <c r="AI107" s="390">
        <f>IF($E107="","",VLOOKUP($E107,'SuperTour Men'!$E$6:$AN$239,33,FALSE))</f>
        <v>0</v>
      </c>
      <c r="AJ107" s="43">
        <f>IF(AI107,LOOKUP(AI107,{1;2;3;4;5;6;7;8;9;10;11;12;13;14;15;16;17;18;19;20;21},{30;25;21;18;16;15;14;13;12;11;10;9;8;7;6;5;4;3;2;1;0}),0)</f>
        <v>0</v>
      </c>
      <c r="AK107" s="390">
        <f>IF($E107="","",VLOOKUP($E107,'SuperTour Men'!$E$6:$AN$239,35,FALSE))</f>
        <v>0</v>
      </c>
      <c r="AL107" s="43">
        <f>IF(AK107,LOOKUP(AK107,{1;2;3;4;5;6;7;8;9;10;11;12;13;14;15;16;17;18;19;20;21},{30;25;21;18;16;15;14;13;12;11;10;9;8;7;6;5;4;3;2;1;0}),0)</f>
        <v>0</v>
      </c>
    </row>
    <row r="108" spans="1:38" ht="16" customHeight="1" x14ac:dyDescent="0.2">
      <c r="A108" s="424">
        <f t="shared" si="9"/>
        <v>89</v>
      </c>
      <c r="B108" s="154">
        <v>3200410</v>
      </c>
      <c r="C108" s="430" t="s">
        <v>171</v>
      </c>
      <c r="D108" s="49" t="s">
        <v>172</v>
      </c>
      <c r="E108" s="38" t="str">
        <f t="shared" si="10"/>
        <v>AlexanderECKERT</v>
      </c>
      <c r="F108" s="39">
        <v>2017</v>
      </c>
      <c r="G108" s="441">
        <v>1993</v>
      </c>
      <c r="H108" s="207" t="str">
        <f t="shared" si="11"/>
        <v>SR</v>
      </c>
      <c r="I108" s="416">
        <f>(L108+N108+P108+R108+T108+V108+X108+Z108+AB108+AD108+AF108+AH108+AJ108+AL108)-SMALL((L108, N108,P108,R108,T108,V108,X108,Z108,AB108,AD108,AF108,AH108,AJ108,AL108),1)-SMALL((L108,N108,P108,R108,T108,V108,X108,Z108,AB108,AD108,AF108,AH108,AJ108,AL108),2)-SMALL((L108,N108,P108,R108,T108,V108,X108,Z108,AB108,AD108,AF108,AH108,AJ108,AL108),3)</f>
        <v>0</v>
      </c>
      <c r="J108" s="266"/>
      <c r="K108" s="388">
        <f>IF($E108="","",VLOOKUP($E108,'SuperTour Men'!$E$6:$AN$239,9,FALSE))</f>
        <v>0</v>
      </c>
      <c r="L108" s="41">
        <f>IF(K108,LOOKUP(K108,{1;2;3;4;5;6;7;8;9;10;11;12;13;14;15;16;17;18;19;20;21},{30;25;21;18;16;15;14;13;12;11;10;9;8;7;6;5;4;3;2;1;0}),0)</f>
        <v>0</v>
      </c>
      <c r="M108" s="390">
        <f>IF($E108="","",VLOOKUP($E108,'SuperTour Men'!$E$6:$AN$239,11,FALSE))</f>
        <v>0</v>
      </c>
      <c r="N108" s="43">
        <f>IF(M108,LOOKUP(M108,{1;2;3;4;5;6;7;8;9;10;11;12;13;14;15;16;17;18;19;20;21},{30;25;21;18;16;15;14;13;12;11;10;9;8;7;6;5;4;3;2;1;0}),0)</f>
        <v>0</v>
      </c>
      <c r="O108" s="390">
        <f>IF($E108="","",VLOOKUP($E108,'SuperTour Men'!$E$6:$AN$239,13,FALSE))</f>
        <v>0</v>
      </c>
      <c r="P108" s="41">
        <f>IF(O108,LOOKUP(O108,{1;2;3;4;5;6;7;8;9;10;11;12;13;14;15;16;17;18;19;20;21},{30;25;21;18;16;15;14;13;12;11;10;9;8;7;6;5;4;3;2;1;0}),0)</f>
        <v>0</v>
      </c>
      <c r="Q108" s="390">
        <f>IF($E108="","",VLOOKUP($E108,'SuperTour Men'!$E$6:$AN$239,15,FALSE))</f>
        <v>0</v>
      </c>
      <c r="R108" s="43">
        <f>IF(Q108,LOOKUP(Q108,{1;2;3;4;5;6;7;8;9;10;11;12;13;14;15;16;17;18;19;20;21},{30;25;21;18;16;15;14;13;12;11;10;9;8;7;6;5;4;3;2;1;0}),0)</f>
        <v>0</v>
      </c>
      <c r="S108" s="390">
        <f>IF($E108="","",VLOOKUP($E108,'SuperTour Men'!$E$6:$AN$239,17,FALSE))</f>
        <v>0</v>
      </c>
      <c r="T108" s="45">
        <f>IF(S108,LOOKUP(S108,{1;2;3;4;5;6;7;8;9;10;11;12;13;14;15;16;17;18;19;20;21},{60;50;42;36;32;30;28;26;24;22;20;18;16;14;12;10;8;6;4;2;0}),0)</f>
        <v>0</v>
      </c>
      <c r="U108" s="390">
        <f>IF($E108="","",VLOOKUP($E108,'SuperTour Men'!$E$6:$AN$239,19,FALSE))</f>
        <v>0</v>
      </c>
      <c r="V108" s="41">
        <f>IF(U108,LOOKUP(U108,{1;2;3;4;5;6;7;8;9;10;11;12;13;14;15;16;17;18;19;20;21},{60;50;42;36;32;30;28;26;24;22;20;18;16;14;12;10;8;6;4;2;0}),0)</f>
        <v>0</v>
      </c>
      <c r="W108" s="390">
        <f>IF($E108="","",VLOOKUP($E108,'SuperTour Men'!$E$6:$AN$239,21,FALSE))</f>
        <v>0</v>
      </c>
      <c r="X108" s="45">
        <f>IF(W108,LOOKUP(W108,{1;2;3;4;5;6;7;8;9;10;11;12;13;14;15;16;17;18;19;20;21},{60;50;42;36;32;30;28;26;24;22;20;18;16;14;12;10;8;6;4;2;0}),0)</f>
        <v>0</v>
      </c>
      <c r="Y108" s="390">
        <f>IF($E108="","",VLOOKUP($E108,'SuperTour Men'!$E$6:$AN$239,23,FALSE))</f>
        <v>0</v>
      </c>
      <c r="Z108" s="41">
        <f>IF(Y108,LOOKUP(Y108,{1;2;3;4;5;6;7;8;9;10;11;12;13;14;15;16;17;18;19;20;21},{60;50;42;36;32;30;28;26;24;22;20;18;16;14;12;10;8;6;4;2;0}),0)</f>
        <v>0</v>
      </c>
      <c r="AA108" s="390">
        <f>IF($E108="","",VLOOKUP($E108,'SuperTour Men'!$E$6:$AN$239,25,FALSE))</f>
        <v>0</v>
      </c>
      <c r="AB108" s="106">
        <f>IF(AA108,LOOKUP(AA108,{1;2;3;4;5;6;7;8;9;10;11;12;13;14;15;16;17;18;19;20;21},{30;25;21;18;16;15;14;13;12;11;10;9;8;7;6;5;4;3;2;1;0}),0)</f>
        <v>0</v>
      </c>
      <c r="AC108" s="390">
        <f>IF($E108="","",VLOOKUP($E108,'SuperTour Men'!$E$6:$AN$239,27,FALSE))</f>
        <v>0</v>
      </c>
      <c r="AD108" s="488">
        <f>IF(AC108,LOOKUP(AC108,{1;2;3;4;5;6;7;8;9;10;11;12;13;14;15;16;17;18;19;20;21},{30;25;21;18;16;15;14;13;12;11;10;9;8;7;6;5;4;3;2;1;0}),0)</f>
        <v>0</v>
      </c>
      <c r="AE108" s="390">
        <f>IF($E108="","",VLOOKUP($E108,'SuperTour Men'!$E$6:$AN$239,29,FALSE))</f>
        <v>0</v>
      </c>
      <c r="AF108" s="106">
        <f>IF(AE108,LOOKUP(AE108,{1;2;3;4;5;6;7;8;9;10;11;12;13;14;15;16;17;18;19;20;21},{30;25;21;18;16;15;14;13;12;11;10;9;8;7;6;5;4;3;2;1;0}),0)</f>
        <v>0</v>
      </c>
      <c r="AG108" s="390">
        <f>IF($E108="","",VLOOKUP($E108,'SuperTour Men'!$E$6:$AN$239,31,FALSE))</f>
        <v>0</v>
      </c>
      <c r="AH108" s="41">
        <f>IF(AG108,LOOKUP(AG108,{1;2;3;4;5;6;7;8;9;10;11;12;13;14;15;16;17;18;19;20;21},{30;25;21;18;16;15;14;13;12;11;10;9;8;7;6;5;4;3;2;1;0}),0)</f>
        <v>0</v>
      </c>
      <c r="AI108" s="390">
        <f>IF($E108="","",VLOOKUP($E108,'SuperTour Men'!$E$6:$AN$239,33,FALSE))</f>
        <v>0</v>
      </c>
      <c r="AJ108" s="43">
        <f>IF(AI108,LOOKUP(AI108,{1;2;3;4;5;6;7;8;9;10;11;12;13;14;15;16;17;18;19;20;21},{30;25;21;18;16;15;14;13;12;11;10;9;8;7;6;5;4;3;2;1;0}),0)</f>
        <v>0</v>
      </c>
      <c r="AK108" s="390">
        <f>IF($E108="","",VLOOKUP($E108,'SuperTour Men'!$E$6:$AN$239,35,FALSE))</f>
        <v>0</v>
      </c>
      <c r="AL108" s="43">
        <f>IF(AK108,LOOKUP(AK108,{1;2;3;4;5;6;7;8;9;10;11;12;13;14;15;16;17;18;19;20;21},{30;25;21;18;16;15;14;13;12;11;10;9;8;7;6;5;4;3;2;1;0}),0)</f>
        <v>0</v>
      </c>
    </row>
    <row r="109" spans="1:38" ht="16" customHeight="1" x14ac:dyDescent="0.2">
      <c r="A109" s="424">
        <f t="shared" si="9"/>
        <v>89</v>
      </c>
      <c r="B109" s="435">
        <v>3531029</v>
      </c>
      <c r="C109" s="430" t="s">
        <v>78</v>
      </c>
      <c r="D109" s="49" t="s">
        <v>79</v>
      </c>
      <c r="E109" s="38" t="str">
        <f t="shared" si="10"/>
        <v>AndrewEGGER</v>
      </c>
      <c r="F109" s="39">
        <v>2017</v>
      </c>
      <c r="G109" s="118">
        <v>1995</v>
      </c>
      <c r="H109" s="207" t="str">
        <f t="shared" si="11"/>
        <v>SR</v>
      </c>
      <c r="I109" s="416">
        <f>(L109+N109+P109+R109+T109+V109+X109+Z109+AB109+AD109+AF109+AH109+AJ109+AL109)-SMALL((L109, N109,P109,R109,T109,V109,X109,Z109,AB109,AD109,AF109,AH109,AJ109,AL109),1)-SMALL((L109,N109,P109,R109,T109,V109,X109,Z109,AB109,AD109,AF109,AH109,AJ109,AL109),2)-SMALL((L109,N109,P109,R109,T109,V109,X109,Z109,AB109,AD109,AF109,AH109,AJ109,AL109),3)</f>
        <v>0</v>
      </c>
      <c r="J109" s="122"/>
      <c r="K109" s="388">
        <f>IF($E109="","",VLOOKUP($E109,'SuperTour Men'!$E$6:$AN$239,9,FALSE))</f>
        <v>0</v>
      </c>
      <c r="L109" s="41">
        <f>IF(K109,LOOKUP(K109,{1;2;3;4;5;6;7;8;9;10;11;12;13;14;15;16;17;18;19;20;21},{30;25;21;18;16;15;14;13;12;11;10;9;8;7;6;5;4;3;2;1;0}),0)</f>
        <v>0</v>
      </c>
      <c r="M109" s="390">
        <f>IF($E109="","",VLOOKUP($E109,'SuperTour Men'!$E$6:$AN$239,11,FALSE))</f>
        <v>0</v>
      </c>
      <c r="N109" s="43">
        <f>IF(M109,LOOKUP(M109,{1;2;3;4;5;6;7;8;9;10;11;12;13;14;15;16;17;18;19;20;21},{30;25;21;18;16;15;14;13;12;11;10;9;8;7;6;5;4;3;2;1;0}),0)</f>
        <v>0</v>
      </c>
      <c r="O109" s="390">
        <f>IF($E109="","",VLOOKUP($E109,'SuperTour Men'!$E$6:$AN$239,13,FALSE))</f>
        <v>0</v>
      </c>
      <c r="P109" s="41">
        <f>IF(O109,LOOKUP(O109,{1;2;3;4;5;6;7;8;9;10;11;12;13;14;15;16;17;18;19;20;21},{30;25;21;18;16;15;14;13;12;11;10;9;8;7;6;5;4;3;2;1;0}),0)</f>
        <v>0</v>
      </c>
      <c r="Q109" s="390">
        <f>IF($E109="","",VLOOKUP($E109,'SuperTour Men'!$E$6:$AN$239,15,FALSE))</f>
        <v>0</v>
      </c>
      <c r="R109" s="43">
        <f>IF(Q109,LOOKUP(Q109,{1;2;3;4;5;6;7;8;9;10;11;12;13;14;15;16;17;18;19;20;21},{30;25;21;18;16;15;14;13;12;11;10;9;8;7;6;5;4;3;2;1;0}),0)</f>
        <v>0</v>
      </c>
      <c r="S109" s="390">
        <f>IF($E109="","",VLOOKUP($E109,'SuperTour Men'!$E$6:$AN$239,17,FALSE))</f>
        <v>0</v>
      </c>
      <c r="T109" s="45">
        <f>IF(S109,LOOKUP(S109,{1;2;3;4;5;6;7;8;9;10;11;12;13;14;15;16;17;18;19;20;21},{60;50;42;36;32;30;28;26;24;22;20;18;16;14;12;10;8;6;4;2;0}),0)</f>
        <v>0</v>
      </c>
      <c r="U109" s="390">
        <f>IF($E109="","",VLOOKUP($E109,'SuperTour Men'!$E$6:$AN$239,19,FALSE))</f>
        <v>0</v>
      </c>
      <c r="V109" s="41">
        <f>IF(U109,LOOKUP(U109,{1;2;3;4;5;6;7;8;9;10;11;12;13;14;15;16;17;18;19;20;21},{60;50;42;36;32;30;28;26;24;22;20;18;16;14;12;10;8;6;4;2;0}),0)</f>
        <v>0</v>
      </c>
      <c r="W109" s="390">
        <f>IF($E109="","",VLOOKUP($E109,'SuperTour Men'!$E$6:$AN$239,21,FALSE))</f>
        <v>0</v>
      </c>
      <c r="X109" s="45">
        <f>IF(W109,LOOKUP(W109,{1;2;3;4;5;6;7;8;9;10;11;12;13;14;15;16;17;18;19;20;21},{60;50;42;36;32;30;28;26;24;22;20;18;16;14;12;10;8;6;4;2;0}),0)</f>
        <v>0</v>
      </c>
      <c r="Y109" s="390">
        <f>IF($E109="","",VLOOKUP($E109,'SuperTour Men'!$E$6:$AN$239,23,FALSE))</f>
        <v>0</v>
      </c>
      <c r="Z109" s="41">
        <f>IF(Y109,LOOKUP(Y109,{1;2;3;4;5;6;7;8;9;10;11;12;13;14;15;16;17;18;19;20;21},{60;50;42;36;32;30;28;26;24;22;20;18;16;14;12;10;8;6;4;2;0}),0)</f>
        <v>0</v>
      </c>
      <c r="AA109" s="390">
        <f>IF($E109="","",VLOOKUP($E109,'SuperTour Men'!$E$6:$AN$239,25,FALSE))</f>
        <v>0</v>
      </c>
      <c r="AB109" s="106">
        <f>IF(AA109,LOOKUP(AA109,{1;2;3;4;5;6;7;8;9;10;11;12;13;14;15;16;17;18;19;20;21},{30;25;21;18;16;15;14;13;12;11;10;9;8;7;6;5;4;3;2;1;0}),0)</f>
        <v>0</v>
      </c>
      <c r="AC109" s="390">
        <f>IF($E109="","",VLOOKUP($E109,'SuperTour Men'!$E$6:$AN$239,27,FALSE))</f>
        <v>0</v>
      </c>
      <c r="AD109" s="488">
        <f>IF(AC109,LOOKUP(AC109,{1;2;3;4;5;6;7;8;9;10;11;12;13;14;15;16;17;18;19;20;21},{30;25;21;18;16;15;14;13;12;11;10;9;8;7;6;5;4;3;2;1;0}),0)</f>
        <v>0</v>
      </c>
      <c r="AE109" s="390">
        <f>IF($E109="","",VLOOKUP($E109,'SuperTour Men'!$E$6:$AN$239,29,FALSE))</f>
        <v>0</v>
      </c>
      <c r="AF109" s="106">
        <f>IF(AE109,LOOKUP(AE109,{1;2;3;4;5;6;7;8;9;10;11;12;13;14;15;16;17;18;19;20;21},{30;25;21;18;16;15;14;13;12;11;10;9;8;7;6;5;4;3;2;1;0}),0)</f>
        <v>0</v>
      </c>
      <c r="AG109" s="390">
        <f>IF($E109="","",VLOOKUP($E109,'SuperTour Men'!$E$6:$AN$239,31,FALSE))</f>
        <v>0</v>
      </c>
      <c r="AH109" s="41">
        <f>IF(AG109,LOOKUP(AG109,{1;2;3;4;5;6;7;8;9;10;11;12;13;14;15;16;17;18;19;20;21},{30;25;21;18;16;15;14;13;12;11;10;9;8;7;6;5;4;3;2;1;0}),0)</f>
        <v>0</v>
      </c>
      <c r="AI109" s="390">
        <f>IF($E109="","",VLOOKUP($E109,'SuperTour Men'!$E$6:$AN$239,33,FALSE))</f>
        <v>0</v>
      </c>
      <c r="AJ109" s="43">
        <f>IF(AI109,LOOKUP(AI109,{1;2;3;4;5;6;7;8;9;10;11;12;13;14;15;16;17;18;19;20;21},{30;25;21;18;16;15;14;13;12;11;10;9;8;7;6;5;4;3;2;1;0}),0)</f>
        <v>0</v>
      </c>
      <c r="AK109" s="390">
        <f>IF($E109="","",VLOOKUP($E109,'SuperTour Men'!$E$6:$AN$239,35,FALSE))</f>
        <v>0</v>
      </c>
      <c r="AL109" s="43">
        <f>IF(AK109,LOOKUP(AK109,{1;2;3;4;5;6;7;8;9;10;11;12;13;14;15;16;17;18;19;20;21},{30;25;21;18;16;15;14;13;12;11;10;9;8;7;6;5;4;3;2;1;0}),0)</f>
        <v>0</v>
      </c>
    </row>
    <row r="110" spans="1:38" ht="16" customHeight="1" x14ac:dyDescent="0.2">
      <c r="A110" s="424">
        <f t="shared" si="9"/>
        <v>89</v>
      </c>
      <c r="B110" s="435">
        <v>3530732</v>
      </c>
      <c r="C110" s="429" t="s">
        <v>145</v>
      </c>
      <c r="D110" s="37" t="s">
        <v>146</v>
      </c>
      <c r="E110" s="38" t="str">
        <f t="shared" si="10"/>
        <v>SamuelELFSTROM</v>
      </c>
      <c r="F110" s="39">
        <v>2017</v>
      </c>
      <c r="G110" s="117">
        <v>1994</v>
      </c>
      <c r="H110" s="207" t="str">
        <f t="shared" si="11"/>
        <v>SR</v>
      </c>
      <c r="I110" s="416">
        <f>(L110+N110+P110+R110+T110+V110+X110+Z110+AB110+AD110+AF110+AH110+AJ110+AL110)-SMALL((L110, N110,P110,R110,T110,V110,X110,Z110,AB110,AD110,AF110,AH110,AJ110,AL110),1)-SMALL((L110,N110,P110,R110,T110,V110,X110,Z110,AB110,AD110,AF110,AH110,AJ110,AL110),2)-SMALL((L110,N110,P110,R110,T110,V110,X110,Z110,AB110,AD110,AF110,AH110,AJ110,AL110),3)</f>
        <v>0</v>
      </c>
      <c r="J110" s="122"/>
      <c r="K110" s="388">
        <f>IF($E110="","",VLOOKUP($E110,'SuperTour Men'!$E$6:$AN$239,9,FALSE))</f>
        <v>0</v>
      </c>
      <c r="L110" s="41">
        <f>IF(K110,LOOKUP(K110,{1;2;3;4;5;6;7;8;9;10;11;12;13;14;15;16;17;18;19;20;21},{30;25;21;18;16;15;14;13;12;11;10;9;8;7;6;5;4;3;2;1;0}),0)</f>
        <v>0</v>
      </c>
      <c r="M110" s="390">
        <f>IF($E110="","",VLOOKUP($E110,'SuperTour Men'!$E$6:$AN$239,11,FALSE))</f>
        <v>0</v>
      </c>
      <c r="N110" s="43">
        <f>IF(M110,LOOKUP(M110,{1;2;3;4;5;6;7;8;9;10;11;12;13;14;15;16;17;18;19;20;21},{30;25;21;18;16;15;14;13;12;11;10;9;8;7;6;5;4;3;2;1;0}),0)</f>
        <v>0</v>
      </c>
      <c r="O110" s="390">
        <f>IF($E110="","",VLOOKUP($E110,'SuperTour Men'!$E$6:$AN$239,13,FALSE))</f>
        <v>0</v>
      </c>
      <c r="P110" s="41">
        <f>IF(O110,LOOKUP(O110,{1;2;3;4;5;6;7;8;9;10;11;12;13;14;15;16;17;18;19;20;21},{30;25;21;18;16;15;14;13;12;11;10;9;8;7;6;5;4;3;2;1;0}),0)</f>
        <v>0</v>
      </c>
      <c r="Q110" s="390">
        <f>IF($E110="","",VLOOKUP($E110,'SuperTour Men'!$E$6:$AN$239,15,FALSE))</f>
        <v>0</v>
      </c>
      <c r="R110" s="43">
        <f>IF(Q110,LOOKUP(Q110,{1;2;3;4;5;6;7;8;9;10;11;12;13;14;15;16;17;18;19;20;21},{30;25;21;18;16;15;14;13;12;11;10;9;8;7;6;5;4;3;2;1;0}),0)</f>
        <v>0</v>
      </c>
      <c r="S110" s="390">
        <f>IF($E110="","",VLOOKUP($E110,'SuperTour Men'!$E$6:$AN$239,17,FALSE))</f>
        <v>0</v>
      </c>
      <c r="T110" s="45">
        <f>IF(S110,LOOKUP(S110,{1;2;3;4;5;6;7;8;9;10;11;12;13;14;15;16;17;18;19;20;21},{60;50;42;36;32;30;28;26;24;22;20;18;16;14;12;10;8;6;4;2;0}),0)</f>
        <v>0</v>
      </c>
      <c r="U110" s="390">
        <f>IF($E110="","",VLOOKUP($E110,'SuperTour Men'!$E$6:$AN$239,19,FALSE))</f>
        <v>0</v>
      </c>
      <c r="V110" s="41">
        <f>IF(U110,LOOKUP(U110,{1;2;3;4;5;6;7;8;9;10;11;12;13;14;15;16;17;18;19;20;21},{60;50;42;36;32;30;28;26;24;22;20;18;16;14;12;10;8;6;4;2;0}),0)</f>
        <v>0</v>
      </c>
      <c r="W110" s="390">
        <f>IF($E110="","",VLOOKUP($E110,'SuperTour Men'!$E$6:$AN$239,21,FALSE))</f>
        <v>0</v>
      </c>
      <c r="X110" s="45">
        <f>IF(W110,LOOKUP(W110,{1;2;3;4;5;6;7;8;9;10;11;12;13;14;15;16;17;18;19;20;21},{60;50;42;36;32;30;28;26;24;22;20;18;16;14;12;10;8;6;4;2;0}),0)</f>
        <v>0</v>
      </c>
      <c r="Y110" s="390">
        <f>IF($E110="","",VLOOKUP($E110,'SuperTour Men'!$E$6:$AN$239,23,FALSE))</f>
        <v>0</v>
      </c>
      <c r="Z110" s="41">
        <f>IF(Y110,LOOKUP(Y110,{1;2;3;4;5;6;7;8;9;10;11;12;13;14;15;16;17;18;19;20;21},{60;50;42;36;32;30;28;26;24;22;20;18;16;14;12;10;8;6;4;2;0}),0)</f>
        <v>0</v>
      </c>
      <c r="AA110" s="390">
        <f>IF($E110="","",VLOOKUP($E110,'SuperTour Men'!$E$6:$AN$239,25,FALSE))</f>
        <v>0</v>
      </c>
      <c r="AB110" s="106">
        <f>IF(AA110,LOOKUP(AA110,{1;2;3;4;5;6;7;8;9;10;11;12;13;14;15;16;17;18;19;20;21},{30;25;21;18;16;15;14;13;12;11;10;9;8;7;6;5;4;3;2;1;0}),0)</f>
        <v>0</v>
      </c>
      <c r="AC110" s="390">
        <f>IF($E110="","",VLOOKUP($E110,'SuperTour Men'!$E$6:$AN$239,27,FALSE))</f>
        <v>0</v>
      </c>
      <c r="AD110" s="488">
        <f>IF(AC110,LOOKUP(AC110,{1;2;3;4;5;6;7;8;9;10;11;12;13;14;15;16;17;18;19;20;21},{30;25;21;18;16;15;14;13;12;11;10;9;8;7;6;5;4;3;2;1;0}),0)</f>
        <v>0</v>
      </c>
      <c r="AE110" s="390">
        <f>IF($E110="","",VLOOKUP($E110,'SuperTour Men'!$E$6:$AN$239,29,FALSE))</f>
        <v>0</v>
      </c>
      <c r="AF110" s="106">
        <f>IF(AE110,LOOKUP(AE110,{1;2;3;4;5;6;7;8;9;10;11;12;13;14;15;16;17;18;19;20;21},{30;25;21;18;16;15;14;13;12;11;10;9;8;7;6;5;4;3;2;1;0}),0)</f>
        <v>0</v>
      </c>
      <c r="AG110" s="390">
        <f>IF($E110="","",VLOOKUP($E110,'SuperTour Men'!$E$6:$AN$239,31,FALSE))</f>
        <v>0</v>
      </c>
      <c r="AH110" s="41">
        <f>IF(AG110,LOOKUP(AG110,{1;2;3;4;5;6;7;8;9;10;11;12;13;14;15;16;17;18;19;20;21},{30;25;21;18;16;15;14;13;12;11;10;9;8;7;6;5;4;3;2;1;0}),0)</f>
        <v>0</v>
      </c>
      <c r="AI110" s="390">
        <f>IF($E110="","",VLOOKUP($E110,'SuperTour Men'!$E$6:$AN$239,33,FALSE))</f>
        <v>0</v>
      </c>
      <c r="AJ110" s="43">
        <f>IF(AI110,LOOKUP(AI110,{1;2;3;4;5;6;7;8;9;10;11;12;13;14;15;16;17;18;19;20;21},{30;25;21;18;16;15;14;13;12;11;10;9;8;7;6;5;4;3;2;1;0}),0)</f>
        <v>0</v>
      </c>
      <c r="AK110" s="390">
        <f>IF($E110="","",VLOOKUP($E110,'SuperTour Men'!$E$6:$AN$239,35,FALSE))</f>
        <v>0</v>
      </c>
      <c r="AL110" s="43">
        <f>IF(AK110,LOOKUP(AK110,{1;2;3;4;5;6;7;8;9;10;11;12;13;14;15;16;17;18;19;20;21},{30;25;21;18;16;15;14;13;12;11;10;9;8;7;6;5;4;3;2;1;0}),0)</f>
        <v>0</v>
      </c>
    </row>
    <row r="111" spans="1:38" ht="16" customHeight="1" x14ac:dyDescent="0.2">
      <c r="A111" s="424">
        <f t="shared" si="9"/>
        <v>89</v>
      </c>
      <c r="B111" s="435">
        <v>3530492</v>
      </c>
      <c r="C111" s="429" t="s">
        <v>35</v>
      </c>
      <c r="D111" s="37" t="s">
        <v>36</v>
      </c>
      <c r="E111" s="38" t="str">
        <f t="shared" si="10"/>
        <v>TadELLIOTT</v>
      </c>
      <c r="F111" s="39">
        <v>2017</v>
      </c>
      <c r="G111" s="117">
        <v>1988</v>
      </c>
      <c r="H111" s="207" t="str">
        <f t="shared" si="11"/>
        <v>SR</v>
      </c>
      <c r="I111" s="416">
        <f>(L111+N111+P111+R111+T111+V111+X111+Z111+AB111+AD111+AF111+AH111+AJ111+AL111)-SMALL((L111, N111,P111,R111,T111,V111,X111,Z111,AB111,AD111,AF111,AH111,AJ111,AL111),1)-SMALL((L111,N111,P111,R111,T111,V111,X111,Z111,AB111,AD111,AF111,AH111,AJ111,AL111),2)-SMALL((L111,N111,P111,R111,T111,V111,X111,Z111,AB111,AD111,AF111,AH111,AJ111,AL111),3)</f>
        <v>0</v>
      </c>
      <c r="J111" s="122"/>
      <c r="K111" s="388">
        <f>IF($E111="","",VLOOKUP($E111,'SuperTour Men'!$E$6:$AN$239,9,FALSE))</f>
        <v>0</v>
      </c>
      <c r="L111" s="41">
        <f>IF(K111,LOOKUP(K111,{1;2;3;4;5;6;7;8;9;10;11;12;13;14;15;16;17;18;19;20;21},{30;25;21;18;16;15;14;13;12;11;10;9;8;7;6;5;4;3;2;1;0}),0)</f>
        <v>0</v>
      </c>
      <c r="M111" s="390">
        <f>IF($E111="","",VLOOKUP($E111,'SuperTour Men'!$E$6:$AN$239,11,FALSE))</f>
        <v>0</v>
      </c>
      <c r="N111" s="43">
        <f>IF(M111,LOOKUP(M111,{1;2;3;4;5;6;7;8;9;10;11;12;13;14;15;16;17;18;19;20;21},{30;25;21;18;16;15;14;13;12;11;10;9;8;7;6;5;4;3;2;1;0}),0)</f>
        <v>0</v>
      </c>
      <c r="O111" s="390">
        <f>IF($E111="","",VLOOKUP($E111,'SuperTour Men'!$E$6:$AN$239,13,FALSE))</f>
        <v>0</v>
      </c>
      <c r="P111" s="41">
        <f>IF(O111,LOOKUP(O111,{1;2;3;4;5;6;7;8;9;10;11;12;13;14;15;16;17;18;19;20;21},{30;25;21;18;16;15;14;13;12;11;10;9;8;7;6;5;4;3;2;1;0}),0)</f>
        <v>0</v>
      </c>
      <c r="Q111" s="390">
        <f>IF($E111="","",VLOOKUP($E111,'SuperTour Men'!$E$6:$AN$239,15,FALSE))</f>
        <v>0</v>
      </c>
      <c r="R111" s="43">
        <f>IF(Q111,LOOKUP(Q111,{1;2;3;4;5;6;7;8;9;10;11;12;13;14;15;16;17;18;19;20;21},{30;25;21;18;16;15;14;13;12;11;10;9;8;7;6;5;4;3;2;1;0}),0)</f>
        <v>0</v>
      </c>
      <c r="S111" s="390">
        <f>IF($E111="","",VLOOKUP($E111,'SuperTour Men'!$E$6:$AN$239,17,FALSE))</f>
        <v>0</v>
      </c>
      <c r="T111" s="45">
        <f>IF(S111,LOOKUP(S111,{1;2;3;4;5;6;7;8;9;10;11;12;13;14;15;16;17;18;19;20;21},{60;50;42;36;32;30;28;26;24;22;20;18;16;14;12;10;8;6;4;2;0}),0)</f>
        <v>0</v>
      </c>
      <c r="U111" s="390">
        <f>IF($E111="","",VLOOKUP($E111,'SuperTour Men'!$E$6:$AN$239,19,FALSE))</f>
        <v>0</v>
      </c>
      <c r="V111" s="41">
        <f>IF(U111,LOOKUP(U111,{1;2;3;4;5;6;7;8;9;10;11;12;13;14;15;16;17;18;19;20;21},{60;50;42;36;32;30;28;26;24;22;20;18;16;14;12;10;8;6;4;2;0}),0)</f>
        <v>0</v>
      </c>
      <c r="W111" s="390">
        <f>IF($E111="","",VLOOKUP($E111,'SuperTour Men'!$E$6:$AN$239,21,FALSE))</f>
        <v>0</v>
      </c>
      <c r="X111" s="45">
        <f>IF(W111,LOOKUP(W111,{1;2;3;4;5;6;7;8;9;10;11;12;13;14;15;16;17;18;19;20;21},{60;50;42;36;32;30;28;26;24;22;20;18;16;14;12;10;8;6;4;2;0}),0)</f>
        <v>0</v>
      </c>
      <c r="Y111" s="390">
        <f>IF($E111="","",VLOOKUP($E111,'SuperTour Men'!$E$6:$AN$239,23,FALSE))</f>
        <v>0</v>
      </c>
      <c r="Z111" s="41">
        <f>IF(Y111,LOOKUP(Y111,{1;2;3;4;5;6;7;8;9;10;11;12;13;14;15;16;17;18;19;20;21},{60;50;42;36;32;30;28;26;24;22;20;18;16;14;12;10;8;6;4;2;0}),0)</f>
        <v>0</v>
      </c>
      <c r="AA111" s="390">
        <f>IF($E111="","",VLOOKUP($E111,'SuperTour Men'!$E$6:$AN$239,25,FALSE))</f>
        <v>0</v>
      </c>
      <c r="AB111" s="106">
        <f>IF(AA111,LOOKUP(AA111,{1;2;3;4;5;6;7;8;9;10;11;12;13;14;15;16;17;18;19;20;21},{30;25;21;18;16;15;14;13;12;11;10;9;8;7;6;5;4;3;2;1;0}),0)</f>
        <v>0</v>
      </c>
      <c r="AC111" s="390">
        <f>IF($E111="","",VLOOKUP($E111,'SuperTour Men'!$E$6:$AN$239,27,FALSE))</f>
        <v>0</v>
      </c>
      <c r="AD111" s="488">
        <f>IF(AC111,LOOKUP(AC111,{1;2;3;4;5;6;7;8;9;10;11;12;13;14;15;16;17;18;19;20;21},{30;25;21;18;16;15;14;13;12;11;10;9;8;7;6;5;4;3;2;1;0}),0)</f>
        <v>0</v>
      </c>
      <c r="AE111" s="390">
        <f>IF($E111="","",VLOOKUP($E111,'SuperTour Men'!$E$6:$AN$239,29,FALSE))</f>
        <v>0</v>
      </c>
      <c r="AF111" s="106">
        <f>IF(AE111,LOOKUP(AE111,{1;2;3;4;5;6;7;8;9;10;11;12;13;14;15;16;17;18;19;20;21},{30;25;21;18;16;15;14;13;12;11;10;9;8;7;6;5;4;3;2;1;0}),0)</f>
        <v>0</v>
      </c>
      <c r="AG111" s="390">
        <f>IF($E111="","",VLOOKUP($E111,'SuperTour Men'!$E$6:$AN$239,31,FALSE))</f>
        <v>0</v>
      </c>
      <c r="AH111" s="41">
        <f>IF(AG111,LOOKUP(AG111,{1;2;3;4;5;6;7;8;9;10;11;12;13;14;15;16;17;18;19;20;21},{30;25;21;18;16;15;14;13;12;11;10;9;8;7;6;5;4;3;2;1;0}),0)</f>
        <v>0</v>
      </c>
      <c r="AI111" s="390">
        <f>IF($E111="","",VLOOKUP($E111,'SuperTour Men'!$E$6:$AN$239,33,FALSE))</f>
        <v>0</v>
      </c>
      <c r="AJ111" s="43">
        <f>IF(AI111,LOOKUP(AI111,{1;2;3;4;5;6;7;8;9;10;11;12;13;14;15;16;17;18;19;20;21},{30;25;21;18;16;15;14;13;12;11;10;9;8;7;6;5;4;3;2;1;0}),0)</f>
        <v>0</v>
      </c>
      <c r="AK111" s="390">
        <f>IF($E111="","",VLOOKUP($E111,'SuperTour Men'!$E$6:$AN$239,35,FALSE))</f>
        <v>0</v>
      </c>
      <c r="AL111" s="43">
        <f>IF(AK111,LOOKUP(AK111,{1;2;3;4;5;6;7;8;9;10;11;12;13;14;15;16;17;18;19;20;21},{30;25;21;18;16;15;14;13;12;11;10;9;8;7;6;5;4;3;2;1;0}),0)</f>
        <v>0</v>
      </c>
    </row>
    <row r="112" spans="1:38" ht="16" customHeight="1" x14ac:dyDescent="0.2">
      <c r="A112" s="424">
        <f t="shared" si="9"/>
        <v>89</v>
      </c>
      <c r="B112" s="435">
        <v>3200377</v>
      </c>
      <c r="C112" s="430" t="s">
        <v>80</v>
      </c>
      <c r="D112" s="49" t="s">
        <v>173</v>
      </c>
      <c r="E112" s="38" t="str">
        <f t="shared" si="10"/>
        <v>MichaelFEHRENBACH</v>
      </c>
      <c r="F112" s="39">
        <v>2017</v>
      </c>
      <c r="G112" s="118">
        <v>1992</v>
      </c>
      <c r="H112" s="207" t="str">
        <f t="shared" si="11"/>
        <v>SR</v>
      </c>
      <c r="I112" s="416">
        <f>(L112+N112+P112+R112+T112+V112+X112+Z112+AB112+AD112+AF112+AH112+AJ112+AL112)-SMALL((L112, N112,P112,R112,T112,V112,X112,Z112,AB112,AD112,AF112,AH112,AJ112,AL112),1)-SMALL((L112,N112,P112,R112,T112,V112,X112,Z112,AB112,AD112,AF112,AH112,AJ112,AL112),2)-SMALL((L112,N112,P112,R112,T112,V112,X112,Z112,AB112,AD112,AF112,AH112,AJ112,AL112),3)</f>
        <v>0</v>
      </c>
      <c r="J112" s="122"/>
      <c r="K112" s="388">
        <f>IF($E112="","",VLOOKUP($E112,'SuperTour Men'!$E$6:$AN$239,9,FALSE))</f>
        <v>0</v>
      </c>
      <c r="L112" s="41">
        <f>IF(K112,LOOKUP(K112,{1;2;3;4;5;6;7;8;9;10;11;12;13;14;15;16;17;18;19;20;21},{30;25;21;18;16;15;14;13;12;11;10;9;8;7;6;5;4;3;2;1;0}),0)</f>
        <v>0</v>
      </c>
      <c r="M112" s="390">
        <f>IF($E112="","",VLOOKUP($E112,'SuperTour Men'!$E$6:$AN$239,11,FALSE))</f>
        <v>0</v>
      </c>
      <c r="N112" s="43">
        <f>IF(M112,LOOKUP(M112,{1;2;3;4;5;6;7;8;9;10;11;12;13;14;15;16;17;18;19;20;21},{30;25;21;18;16;15;14;13;12;11;10;9;8;7;6;5;4;3;2;1;0}),0)</f>
        <v>0</v>
      </c>
      <c r="O112" s="390">
        <f>IF($E112="","",VLOOKUP($E112,'SuperTour Men'!$E$6:$AN$239,13,FALSE))</f>
        <v>0</v>
      </c>
      <c r="P112" s="41">
        <f>IF(O112,LOOKUP(O112,{1;2;3;4;5;6;7;8;9;10;11;12;13;14;15;16;17;18;19;20;21},{30;25;21;18;16;15;14;13;12;11;10;9;8;7;6;5;4;3;2;1;0}),0)</f>
        <v>0</v>
      </c>
      <c r="Q112" s="390">
        <f>IF($E112="","",VLOOKUP($E112,'SuperTour Men'!$E$6:$AN$239,15,FALSE))</f>
        <v>0</v>
      </c>
      <c r="R112" s="43">
        <f>IF(Q112,LOOKUP(Q112,{1;2;3;4;5;6;7;8;9;10;11;12;13;14;15;16;17;18;19;20;21},{30;25;21;18;16;15;14;13;12;11;10;9;8;7;6;5;4;3;2;1;0}),0)</f>
        <v>0</v>
      </c>
      <c r="S112" s="390">
        <f>IF($E112="","",VLOOKUP($E112,'SuperTour Men'!$E$6:$AN$239,17,FALSE))</f>
        <v>0</v>
      </c>
      <c r="T112" s="45">
        <f>IF(S112,LOOKUP(S112,{1;2;3;4;5;6;7;8;9;10;11;12;13;14;15;16;17;18;19;20;21},{60;50;42;36;32;30;28;26;24;22;20;18;16;14;12;10;8;6;4;2;0}),0)</f>
        <v>0</v>
      </c>
      <c r="U112" s="390">
        <f>IF($E112="","",VLOOKUP($E112,'SuperTour Men'!$E$6:$AN$239,19,FALSE))</f>
        <v>0</v>
      </c>
      <c r="V112" s="41">
        <f>IF(U112,LOOKUP(U112,{1;2;3;4;5;6;7;8;9;10;11;12;13;14;15;16;17;18;19;20;21},{60;50;42;36;32;30;28;26;24;22;20;18;16;14;12;10;8;6;4;2;0}),0)</f>
        <v>0</v>
      </c>
      <c r="W112" s="390">
        <f>IF($E112="","",VLOOKUP($E112,'SuperTour Men'!$E$6:$AN$239,21,FALSE))</f>
        <v>0</v>
      </c>
      <c r="X112" s="45">
        <f>IF(W112,LOOKUP(W112,{1;2;3;4;5;6;7;8;9;10;11;12;13;14;15;16;17;18;19;20;21},{60;50;42;36;32;30;28;26;24;22;20;18;16;14;12;10;8;6;4;2;0}),0)</f>
        <v>0</v>
      </c>
      <c r="Y112" s="390">
        <f>IF($E112="","",VLOOKUP($E112,'SuperTour Men'!$E$6:$AN$239,23,FALSE))</f>
        <v>0</v>
      </c>
      <c r="Z112" s="41">
        <f>IF(Y112,LOOKUP(Y112,{1;2;3;4;5;6;7;8;9;10;11;12;13;14;15;16;17;18;19;20;21},{60;50;42;36;32;30;28;26;24;22;20;18;16;14;12;10;8;6;4;2;0}),0)</f>
        <v>0</v>
      </c>
      <c r="AA112" s="390">
        <f>IF($E112="","",VLOOKUP($E112,'SuperTour Men'!$E$6:$AN$239,25,FALSE))</f>
        <v>0</v>
      </c>
      <c r="AB112" s="106">
        <f>IF(AA112,LOOKUP(AA112,{1;2;3;4;5;6;7;8;9;10;11;12;13;14;15;16;17;18;19;20;21},{30;25;21;18;16;15;14;13;12;11;10;9;8;7;6;5;4;3;2;1;0}),0)</f>
        <v>0</v>
      </c>
      <c r="AC112" s="390">
        <f>IF($E112="","",VLOOKUP($E112,'SuperTour Men'!$E$6:$AN$239,27,FALSE))</f>
        <v>0</v>
      </c>
      <c r="AD112" s="488">
        <f>IF(AC112,LOOKUP(AC112,{1;2;3;4;5;6;7;8;9;10;11;12;13;14;15;16;17;18;19;20;21},{30;25;21;18;16;15;14;13;12;11;10;9;8;7;6;5;4;3;2;1;0}),0)</f>
        <v>0</v>
      </c>
      <c r="AE112" s="390">
        <f>IF($E112="","",VLOOKUP($E112,'SuperTour Men'!$E$6:$AN$239,29,FALSE))</f>
        <v>0</v>
      </c>
      <c r="AF112" s="106">
        <f>IF(AE112,LOOKUP(AE112,{1;2;3;4;5;6;7;8;9;10;11;12;13;14;15;16;17;18;19;20;21},{30;25;21;18;16;15;14;13;12;11;10;9;8;7;6;5;4;3;2;1;0}),0)</f>
        <v>0</v>
      </c>
      <c r="AG112" s="390">
        <f>IF($E112="","",VLOOKUP($E112,'SuperTour Men'!$E$6:$AN$239,31,FALSE))</f>
        <v>0</v>
      </c>
      <c r="AH112" s="41">
        <f>IF(AG112,LOOKUP(AG112,{1;2;3;4;5;6;7;8;9;10;11;12;13;14;15;16;17;18;19;20;21},{30;25;21;18;16;15;14;13;12;11;10;9;8;7;6;5;4;3;2;1;0}),0)</f>
        <v>0</v>
      </c>
      <c r="AI112" s="390">
        <f>IF($E112="","",VLOOKUP($E112,'SuperTour Men'!$E$6:$AN$239,33,FALSE))</f>
        <v>0</v>
      </c>
      <c r="AJ112" s="43">
        <f>IF(AI112,LOOKUP(AI112,{1;2;3;4;5;6;7;8;9;10;11;12;13;14;15;16;17;18;19;20;21},{30;25;21;18;16;15;14;13;12;11;10;9;8;7;6;5;4;3;2;1;0}),0)</f>
        <v>0</v>
      </c>
      <c r="AK112" s="390">
        <f>IF($E112="","",VLOOKUP($E112,'SuperTour Men'!$E$6:$AN$239,35,FALSE))</f>
        <v>0</v>
      </c>
      <c r="AL112" s="43">
        <f>IF(AK112,LOOKUP(AK112,{1;2;3;4;5;6;7;8;9;10;11;12;13;14;15;16;17;18;19;20;21},{30;25;21;18;16;15;14;13;12;11;10;9;8;7;6;5;4;3;2;1;0}),0)</f>
        <v>0</v>
      </c>
    </row>
    <row r="113" spans="1:38" ht="16" customHeight="1" x14ac:dyDescent="0.2">
      <c r="A113" s="424">
        <f t="shared" si="9"/>
        <v>89</v>
      </c>
      <c r="B113" s="435">
        <v>3100243</v>
      </c>
      <c r="C113" s="429" t="s">
        <v>131</v>
      </c>
      <c r="D113" s="114" t="s">
        <v>118</v>
      </c>
      <c r="E113" s="38" t="str">
        <f t="shared" si="10"/>
        <v>FergusFOSTER</v>
      </c>
      <c r="F113" s="50"/>
      <c r="G113" s="118">
        <v>1997</v>
      </c>
      <c r="H113" s="207" t="str">
        <f t="shared" si="11"/>
        <v>U23</v>
      </c>
      <c r="I113" s="416">
        <f>(L113+N113+P113+R113+T113+V113+X113+Z113+AB113+AD113+AF113+AH113+AJ113+AL113)-SMALL((L113, N113,P113,R113,T113,V113,X113,Z113,AB113,AD113,AF113,AH113,AJ113,AL113),1)-SMALL((L113,N113,P113,R113,T113,V113,X113,Z113,AB113,AD113,AF113,AH113,AJ113,AL113),2)-SMALL((L113,N113,P113,R113,T113,V113,X113,Z113,AB113,AD113,AF113,AH113,AJ113,AL113),3)</f>
        <v>0</v>
      </c>
      <c r="J113" s="122"/>
      <c r="K113" s="388">
        <f>IF($E113="","",VLOOKUP($E113,'SuperTour Men'!$E$6:$AN$239,9,FALSE))</f>
        <v>0</v>
      </c>
      <c r="L113" s="41">
        <f>IF(K113,LOOKUP(K113,{1;2;3;4;5;6;7;8;9;10;11;12;13;14;15;16;17;18;19;20;21},{30;25;21;18;16;15;14;13;12;11;10;9;8;7;6;5;4;3;2;1;0}),0)</f>
        <v>0</v>
      </c>
      <c r="M113" s="390">
        <f>IF($E113="","",VLOOKUP($E113,'SuperTour Men'!$E$6:$AN$239,11,FALSE))</f>
        <v>0</v>
      </c>
      <c r="N113" s="43">
        <f>IF(M113,LOOKUP(M113,{1;2;3;4;5;6;7;8;9;10;11;12;13;14;15;16;17;18;19;20;21},{30;25;21;18;16;15;14;13;12;11;10;9;8;7;6;5;4;3;2;1;0}),0)</f>
        <v>0</v>
      </c>
      <c r="O113" s="390">
        <f>IF($E113="","",VLOOKUP($E113,'SuperTour Men'!$E$6:$AN$239,13,FALSE))</f>
        <v>0</v>
      </c>
      <c r="P113" s="41">
        <f>IF(O113,LOOKUP(O113,{1;2;3;4;5;6;7;8;9;10;11;12;13;14;15;16;17;18;19;20;21},{30;25;21;18;16;15;14;13;12;11;10;9;8;7;6;5;4;3;2;1;0}),0)</f>
        <v>0</v>
      </c>
      <c r="Q113" s="390">
        <f>IF($E113="","",VLOOKUP($E113,'SuperTour Men'!$E$6:$AN$239,15,FALSE))</f>
        <v>0</v>
      </c>
      <c r="R113" s="43">
        <f>IF(Q113,LOOKUP(Q113,{1;2;3;4;5;6;7;8;9;10;11;12;13;14;15;16;17;18;19;20;21},{30;25;21;18;16;15;14;13;12;11;10;9;8;7;6;5;4;3;2;1;0}),0)</f>
        <v>0</v>
      </c>
      <c r="S113" s="390">
        <f>IF($E113="","",VLOOKUP($E113,'SuperTour Men'!$E$6:$AN$239,17,FALSE))</f>
        <v>0</v>
      </c>
      <c r="T113" s="45">
        <f>IF(S113,LOOKUP(S113,{1;2;3;4;5;6;7;8;9;10;11;12;13;14;15;16;17;18;19;20;21},{60;50;42;36;32;30;28;26;24;22;20;18;16;14;12;10;8;6;4;2;0}),0)</f>
        <v>0</v>
      </c>
      <c r="U113" s="390">
        <f>IF($E113="","",VLOOKUP($E113,'SuperTour Men'!$E$6:$AN$239,19,FALSE))</f>
        <v>0</v>
      </c>
      <c r="V113" s="41">
        <f>IF(U113,LOOKUP(U113,{1;2;3;4;5;6;7;8;9;10;11;12;13;14;15;16;17;18;19;20;21},{60;50;42;36;32;30;28;26;24;22;20;18;16;14;12;10;8;6;4;2;0}),0)</f>
        <v>0</v>
      </c>
      <c r="W113" s="390">
        <f>IF($E113="","",VLOOKUP($E113,'SuperTour Men'!$E$6:$AN$239,21,FALSE))</f>
        <v>0</v>
      </c>
      <c r="X113" s="45">
        <f>IF(W113,LOOKUP(W113,{1;2;3;4;5;6;7;8;9;10;11;12;13;14;15;16;17;18;19;20;21},{60;50;42;36;32;30;28;26;24;22;20;18;16;14;12;10;8;6;4;2;0}),0)</f>
        <v>0</v>
      </c>
      <c r="Y113" s="390">
        <f>IF($E113="","",VLOOKUP($E113,'SuperTour Men'!$E$6:$AN$239,23,FALSE))</f>
        <v>0</v>
      </c>
      <c r="Z113" s="41">
        <f>IF(Y113,LOOKUP(Y113,{1;2;3;4;5;6;7;8;9;10;11;12;13;14;15;16;17;18;19;20;21},{60;50;42;36;32;30;28;26;24;22;20;18;16;14;12;10;8;6;4;2;0}),0)</f>
        <v>0</v>
      </c>
      <c r="AA113" s="390">
        <f>IF($E113="","",VLOOKUP($E113,'SuperTour Men'!$E$6:$AN$239,25,FALSE))</f>
        <v>0</v>
      </c>
      <c r="AB113" s="106">
        <f>IF(AA113,LOOKUP(AA113,{1;2;3;4;5;6;7;8;9;10;11;12;13;14;15;16;17;18;19;20;21},{30;25;21;18;16;15;14;13;12;11;10;9;8;7;6;5;4;3;2;1;0}),0)</f>
        <v>0</v>
      </c>
      <c r="AC113" s="390">
        <f>IF($E113="","",VLOOKUP($E113,'SuperTour Men'!$E$6:$AN$239,27,FALSE))</f>
        <v>0</v>
      </c>
      <c r="AD113" s="488">
        <f>IF(AC113,LOOKUP(AC113,{1;2;3;4;5;6;7;8;9;10;11;12;13;14;15;16;17;18;19;20;21},{30;25;21;18;16;15;14;13;12;11;10;9;8;7;6;5;4;3;2;1;0}),0)</f>
        <v>0</v>
      </c>
      <c r="AE113" s="390">
        <f>IF($E113="","",VLOOKUP($E113,'SuperTour Men'!$E$6:$AN$239,29,FALSE))</f>
        <v>0</v>
      </c>
      <c r="AF113" s="106">
        <f>IF(AE113,LOOKUP(AE113,{1;2;3;4;5;6;7;8;9;10;11;12;13;14;15;16;17;18;19;20;21},{30;25;21;18;16;15;14;13;12;11;10;9;8;7;6;5;4;3;2;1;0}),0)</f>
        <v>0</v>
      </c>
      <c r="AG113" s="390">
        <f>IF($E113="","",VLOOKUP($E113,'SuperTour Men'!$E$6:$AN$239,31,FALSE))</f>
        <v>0</v>
      </c>
      <c r="AH113" s="41">
        <f>IF(AG113,LOOKUP(AG113,{1;2;3;4;5;6;7;8;9;10;11;12;13;14;15;16;17;18;19;20;21},{30;25;21;18;16;15;14;13;12;11;10;9;8;7;6;5;4;3;2;1;0}),0)</f>
        <v>0</v>
      </c>
      <c r="AI113" s="390">
        <f>IF($E113="","",VLOOKUP($E113,'SuperTour Men'!$E$6:$AN$239,33,FALSE))</f>
        <v>0</v>
      </c>
      <c r="AJ113" s="43">
        <f>IF(AI113,LOOKUP(AI113,{1;2;3;4;5;6;7;8;9;10;11;12;13;14;15;16;17;18;19;20;21},{30;25;21;18;16;15;14;13;12;11;10;9;8;7;6;5;4;3;2;1;0}),0)</f>
        <v>0</v>
      </c>
      <c r="AK113" s="390">
        <f>IF($E113="","",VLOOKUP($E113,'SuperTour Men'!$E$6:$AN$239,35,FALSE))</f>
        <v>0</v>
      </c>
      <c r="AL113" s="43">
        <f>IF(AK113,LOOKUP(AK113,{1;2;3;4;5;6;7;8;9;10;11;12;13;14;15;16;17;18;19;20;21},{30;25;21;18;16;15;14;13;12;11;10;9;8;7;6;5;4;3;2;1;0}),0)</f>
        <v>0</v>
      </c>
    </row>
    <row r="114" spans="1:38" ht="16" customHeight="1" x14ac:dyDescent="0.2">
      <c r="A114" s="424">
        <f t="shared" si="9"/>
        <v>89</v>
      </c>
      <c r="B114" s="435">
        <v>3100344</v>
      </c>
      <c r="C114" s="430" t="s">
        <v>150</v>
      </c>
      <c r="D114" s="49" t="s">
        <v>118</v>
      </c>
      <c r="E114" s="38" t="str">
        <f t="shared" si="10"/>
        <v>JoeyFOSTER</v>
      </c>
      <c r="F114" s="39">
        <v>2017</v>
      </c>
      <c r="G114" s="118">
        <v>1996</v>
      </c>
      <c r="H114" s="207" t="str">
        <f t="shared" si="11"/>
        <v>U23</v>
      </c>
      <c r="I114" s="416">
        <f>(L114+N114+P114+R114+T114+V114+X114+Z114+AB114+AD114+AF114+AH114+AJ114+AL114)-SMALL((L114, N114,P114,R114,T114,V114,X114,Z114,AB114,AD114,AF114,AH114,AJ114,AL114),1)-SMALL((L114,N114,P114,R114,T114,V114,X114,Z114,AB114,AD114,AF114,AH114,AJ114,AL114),2)-SMALL((L114,N114,P114,R114,T114,V114,X114,Z114,AB114,AD114,AF114,AH114,AJ114,AL114),3)</f>
        <v>0</v>
      </c>
      <c r="J114" s="122"/>
      <c r="K114" s="388">
        <f>IF($E114="","",VLOOKUP($E114,'SuperTour Men'!$E$6:$AN$239,9,FALSE))</f>
        <v>0</v>
      </c>
      <c r="L114" s="41">
        <f>IF(K114,LOOKUP(K114,{1;2;3;4;5;6;7;8;9;10;11;12;13;14;15;16;17;18;19;20;21},{30;25;21;18;16;15;14;13;12;11;10;9;8;7;6;5;4;3;2;1;0}),0)</f>
        <v>0</v>
      </c>
      <c r="M114" s="390">
        <f>IF($E114="","",VLOOKUP($E114,'SuperTour Men'!$E$6:$AN$239,11,FALSE))</f>
        <v>0</v>
      </c>
      <c r="N114" s="43">
        <f>IF(M114,LOOKUP(M114,{1;2;3;4;5;6;7;8;9;10;11;12;13;14;15;16;17;18;19;20;21},{30;25;21;18;16;15;14;13;12;11;10;9;8;7;6;5;4;3;2;1;0}),0)</f>
        <v>0</v>
      </c>
      <c r="O114" s="390">
        <f>IF($E114="","",VLOOKUP($E114,'SuperTour Men'!$E$6:$AN$239,13,FALSE))</f>
        <v>0</v>
      </c>
      <c r="P114" s="41">
        <f>IF(O114,LOOKUP(O114,{1;2;3;4;5;6;7;8;9;10;11;12;13;14;15;16;17;18;19;20;21},{30;25;21;18;16;15;14;13;12;11;10;9;8;7;6;5;4;3;2;1;0}),0)</f>
        <v>0</v>
      </c>
      <c r="Q114" s="390">
        <f>IF($E114="","",VLOOKUP($E114,'SuperTour Men'!$E$6:$AN$239,15,FALSE))</f>
        <v>0</v>
      </c>
      <c r="R114" s="43">
        <f>IF(Q114,LOOKUP(Q114,{1;2;3;4;5;6;7;8;9;10;11;12;13;14;15;16;17;18;19;20;21},{30;25;21;18;16;15;14;13;12;11;10;9;8;7;6;5;4;3;2;1;0}),0)</f>
        <v>0</v>
      </c>
      <c r="S114" s="390">
        <f>IF($E114="","",VLOOKUP($E114,'SuperTour Men'!$E$6:$AN$239,17,FALSE))</f>
        <v>0</v>
      </c>
      <c r="T114" s="45">
        <f>IF(S114,LOOKUP(S114,{1;2;3;4;5;6;7;8;9;10;11;12;13;14;15;16;17;18;19;20;21},{60;50;42;36;32;30;28;26;24;22;20;18;16;14;12;10;8;6;4;2;0}),0)</f>
        <v>0</v>
      </c>
      <c r="U114" s="390">
        <f>IF($E114="","",VLOOKUP($E114,'SuperTour Men'!$E$6:$AN$239,19,FALSE))</f>
        <v>0</v>
      </c>
      <c r="V114" s="41">
        <f>IF(U114,LOOKUP(U114,{1;2;3;4;5;6;7;8;9;10;11;12;13;14;15;16;17;18;19;20;21},{60;50;42;36;32;30;28;26;24;22;20;18;16;14;12;10;8;6;4;2;0}),0)</f>
        <v>0</v>
      </c>
      <c r="W114" s="390">
        <f>IF($E114="","",VLOOKUP($E114,'SuperTour Men'!$E$6:$AN$239,21,FALSE))</f>
        <v>0</v>
      </c>
      <c r="X114" s="45">
        <f>IF(W114,LOOKUP(W114,{1;2;3;4;5;6;7;8;9;10;11;12;13;14;15;16;17;18;19;20;21},{60;50;42;36;32;30;28;26;24;22;20;18;16;14;12;10;8;6;4;2;0}),0)</f>
        <v>0</v>
      </c>
      <c r="Y114" s="390">
        <f>IF($E114="","",VLOOKUP($E114,'SuperTour Men'!$E$6:$AN$239,23,FALSE))</f>
        <v>0</v>
      </c>
      <c r="Z114" s="41">
        <f>IF(Y114,LOOKUP(Y114,{1;2;3;4;5;6;7;8;9;10;11;12;13;14;15;16;17;18;19;20;21},{60;50;42;36;32;30;28;26;24;22;20;18;16;14;12;10;8;6;4;2;0}),0)</f>
        <v>0</v>
      </c>
      <c r="AA114" s="390">
        <f>IF($E114="","",VLOOKUP($E114,'SuperTour Men'!$E$6:$AN$239,25,FALSE))</f>
        <v>0</v>
      </c>
      <c r="AB114" s="106">
        <f>IF(AA114,LOOKUP(AA114,{1;2;3;4;5;6;7;8;9;10;11;12;13;14;15;16;17;18;19;20;21},{30;25;21;18;16;15;14;13;12;11;10;9;8;7;6;5;4;3;2;1;0}),0)</f>
        <v>0</v>
      </c>
      <c r="AC114" s="390">
        <f>IF($E114="","",VLOOKUP($E114,'SuperTour Men'!$E$6:$AN$239,27,FALSE))</f>
        <v>0</v>
      </c>
      <c r="AD114" s="488">
        <f>IF(AC114,LOOKUP(AC114,{1;2;3;4;5;6;7;8;9;10;11;12;13;14;15;16;17;18;19;20;21},{30;25;21;18;16;15;14;13;12;11;10;9;8;7;6;5;4;3;2;1;0}),0)</f>
        <v>0</v>
      </c>
      <c r="AE114" s="390">
        <f>IF($E114="","",VLOOKUP($E114,'SuperTour Men'!$E$6:$AN$239,29,FALSE))</f>
        <v>0</v>
      </c>
      <c r="AF114" s="106">
        <f>IF(AE114,LOOKUP(AE114,{1;2;3;4;5;6;7;8;9;10;11;12;13;14;15;16;17;18;19;20;21},{30;25;21;18;16;15;14;13;12;11;10;9;8;7;6;5;4;3;2;1;0}),0)</f>
        <v>0</v>
      </c>
      <c r="AG114" s="390">
        <f>IF($E114="","",VLOOKUP($E114,'SuperTour Men'!$E$6:$AN$239,31,FALSE))</f>
        <v>0</v>
      </c>
      <c r="AH114" s="41">
        <f>IF(AG114,LOOKUP(AG114,{1;2;3;4;5;6;7;8;9;10;11;12;13;14;15;16;17;18;19;20;21},{30;25;21;18;16;15;14;13;12;11;10;9;8;7;6;5;4;3;2;1;0}),0)</f>
        <v>0</v>
      </c>
      <c r="AI114" s="390">
        <f>IF($E114="","",VLOOKUP($E114,'SuperTour Men'!$E$6:$AN$239,33,FALSE))</f>
        <v>0</v>
      </c>
      <c r="AJ114" s="43">
        <f>IF(AI114,LOOKUP(AI114,{1;2;3;4;5;6;7;8;9;10;11;12;13;14;15;16;17;18;19;20;21},{30;25;21;18;16;15;14;13;12;11;10;9;8;7;6;5;4;3;2;1;0}),0)</f>
        <v>0</v>
      </c>
      <c r="AK114" s="390">
        <f>IF($E114="","",VLOOKUP($E114,'SuperTour Men'!$E$6:$AN$239,35,FALSE))</f>
        <v>0</v>
      </c>
      <c r="AL114" s="43">
        <f>IF(AK114,LOOKUP(AK114,{1;2;3;4;5;6;7;8;9;10;11;12;13;14;15;16;17;18;19;20;21},{30;25;21;18;16;15;14;13;12;11;10;9;8;7;6;5;4;3;2;1;0}),0)</f>
        <v>0</v>
      </c>
    </row>
    <row r="115" spans="1:38" ht="16" customHeight="1" x14ac:dyDescent="0.2">
      <c r="A115" s="424">
        <f t="shared" si="9"/>
        <v>89</v>
      </c>
      <c r="B115" s="435">
        <v>3530849</v>
      </c>
      <c r="C115" s="429" t="s">
        <v>174</v>
      </c>
      <c r="D115" s="37" t="s">
        <v>175</v>
      </c>
      <c r="E115" s="38" t="str">
        <f t="shared" si="10"/>
        <v>OscarFRIEDMAN</v>
      </c>
      <c r="F115" s="39">
        <v>2017</v>
      </c>
      <c r="G115" s="117">
        <v>1994</v>
      </c>
      <c r="H115" s="207" t="str">
        <f t="shared" si="11"/>
        <v>SR</v>
      </c>
      <c r="I115" s="416">
        <f>(L115+N115+P115+R115+T115+V115+X115+Z115+AB115+AD115+AF115+AH115+AJ115+AL115)-SMALL((L115, N115,P115,R115,T115,V115,X115,Z115,AB115,AD115,AF115,AH115,AJ115,AL115),1)-SMALL((L115,N115,P115,R115,T115,V115,X115,Z115,AB115,AD115,AF115,AH115,AJ115,AL115),2)-SMALL((L115,N115,P115,R115,T115,V115,X115,Z115,AB115,AD115,AF115,AH115,AJ115,AL115),3)</f>
        <v>0</v>
      </c>
      <c r="J115" s="122"/>
      <c r="K115" s="388">
        <f>IF($E115="","",VLOOKUP($E115,'SuperTour Men'!$E$6:$AN$239,9,FALSE))</f>
        <v>0</v>
      </c>
      <c r="L115" s="41">
        <f>IF(K115,LOOKUP(K115,{1;2;3;4;5;6;7;8;9;10;11;12;13;14;15;16;17;18;19;20;21},{30;25;21;18;16;15;14;13;12;11;10;9;8;7;6;5;4;3;2;1;0}),0)</f>
        <v>0</v>
      </c>
      <c r="M115" s="390">
        <f>IF($E115="","",VLOOKUP($E115,'SuperTour Men'!$E$6:$AN$239,11,FALSE))</f>
        <v>0</v>
      </c>
      <c r="N115" s="43">
        <f>IF(M115,LOOKUP(M115,{1;2;3;4;5;6;7;8;9;10;11;12;13;14;15;16;17;18;19;20;21},{30;25;21;18;16;15;14;13;12;11;10;9;8;7;6;5;4;3;2;1;0}),0)</f>
        <v>0</v>
      </c>
      <c r="O115" s="390">
        <f>IF($E115="","",VLOOKUP($E115,'SuperTour Men'!$E$6:$AN$239,13,FALSE))</f>
        <v>0</v>
      </c>
      <c r="P115" s="41">
        <f>IF(O115,LOOKUP(O115,{1;2;3;4;5;6;7;8;9;10;11;12;13;14;15;16;17;18;19;20;21},{30;25;21;18;16;15;14;13;12;11;10;9;8;7;6;5;4;3;2;1;0}),0)</f>
        <v>0</v>
      </c>
      <c r="Q115" s="390">
        <f>IF($E115="","",VLOOKUP($E115,'SuperTour Men'!$E$6:$AN$239,15,FALSE))</f>
        <v>0</v>
      </c>
      <c r="R115" s="43">
        <f>IF(Q115,LOOKUP(Q115,{1;2;3;4;5;6;7;8;9;10;11;12;13;14;15;16;17;18;19;20;21},{30;25;21;18;16;15;14;13;12;11;10;9;8;7;6;5;4;3;2;1;0}),0)</f>
        <v>0</v>
      </c>
      <c r="S115" s="390">
        <f>IF($E115="","",VLOOKUP($E115,'SuperTour Men'!$E$6:$AN$239,17,FALSE))</f>
        <v>0</v>
      </c>
      <c r="T115" s="45">
        <f>IF(S115,LOOKUP(S115,{1;2;3;4;5;6;7;8;9;10;11;12;13;14;15;16;17;18;19;20;21},{60;50;42;36;32;30;28;26;24;22;20;18;16;14;12;10;8;6;4;2;0}),0)</f>
        <v>0</v>
      </c>
      <c r="U115" s="390">
        <f>IF($E115="","",VLOOKUP($E115,'SuperTour Men'!$E$6:$AN$239,19,FALSE))</f>
        <v>0</v>
      </c>
      <c r="V115" s="41">
        <f>IF(U115,LOOKUP(U115,{1;2;3;4;5;6;7;8;9;10;11;12;13;14;15;16;17;18;19;20;21},{60;50;42;36;32;30;28;26;24;22;20;18;16;14;12;10;8;6;4;2;0}),0)</f>
        <v>0</v>
      </c>
      <c r="W115" s="390">
        <f>IF($E115="","",VLOOKUP($E115,'SuperTour Men'!$E$6:$AN$239,21,FALSE))</f>
        <v>0</v>
      </c>
      <c r="X115" s="45">
        <f>IF(W115,LOOKUP(W115,{1;2;3;4;5;6;7;8;9;10;11;12;13;14;15;16;17;18;19;20;21},{60;50;42;36;32;30;28;26;24;22;20;18;16;14;12;10;8;6;4;2;0}),0)</f>
        <v>0</v>
      </c>
      <c r="Y115" s="390">
        <f>IF($E115="","",VLOOKUP($E115,'SuperTour Men'!$E$6:$AN$239,23,FALSE))</f>
        <v>0</v>
      </c>
      <c r="Z115" s="41">
        <f>IF(Y115,LOOKUP(Y115,{1;2;3;4;5;6;7;8;9;10;11;12;13;14;15;16;17;18;19;20;21},{60;50;42;36;32;30;28;26;24;22;20;18;16;14;12;10;8;6;4;2;0}),0)</f>
        <v>0</v>
      </c>
      <c r="AA115" s="390">
        <f>IF($E115="","",VLOOKUP($E115,'SuperTour Men'!$E$6:$AN$239,25,FALSE))</f>
        <v>0</v>
      </c>
      <c r="AB115" s="106">
        <f>IF(AA115,LOOKUP(AA115,{1;2;3;4;5;6;7;8;9;10;11;12;13;14;15;16;17;18;19;20;21},{30;25;21;18;16;15;14;13;12;11;10;9;8;7;6;5;4;3;2;1;0}),0)</f>
        <v>0</v>
      </c>
      <c r="AC115" s="390">
        <f>IF($E115="","",VLOOKUP($E115,'SuperTour Men'!$E$6:$AN$239,27,FALSE))</f>
        <v>0</v>
      </c>
      <c r="AD115" s="488">
        <f>IF(AC115,LOOKUP(AC115,{1;2;3;4;5;6;7;8;9;10;11;12;13;14;15;16;17;18;19;20;21},{30;25;21;18;16;15;14;13;12;11;10;9;8;7;6;5;4;3;2;1;0}),0)</f>
        <v>0</v>
      </c>
      <c r="AE115" s="390">
        <f>IF($E115="","",VLOOKUP($E115,'SuperTour Men'!$E$6:$AN$239,29,FALSE))</f>
        <v>0</v>
      </c>
      <c r="AF115" s="106">
        <f>IF(AE115,LOOKUP(AE115,{1;2;3;4;5;6;7;8;9;10;11;12;13;14;15;16;17;18;19;20;21},{30;25;21;18;16;15;14;13;12;11;10;9;8;7;6;5;4;3;2;1;0}),0)</f>
        <v>0</v>
      </c>
      <c r="AG115" s="390">
        <f>IF($E115="","",VLOOKUP($E115,'SuperTour Men'!$E$6:$AN$239,31,FALSE))</f>
        <v>0</v>
      </c>
      <c r="AH115" s="41">
        <f>IF(AG115,LOOKUP(AG115,{1;2;3;4;5;6;7;8;9;10;11;12;13;14;15;16;17;18;19;20;21},{30;25;21;18;16;15;14;13;12;11;10;9;8;7;6;5;4;3;2;1;0}),0)</f>
        <v>0</v>
      </c>
      <c r="AI115" s="390">
        <f>IF($E115="","",VLOOKUP($E115,'SuperTour Men'!$E$6:$AN$239,33,FALSE))</f>
        <v>0</v>
      </c>
      <c r="AJ115" s="43">
        <f>IF(AI115,LOOKUP(AI115,{1;2;3;4;5;6;7;8;9;10;11;12;13;14;15;16;17;18;19;20;21},{30;25;21;18;16;15;14;13;12;11;10;9;8;7;6;5;4;3;2;1;0}),0)</f>
        <v>0</v>
      </c>
      <c r="AK115" s="390">
        <f>IF($E115="","",VLOOKUP($E115,'SuperTour Men'!$E$6:$AN$239,35,FALSE))</f>
        <v>0</v>
      </c>
      <c r="AL115" s="43">
        <f>IF(AK115,LOOKUP(AK115,{1;2;3;4;5;6;7;8;9;10;11;12;13;14;15;16;17;18;19;20;21},{30;25;21;18;16;15;14;13;12;11;10;9;8;7;6;5;4;3;2;1;0}),0)</f>
        <v>0</v>
      </c>
    </row>
    <row r="116" spans="1:38" ht="16" customHeight="1" x14ac:dyDescent="0.2">
      <c r="A116" s="424">
        <f t="shared" si="9"/>
        <v>89</v>
      </c>
      <c r="B116" s="435">
        <v>3530845</v>
      </c>
      <c r="C116" s="430" t="s">
        <v>176</v>
      </c>
      <c r="D116" s="49" t="s">
        <v>177</v>
      </c>
      <c r="E116" s="38" t="str">
        <f t="shared" si="10"/>
        <v>WyattGEBHARDT</v>
      </c>
      <c r="F116" s="39">
        <v>2017</v>
      </c>
      <c r="G116" s="118">
        <v>1999</v>
      </c>
      <c r="H116" s="207" t="str">
        <f t="shared" si="11"/>
        <v>U23</v>
      </c>
      <c r="I116" s="416">
        <f>(L116+N116+P116+R116+T116+V116+X116+Z116+AB116+AD116+AF116+AH116+AJ116+AL116)-SMALL((L116, N116,P116,R116,T116,V116,X116,Z116,AB116,AD116,AF116,AH116,AJ116,AL116),1)-SMALL((L116,N116,P116,R116,T116,V116,X116,Z116,AB116,AD116,AF116,AH116,AJ116,AL116),2)-SMALL((L116,N116,P116,R116,T116,V116,X116,Z116,AB116,AD116,AF116,AH116,AJ116,AL116),3)</f>
        <v>0</v>
      </c>
      <c r="J116" s="122"/>
      <c r="K116" s="388">
        <f>IF($E116="","",VLOOKUP($E116,'SuperTour Men'!$E$6:$AN$239,9,FALSE))</f>
        <v>0</v>
      </c>
      <c r="L116" s="41">
        <f>IF(K116,LOOKUP(K116,{1;2;3;4;5;6;7;8;9;10;11;12;13;14;15;16;17;18;19;20;21},{30;25;21;18;16;15;14;13;12;11;10;9;8;7;6;5;4;3;2;1;0}),0)</f>
        <v>0</v>
      </c>
      <c r="M116" s="390">
        <f>IF($E116="","",VLOOKUP($E116,'SuperTour Men'!$E$6:$AN$239,11,FALSE))</f>
        <v>0</v>
      </c>
      <c r="N116" s="43">
        <f>IF(M116,LOOKUP(M116,{1;2;3;4;5;6;7;8;9;10;11;12;13;14;15;16;17;18;19;20;21},{30;25;21;18;16;15;14;13;12;11;10;9;8;7;6;5;4;3;2;1;0}),0)</f>
        <v>0</v>
      </c>
      <c r="O116" s="390">
        <f>IF($E116="","",VLOOKUP($E116,'SuperTour Men'!$E$6:$AN$239,13,FALSE))</f>
        <v>0</v>
      </c>
      <c r="P116" s="41">
        <f>IF(O116,LOOKUP(O116,{1;2;3;4;5;6;7;8;9;10;11;12;13;14;15;16;17;18;19;20;21},{30;25;21;18;16;15;14;13;12;11;10;9;8;7;6;5;4;3;2;1;0}),0)</f>
        <v>0</v>
      </c>
      <c r="Q116" s="390">
        <f>IF($E116="","",VLOOKUP($E116,'SuperTour Men'!$E$6:$AN$239,15,FALSE))</f>
        <v>0</v>
      </c>
      <c r="R116" s="43">
        <f>IF(Q116,LOOKUP(Q116,{1;2;3;4;5;6;7;8;9;10;11;12;13;14;15;16;17;18;19;20;21},{30;25;21;18;16;15;14;13;12;11;10;9;8;7;6;5;4;3;2;1;0}),0)</f>
        <v>0</v>
      </c>
      <c r="S116" s="390">
        <f>IF($E116="","",VLOOKUP($E116,'SuperTour Men'!$E$6:$AN$239,17,FALSE))</f>
        <v>0</v>
      </c>
      <c r="T116" s="45">
        <f>IF(S116,LOOKUP(S116,{1;2;3;4;5;6;7;8;9;10;11;12;13;14;15;16;17;18;19;20;21},{60;50;42;36;32;30;28;26;24;22;20;18;16;14;12;10;8;6;4;2;0}),0)</f>
        <v>0</v>
      </c>
      <c r="U116" s="390">
        <f>IF($E116="","",VLOOKUP($E116,'SuperTour Men'!$E$6:$AN$239,19,FALSE))</f>
        <v>0</v>
      </c>
      <c r="V116" s="41">
        <f>IF(U116,LOOKUP(U116,{1;2;3;4;5;6;7;8;9;10;11;12;13;14;15;16;17;18;19;20;21},{60;50;42;36;32;30;28;26;24;22;20;18;16;14;12;10;8;6;4;2;0}),0)</f>
        <v>0</v>
      </c>
      <c r="W116" s="390">
        <f>IF($E116="","",VLOOKUP($E116,'SuperTour Men'!$E$6:$AN$239,21,FALSE))</f>
        <v>0</v>
      </c>
      <c r="X116" s="45">
        <f>IF(W116,LOOKUP(W116,{1;2;3;4;5;6;7;8;9;10;11;12;13;14;15;16;17;18;19;20;21},{60;50;42;36;32;30;28;26;24;22;20;18;16;14;12;10;8;6;4;2;0}),0)</f>
        <v>0</v>
      </c>
      <c r="Y116" s="390">
        <f>IF($E116="","",VLOOKUP($E116,'SuperTour Men'!$E$6:$AN$239,23,FALSE))</f>
        <v>0</v>
      </c>
      <c r="Z116" s="41">
        <f>IF(Y116,LOOKUP(Y116,{1;2;3;4;5;6;7;8;9;10;11;12;13;14;15;16;17;18;19;20;21},{60;50;42;36;32;30;28;26;24;22;20;18;16;14;12;10;8;6;4;2;0}),0)</f>
        <v>0</v>
      </c>
      <c r="AA116" s="390">
        <f>IF($E116="","",VLOOKUP($E116,'SuperTour Men'!$E$6:$AN$239,25,FALSE))</f>
        <v>0</v>
      </c>
      <c r="AB116" s="106">
        <f>IF(AA116,LOOKUP(AA116,{1;2;3;4;5;6;7;8;9;10;11;12;13;14;15;16;17;18;19;20;21},{30;25;21;18;16;15;14;13;12;11;10;9;8;7;6;5;4;3;2;1;0}),0)</f>
        <v>0</v>
      </c>
      <c r="AC116" s="390">
        <f>IF($E116="","",VLOOKUP($E116,'SuperTour Men'!$E$6:$AN$239,27,FALSE))</f>
        <v>0</v>
      </c>
      <c r="AD116" s="488">
        <f>IF(AC116,LOOKUP(AC116,{1;2;3;4;5;6;7;8;9;10;11;12;13;14;15;16;17;18;19;20;21},{30;25;21;18;16;15;14;13;12;11;10;9;8;7;6;5;4;3;2;1;0}),0)</f>
        <v>0</v>
      </c>
      <c r="AE116" s="390">
        <f>IF($E116="","",VLOOKUP($E116,'SuperTour Men'!$E$6:$AN$239,29,FALSE))</f>
        <v>0</v>
      </c>
      <c r="AF116" s="106">
        <f>IF(AE116,LOOKUP(AE116,{1;2;3;4;5;6;7;8;9;10;11;12;13;14;15;16;17;18;19;20;21},{30;25;21;18;16;15;14;13;12;11;10;9;8;7;6;5;4;3;2;1;0}),0)</f>
        <v>0</v>
      </c>
      <c r="AG116" s="390">
        <f>IF($E116="","",VLOOKUP($E116,'SuperTour Men'!$E$6:$AN$239,31,FALSE))</f>
        <v>0</v>
      </c>
      <c r="AH116" s="41">
        <f>IF(AG116,LOOKUP(AG116,{1;2;3;4;5;6;7;8;9;10;11;12;13;14;15;16;17;18;19;20;21},{30;25;21;18;16;15;14;13;12;11;10;9;8;7;6;5;4;3;2;1;0}),0)</f>
        <v>0</v>
      </c>
      <c r="AI116" s="390">
        <f>IF($E116="","",VLOOKUP($E116,'SuperTour Men'!$E$6:$AN$239,33,FALSE))</f>
        <v>0</v>
      </c>
      <c r="AJ116" s="43">
        <f>IF(AI116,LOOKUP(AI116,{1;2;3;4;5;6;7;8;9;10;11;12;13;14;15;16;17;18;19;20;21},{30;25;21;18;16;15;14;13;12;11;10;9;8;7;6;5;4;3;2;1;0}),0)</f>
        <v>0</v>
      </c>
      <c r="AK116" s="390">
        <f>IF($E116="","",VLOOKUP($E116,'SuperTour Men'!$E$6:$AN$239,35,FALSE))</f>
        <v>0</v>
      </c>
      <c r="AL116" s="43">
        <f>IF(AK116,LOOKUP(AK116,{1;2;3;4;5;6;7;8;9;10;11;12;13;14;15;16;17;18;19;20;21},{30;25;21;18;16;15;14;13;12;11;10;9;8;7;6;5;4;3;2;1;0}),0)</f>
        <v>0</v>
      </c>
    </row>
    <row r="117" spans="1:38" ht="16" customHeight="1" x14ac:dyDescent="0.2">
      <c r="A117" s="424">
        <f t="shared" si="9"/>
        <v>89</v>
      </c>
      <c r="B117" s="435">
        <v>3100356</v>
      </c>
      <c r="C117" s="430" t="s">
        <v>178</v>
      </c>
      <c r="D117" s="49" t="s">
        <v>179</v>
      </c>
      <c r="E117" s="38" t="str">
        <f t="shared" si="10"/>
        <v>TyGODFREY</v>
      </c>
      <c r="F117" s="39">
        <v>2017</v>
      </c>
      <c r="G117" s="117">
        <v>1998</v>
      </c>
      <c r="H117" s="207" t="str">
        <f t="shared" si="11"/>
        <v>U23</v>
      </c>
      <c r="I117" s="416">
        <f>(L117+N117+P117+R117+T117+V117+X117+Z117+AB117+AD117+AF117+AH117+AJ117+AL117)-SMALL((L117, N117,P117,R117,T117,V117,X117,Z117,AB117,AD117,AF117,AH117,AJ117,AL117),1)-SMALL((L117,N117,P117,R117,T117,V117,X117,Z117,AB117,AD117,AF117,AH117,AJ117,AL117),2)-SMALL((L117,N117,P117,R117,T117,V117,X117,Z117,AB117,AD117,AF117,AH117,AJ117,AL117),3)</f>
        <v>0</v>
      </c>
      <c r="J117" s="122"/>
      <c r="K117" s="388">
        <f>IF($E117="","",VLOOKUP($E117,'SuperTour Men'!$E$6:$AN$239,9,FALSE))</f>
        <v>0</v>
      </c>
      <c r="L117" s="41">
        <f>IF(K117,LOOKUP(K117,{1;2;3;4;5;6;7;8;9;10;11;12;13;14;15;16;17;18;19;20;21},{30;25;21;18;16;15;14;13;12;11;10;9;8;7;6;5;4;3;2;1;0}),0)</f>
        <v>0</v>
      </c>
      <c r="M117" s="390">
        <f>IF($E117="","",VLOOKUP($E117,'SuperTour Men'!$E$6:$AN$239,11,FALSE))</f>
        <v>0</v>
      </c>
      <c r="N117" s="43">
        <f>IF(M117,LOOKUP(M117,{1;2;3;4;5;6;7;8;9;10;11;12;13;14;15;16;17;18;19;20;21},{30;25;21;18;16;15;14;13;12;11;10;9;8;7;6;5;4;3;2;1;0}),0)</f>
        <v>0</v>
      </c>
      <c r="O117" s="390">
        <f>IF($E117="","",VLOOKUP($E117,'SuperTour Men'!$E$6:$AN$239,13,FALSE))</f>
        <v>0</v>
      </c>
      <c r="P117" s="41">
        <f>IF(O117,LOOKUP(O117,{1;2;3;4;5;6;7;8;9;10;11;12;13;14;15;16;17;18;19;20;21},{30;25;21;18;16;15;14;13;12;11;10;9;8;7;6;5;4;3;2;1;0}),0)</f>
        <v>0</v>
      </c>
      <c r="Q117" s="390">
        <f>IF($E117="","",VLOOKUP($E117,'SuperTour Men'!$E$6:$AN$239,15,FALSE))</f>
        <v>0</v>
      </c>
      <c r="R117" s="43">
        <f>IF(Q117,LOOKUP(Q117,{1;2;3;4;5;6;7;8;9;10;11;12;13;14;15;16;17;18;19;20;21},{30;25;21;18;16;15;14;13;12;11;10;9;8;7;6;5;4;3;2;1;0}),0)</f>
        <v>0</v>
      </c>
      <c r="S117" s="390">
        <f>IF($E117="","",VLOOKUP($E117,'SuperTour Men'!$E$6:$AN$239,17,FALSE))</f>
        <v>0</v>
      </c>
      <c r="T117" s="45">
        <f>IF(S117,LOOKUP(S117,{1;2;3;4;5;6;7;8;9;10;11;12;13;14;15;16;17;18;19;20;21},{60;50;42;36;32;30;28;26;24;22;20;18;16;14;12;10;8;6;4;2;0}),0)</f>
        <v>0</v>
      </c>
      <c r="U117" s="390">
        <f>IF($E117="","",VLOOKUP($E117,'SuperTour Men'!$E$6:$AN$239,19,FALSE))</f>
        <v>0</v>
      </c>
      <c r="V117" s="41">
        <f>IF(U117,LOOKUP(U117,{1;2;3;4;5;6;7;8;9;10;11;12;13;14;15;16;17;18;19;20;21},{60;50;42;36;32;30;28;26;24;22;20;18;16;14;12;10;8;6;4;2;0}),0)</f>
        <v>0</v>
      </c>
      <c r="W117" s="390">
        <f>IF($E117="","",VLOOKUP($E117,'SuperTour Men'!$E$6:$AN$239,21,FALSE))</f>
        <v>0</v>
      </c>
      <c r="X117" s="45">
        <f>IF(W117,LOOKUP(W117,{1;2;3;4;5;6;7;8;9;10;11;12;13;14;15;16;17;18;19;20;21},{60;50;42;36;32;30;28;26;24;22;20;18;16;14;12;10;8;6;4;2;0}),0)</f>
        <v>0</v>
      </c>
      <c r="Y117" s="390">
        <f>IF($E117="","",VLOOKUP($E117,'SuperTour Men'!$E$6:$AN$239,23,FALSE))</f>
        <v>0</v>
      </c>
      <c r="Z117" s="41">
        <f>IF(Y117,LOOKUP(Y117,{1;2;3;4;5;6;7;8;9;10;11;12;13;14;15;16;17;18;19;20;21},{60;50;42;36;32;30;28;26;24;22;20;18;16;14;12;10;8;6;4;2;0}),0)</f>
        <v>0</v>
      </c>
      <c r="AA117" s="390">
        <f>IF($E117="","",VLOOKUP($E117,'SuperTour Men'!$E$6:$AN$239,25,FALSE))</f>
        <v>0</v>
      </c>
      <c r="AB117" s="106">
        <f>IF(AA117,LOOKUP(AA117,{1;2;3;4;5;6;7;8;9;10;11;12;13;14;15;16;17;18;19;20;21},{30;25;21;18;16;15;14;13;12;11;10;9;8;7;6;5;4;3;2;1;0}),0)</f>
        <v>0</v>
      </c>
      <c r="AC117" s="390">
        <f>IF($E117="","",VLOOKUP($E117,'SuperTour Men'!$E$6:$AN$239,27,FALSE))</f>
        <v>0</v>
      </c>
      <c r="AD117" s="488">
        <f>IF(AC117,LOOKUP(AC117,{1;2;3;4;5;6;7;8;9;10;11;12;13;14;15;16;17;18;19;20;21},{30;25;21;18;16;15;14;13;12;11;10;9;8;7;6;5;4;3;2;1;0}),0)</f>
        <v>0</v>
      </c>
      <c r="AE117" s="390">
        <f>IF($E117="","",VLOOKUP($E117,'SuperTour Men'!$E$6:$AN$239,29,FALSE))</f>
        <v>0</v>
      </c>
      <c r="AF117" s="106">
        <f>IF(AE117,LOOKUP(AE117,{1;2;3;4;5;6;7;8;9;10;11;12;13;14;15;16;17;18;19;20;21},{30;25;21;18;16;15;14;13;12;11;10;9;8;7;6;5;4;3;2;1;0}),0)</f>
        <v>0</v>
      </c>
      <c r="AG117" s="390">
        <f>IF($E117="","",VLOOKUP($E117,'SuperTour Men'!$E$6:$AN$239,31,FALSE))</f>
        <v>0</v>
      </c>
      <c r="AH117" s="41">
        <f>IF(AG117,LOOKUP(AG117,{1;2;3;4;5;6;7;8;9;10;11;12;13;14;15;16;17;18;19;20;21},{30;25;21;18;16;15;14;13;12;11;10;9;8;7;6;5;4;3;2;1;0}),0)</f>
        <v>0</v>
      </c>
      <c r="AI117" s="390">
        <f>IF($E117="","",VLOOKUP($E117,'SuperTour Men'!$E$6:$AN$239,33,FALSE))</f>
        <v>0</v>
      </c>
      <c r="AJ117" s="43">
        <f>IF(AI117,LOOKUP(AI117,{1;2;3;4;5;6;7;8;9;10;11;12;13;14;15;16;17;18;19;20;21},{30;25;21;18;16;15;14;13;12;11;10;9;8;7;6;5;4;3;2;1;0}),0)</f>
        <v>0</v>
      </c>
      <c r="AK117" s="390">
        <f>IF($E117="","",VLOOKUP($E117,'SuperTour Men'!$E$6:$AN$239,35,FALSE))</f>
        <v>0</v>
      </c>
      <c r="AL117" s="43">
        <f>IF(AK117,LOOKUP(AK117,{1;2;3;4;5;6;7;8;9;10;11;12;13;14;15;16;17;18;19;20;21},{30;25;21;18;16;15;14;13;12;11;10;9;8;7;6;5;4;3;2;1;0}),0)</f>
        <v>0</v>
      </c>
    </row>
    <row r="118" spans="1:38" ht="16" customHeight="1" x14ac:dyDescent="0.2">
      <c r="A118" s="424">
        <f t="shared" si="9"/>
        <v>89</v>
      </c>
      <c r="B118" s="435">
        <v>3530758</v>
      </c>
      <c r="C118" s="430" t="s">
        <v>121</v>
      </c>
      <c r="D118" s="49" t="s">
        <v>180</v>
      </c>
      <c r="E118" s="38" t="str">
        <f t="shared" si="10"/>
        <v>HenryGORMAN</v>
      </c>
      <c r="F118" s="39">
        <v>2017</v>
      </c>
      <c r="G118" s="117">
        <v>1995</v>
      </c>
      <c r="H118" s="207" t="str">
        <f t="shared" si="11"/>
        <v>SR</v>
      </c>
      <c r="I118" s="416">
        <f>(L118+N118+P118+R118+T118+V118+X118+Z118+AB118+AD118+AF118+AH118+AJ118+AL118)-SMALL((L118, N118,P118,R118,T118,V118,X118,Z118,AB118,AD118,AF118,AH118,AJ118,AL118),1)-SMALL((L118,N118,P118,R118,T118,V118,X118,Z118,AB118,AD118,AF118,AH118,AJ118,AL118),2)-SMALL((L118,N118,P118,R118,T118,V118,X118,Z118,AB118,AD118,AF118,AH118,AJ118,AL118),3)</f>
        <v>0</v>
      </c>
      <c r="J118" s="122"/>
      <c r="K118" s="388">
        <f>IF($E118="","",VLOOKUP($E118,'SuperTour Men'!$E$6:$AN$239,9,FALSE))</f>
        <v>0</v>
      </c>
      <c r="L118" s="41">
        <f>IF(K118,LOOKUP(K118,{1;2;3;4;5;6;7;8;9;10;11;12;13;14;15;16;17;18;19;20;21},{30;25;21;18;16;15;14;13;12;11;10;9;8;7;6;5;4;3;2;1;0}),0)</f>
        <v>0</v>
      </c>
      <c r="M118" s="390">
        <f>IF($E118="","",VLOOKUP($E118,'SuperTour Men'!$E$6:$AN$239,11,FALSE))</f>
        <v>0</v>
      </c>
      <c r="N118" s="43">
        <f>IF(M118,LOOKUP(M118,{1;2;3;4;5;6;7;8;9;10;11;12;13;14;15;16;17;18;19;20;21},{30;25;21;18;16;15;14;13;12;11;10;9;8;7;6;5;4;3;2;1;0}),0)</f>
        <v>0</v>
      </c>
      <c r="O118" s="390">
        <f>IF($E118="","",VLOOKUP($E118,'SuperTour Men'!$E$6:$AN$239,13,FALSE))</f>
        <v>0</v>
      </c>
      <c r="P118" s="41">
        <f>IF(O118,LOOKUP(O118,{1;2;3;4;5;6;7;8;9;10;11;12;13;14;15;16;17;18;19;20;21},{30;25;21;18;16;15;14;13;12;11;10;9;8;7;6;5;4;3;2;1;0}),0)</f>
        <v>0</v>
      </c>
      <c r="Q118" s="390">
        <f>IF($E118="","",VLOOKUP($E118,'SuperTour Men'!$E$6:$AN$239,15,FALSE))</f>
        <v>0</v>
      </c>
      <c r="R118" s="43">
        <f>IF(Q118,LOOKUP(Q118,{1;2;3;4;5;6;7;8;9;10;11;12;13;14;15;16;17;18;19;20;21},{30;25;21;18;16;15;14;13;12;11;10;9;8;7;6;5;4;3;2;1;0}),0)</f>
        <v>0</v>
      </c>
      <c r="S118" s="390">
        <f>IF($E118="","",VLOOKUP($E118,'SuperTour Men'!$E$6:$AN$239,17,FALSE))</f>
        <v>0</v>
      </c>
      <c r="T118" s="45">
        <f>IF(S118,LOOKUP(S118,{1;2;3;4;5;6;7;8;9;10;11;12;13;14;15;16;17;18;19;20;21},{60;50;42;36;32;30;28;26;24;22;20;18;16;14;12;10;8;6;4;2;0}),0)</f>
        <v>0</v>
      </c>
      <c r="U118" s="390">
        <f>IF($E118="","",VLOOKUP($E118,'SuperTour Men'!$E$6:$AN$239,19,FALSE))</f>
        <v>0</v>
      </c>
      <c r="V118" s="41">
        <f>IF(U118,LOOKUP(U118,{1;2;3;4;5;6;7;8;9;10;11;12;13;14;15;16;17;18;19;20;21},{60;50;42;36;32;30;28;26;24;22;20;18;16;14;12;10;8;6;4;2;0}),0)</f>
        <v>0</v>
      </c>
      <c r="W118" s="390">
        <f>IF($E118="","",VLOOKUP($E118,'SuperTour Men'!$E$6:$AN$239,21,FALSE))</f>
        <v>0</v>
      </c>
      <c r="X118" s="45">
        <f>IF(W118,LOOKUP(W118,{1;2;3;4;5;6;7;8;9;10;11;12;13;14;15;16;17;18;19;20;21},{60;50;42;36;32;30;28;26;24;22;20;18;16;14;12;10;8;6;4;2;0}),0)</f>
        <v>0</v>
      </c>
      <c r="Y118" s="390">
        <f>IF($E118="","",VLOOKUP($E118,'SuperTour Men'!$E$6:$AN$239,23,FALSE))</f>
        <v>0</v>
      </c>
      <c r="Z118" s="41">
        <f>IF(Y118,LOOKUP(Y118,{1;2;3;4;5;6;7;8;9;10;11;12;13;14;15;16;17;18;19;20;21},{60;50;42;36;32;30;28;26;24;22;20;18;16;14;12;10;8;6;4;2;0}),0)</f>
        <v>0</v>
      </c>
      <c r="AA118" s="390">
        <f>IF($E118="","",VLOOKUP($E118,'SuperTour Men'!$E$6:$AN$239,25,FALSE))</f>
        <v>0</v>
      </c>
      <c r="AB118" s="106">
        <f>IF(AA118,LOOKUP(AA118,{1;2;3;4;5;6;7;8;9;10;11;12;13;14;15;16;17;18;19;20;21},{30;25;21;18;16;15;14;13;12;11;10;9;8;7;6;5;4;3;2;1;0}),0)</f>
        <v>0</v>
      </c>
      <c r="AC118" s="390">
        <f>IF($E118="","",VLOOKUP($E118,'SuperTour Men'!$E$6:$AN$239,27,FALSE))</f>
        <v>0</v>
      </c>
      <c r="AD118" s="488">
        <f>IF(AC118,LOOKUP(AC118,{1;2;3;4;5;6;7;8;9;10;11;12;13;14;15;16;17;18;19;20;21},{30;25;21;18;16;15;14;13;12;11;10;9;8;7;6;5;4;3;2;1;0}),0)</f>
        <v>0</v>
      </c>
      <c r="AE118" s="390">
        <f>IF($E118="","",VLOOKUP($E118,'SuperTour Men'!$E$6:$AN$239,29,FALSE))</f>
        <v>0</v>
      </c>
      <c r="AF118" s="106">
        <f>IF(AE118,LOOKUP(AE118,{1;2;3;4;5;6;7;8;9;10;11;12;13;14;15;16;17;18;19;20;21},{30;25;21;18;16;15;14;13;12;11;10;9;8;7;6;5;4;3;2;1;0}),0)</f>
        <v>0</v>
      </c>
      <c r="AG118" s="390">
        <f>IF($E118="","",VLOOKUP($E118,'SuperTour Men'!$E$6:$AN$239,31,FALSE))</f>
        <v>0</v>
      </c>
      <c r="AH118" s="41">
        <f>IF(AG118,LOOKUP(AG118,{1;2;3;4;5;6;7;8;9;10;11;12;13;14;15;16;17;18;19;20;21},{30;25;21;18;16;15;14;13;12;11;10;9;8;7;6;5;4;3;2;1;0}),0)</f>
        <v>0</v>
      </c>
      <c r="AI118" s="390">
        <f>IF($E118="","",VLOOKUP($E118,'SuperTour Men'!$E$6:$AN$239,33,FALSE))</f>
        <v>0</v>
      </c>
      <c r="AJ118" s="43">
        <f>IF(AI118,LOOKUP(AI118,{1;2;3;4;5;6;7;8;9;10;11;12;13;14;15;16;17;18;19;20;21},{30;25;21;18;16;15;14;13;12;11;10;9;8;7;6;5;4;3;2;1;0}),0)</f>
        <v>0</v>
      </c>
      <c r="AK118" s="390">
        <f>IF($E118="","",VLOOKUP($E118,'SuperTour Men'!$E$6:$AN$239,35,FALSE))</f>
        <v>0</v>
      </c>
      <c r="AL118" s="43">
        <f>IF(AK118,LOOKUP(AK118,{1;2;3;4;5;6;7;8;9;10;11;12;13;14;15;16;17;18;19;20;21},{30;25;21;18;16;15;14;13;12;11;10;9;8;7;6;5;4;3;2;1;0}),0)</f>
        <v>0</v>
      </c>
    </row>
    <row r="119" spans="1:38" ht="16" customHeight="1" x14ac:dyDescent="0.2">
      <c r="A119" s="424">
        <f t="shared" si="9"/>
        <v>89</v>
      </c>
      <c r="B119" s="435">
        <v>3421379</v>
      </c>
      <c r="C119" s="430" t="s">
        <v>181</v>
      </c>
      <c r="D119" s="49" t="s">
        <v>182</v>
      </c>
      <c r="E119" s="38" t="str">
        <f t="shared" si="10"/>
        <v>JoergenGRAV</v>
      </c>
      <c r="F119" s="39">
        <v>2017</v>
      </c>
      <c r="G119" s="118">
        <v>1992</v>
      </c>
      <c r="H119" s="207" t="str">
        <f t="shared" si="11"/>
        <v>SR</v>
      </c>
      <c r="I119" s="416">
        <f>(L119+N119+P119+R119+T119+V119+X119+Z119+AB119+AD119+AF119+AH119+AJ119+AL119)-SMALL((L119, N119,P119,R119,T119,V119,X119,Z119,AB119,AD119,AF119,AH119,AJ119,AL119),1)-SMALL((L119,N119,P119,R119,T119,V119,X119,Z119,AB119,AD119,AF119,AH119,AJ119,AL119),2)-SMALL((L119,N119,P119,R119,T119,V119,X119,Z119,AB119,AD119,AF119,AH119,AJ119,AL119),3)</f>
        <v>0</v>
      </c>
      <c r="J119" s="122"/>
      <c r="K119" s="388">
        <f>IF($E119="","",VLOOKUP($E119,'SuperTour Men'!$E$6:$AN$239,9,FALSE))</f>
        <v>0</v>
      </c>
      <c r="L119" s="41">
        <f>IF(K119,LOOKUP(K119,{1;2;3;4;5;6;7;8;9;10;11;12;13;14;15;16;17;18;19;20;21},{30;25;21;18;16;15;14;13;12;11;10;9;8;7;6;5;4;3;2;1;0}),0)</f>
        <v>0</v>
      </c>
      <c r="M119" s="390">
        <f>IF($E119="","",VLOOKUP($E119,'SuperTour Men'!$E$6:$AN$239,11,FALSE))</f>
        <v>0</v>
      </c>
      <c r="N119" s="43">
        <f>IF(M119,LOOKUP(M119,{1;2;3;4;5;6;7;8;9;10;11;12;13;14;15;16;17;18;19;20;21},{30;25;21;18;16;15;14;13;12;11;10;9;8;7;6;5;4;3;2;1;0}),0)</f>
        <v>0</v>
      </c>
      <c r="O119" s="390">
        <f>IF($E119="","",VLOOKUP($E119,'SuperTour Men'!$E$6:$AN$239,13,FALSE))</f>
        <v>0</v>
      </c>
      <c r="P119" s="41">
        <f>IF(O119,LOOKUP(O119,{1;2;3;4;5;6;7;8;9;10;11;12;13;14;15;16;17;18;19;20;21},{30;25;21;18;16;15;14;13;12;11;10;9;8;7;6;5;4;3;2;1;0}),0)</f>
        <v>0</v>
      </c>
      <c r="Q119" s="390">
        <f>IF($E119="","",VLOOKUP($E119,'SuperTour Men'!$E$6:$AN$239,15,FALSE))</f>
        <v>0</v>
      </c>
      <c r="R119" s="43">
        <f>IF(Q119,LOOKUP(Q119,{1;2;3;4;5;6;7;8;9;10;11;12;13;14;15;16;17;18;19;20;21},{30;25;21;18;16;15;14;13;12;11;10;9;8;7;6;5;4;3;2;1;0}),0)</f>
        <v>0</v>
      </c>
      <c r="S119" s="390">
        <f>IF($E119="","",VLOOKUP($E119,'SuperTour Men'!$E$6:$AN$239,17,FALSE))</f>
        <v>0</v>
      </c>
      <c r="T119" s="45">
        <f>IF(S119,LOOKUP(S119,{1;2;3;4;5;6;7;8;9;10;11;12;13;14;15;16;17;18;19;20;21},{60;50;42;36;32;30;28;26;24;22;20;18;16;14;12;10;8;6;4;2;0}),0)</f>
        <v>0</v>
      </c>
      <c r="U119" s="390">
        <f>IF($E119="","",VLOOKUP($E119,'SuperTour Men'!$E$6:$AN$239,19,FALSE))</f>
        <v>0</v>
      </c>
      <c r="V119" s="41">
        <f>IF(U119,LOOKUP(U119,{1;2;3;4;5;6;7;8;9;10;11;12;13;14;15;16;17;18;19;20;21},{60;50;42;36;32;30;28;26;24;22;20;18;16;14;12;10;8;6;4;2;0}),0)</f>
        <v>0</v>
      </c>
      <c r="W119" s="390">
        <f>IF($E119="","",VLOOKUP($E119,'SuperTour Men'!$E$6:$AN$239,21,FALSE))</f>
        <v>0</v>
      </c>
      <c r="X119" s="45">
        <f>IF(W119,LOOKUP(W119,{1;2;3;4;5;6;7;8;9;10;11;12;13;14;15;16;17;18;19;20;21},{60;50;42;36;32;30;28;26;24;22;20;18;16;14;12;10;8;6;4;2;0}),0)</f>
        <v>0</v>
      </c>
      <c r="Y119" s="390">
        <f>IF($E119="","",VLOOKUP($E119,'SuperTour Men'!$E$6:$AN$239,23,FALSE))</f>
        <v>0</v>
      </c>
      <c r="Z119" s="41">
        <f>IF(Y119,LOOKUP(Y119,{1;2;3;4;5;6;7;8;9;10;11;12;13;14;15;16;17;18;19;20;21},{60;50;42;36;32;30;28;26;24;22;20;18;16;14;12;10;8;6;4;2;0}),0)</f>
        <v>0</v>
      </c>
      <c r="AA119" s="390">
        <f>IF($E119="","",VLOOKUP($E119,'SuperTour Men'!$E$6:$AN$239,25,FALSE))</f>
        <v>0</v>
      </c>
      <c r="AB119" s="106">
        <f>IF(AA119,LOOKUP(AA119,{1;2;3;4;5;6;7;8;9;10;11;12;13;14;15;16;17;18;19;20;21},{30;25;21;18;16;15;14;13;12;11;10;9;8;7;6;5;4;3;2;1;0}),0)</f>
        <v>0</v>
      </c>
      <c r="AC119" s="390">
        <f>IF($E119="","",VLOOKUP($E119,'SuperTour Men'!$E$6:$AN$239,27,FALSE))</f>
        <v>0</v>
      </c>
      <c r="AD119" s="488">
        <f>IF(AC119,LOOKUP(AC119,{1;2;3;4;5;6;7;8;9;10;11;12;13;14;15;16;17;18;19;20;21},{30;25;21;18;16;15;14;13;12;11;10;9;8;7;6;5;4;3;2;1;0}),0)</f>
        <v>0</v>
      </c>
      <c r="AE119" s="390">
        <f>IF($E119="","",VLOOKUP($E119,'SuperTour Men'!$E$6:$AN$239,29,FALSE))</f>
        <v>0</v>
      </c>
      <c r="AF119" s="106">
        <f>IF(AE119,LOOKUP(AE119,{1;2;3;4;5;6;7;8;9;10;11;12;13;14;15;16;17;18;19;20;21},{30;25;21;18;16;15;14;13;12;11;10;9;8;7;6;5;4;3;2;1;0}),0)</f>
        <v>0</v>
      </c>
      <c r="AG119" s="390">
        <f>IF($E119="","",VLOOKUP($E119,'SuperTour Men'!$E$6:$AN$239,31,FALSE))</f>
        <v>0</v>
      </c>
      <c r="AH119" s="41">
        <f>IF(AG119,LOOKUP(AG119,{1;2;3;4;5;6;7;8;9;10;11;12;13;14;15;16;17;18;19;20;21},{30;25;21;18;16;15;14;13;12;11;10;9;8;7;6;5;4;3;2;1;0}),0)</f>
        <v>0</v>
      </c>
      <c r="AI119" s="390">
        <f>IF($E119="","",VLOOKUP($E119,'SuperTour Men'!$E$6:$AN$239,33,FALSE))</f>
        <v>0</v>
      </c>
      <c r="AJ119" s="43">
        <f>IF(AI119,LOOKUP(AI119,{1;2;3;4;5;6;7;8;9;10;11;12;13;14;15;16;17;18;19;20;21},{30;25;21;18;16;15;14;13;12;11;10;9;8;7;6;5;4;3;2;1;0}),0)</f>
        <v>0</v>
      </c>
      <c r="AK119" s="390">
        <f>IF($E119="","",VLOOKUP($E119,'SuperTour Men'!$E$6:$AN$239,35,FALSE))</f>
        <v>0</v>
      </c>
      <c r="AL119" s="43">
        <f>IF(AK119,LOOKUP(AK119,{1;2;3;4;5;6;7;8;9;10;11;12;13;14;15;16;17;18;19;20;21},{30;25;21;18;16;15;14;13;12;11;10;9;8;7;6;5;4;3;2;1;0}),0)</f>
        <v>0</v>
      </c>
    </row>
    <row r="120" spans="1:38" ht="16" customHeight="1" x14ac:dyDescent="0.2">
      <c r="A120" s="424">
        <f t="shared" si="9"/>
        <v>89</v>
      </c>
      <c r="B120" s="435">
        <v>3100360</v>
      </c>
      <c r="C120" s="429" t="s">
        <v>124</v>
      </c>
      <c r="D120" s="114" t="s">
        <v>524</v>
      </c>
      <c r="E120" s="38" t="str">
        <f t="shared" si="10"/>
        <v>SamGREER</v>
      </c>
      <c r="F120" s="50"/>
      <c r="G120" s="118">
        <v>1996</v>
      </c>
      <c r="H120" s="207" t="str">
        <f t="shared" si="11"/>
        <v>U23</v>
      </c>
      <c r="I120" s="416">
        <f>(L120+N120+P120+R120+T120+V120+X120+Z120+AB120+AD120+AF120+AH120+AJ120+AL120)-SMALL((L120, N120,P120,R120,T120,V120,X120,Z120,AB120,AD120,AF120,AH120,AJ120,AL120),1)-SMALL((L120,N120,P120,R120,T120,V120,X120,Z120,AB120,AD120,AF120,AH120,AJ120,AL120),2)-SMALL((L120,N120,P120,R120,T120,V120,X120,Z120,AB120,AD120,AF120,AH120,AJ120,AL120),3)</f>
        <v>0</v>
      </c>
      <c r="J120" s="122"/>
      <c r="K120" s="388">
        <f>IF($E120="","",VLOOKUP($E120,'SuperTour Men'!$E$6:$AN$239,9,FALSE))</f>
        <v>0</v>
      </c>
      <c r="L120" s="41">
        <f>IF(K120,LOOKUP(K120,{1;2;3;4;5;6;7;8;9;10;11;12;13;14;15;16;17;18;19;20;21},{30;25;21;18;16;15;14;13;12;11;10;9;8;7;6;5;4;3;2;1;0}),0)</f>
        <v>0</v>
      </c>
      <c r="M120" s="390">
        <f>IF($E120="","",VLOOKUP($E120,'SuperTour Men'!$E$6:$AN$239,11,FALSE))</f>
        <v>0</v>
      </c>
      <c r="N120" s="43">
        <f>IF(M120,LOOKUP(M120,{1;2;3;4;5;6;7;8;9;10;11;12;13;14;15;16;17;18;19;20;21},{30;25;21;18;16;15;14;13;12;11;10;9;8;7;6;5;4;3;2;1;0}),0)</f>
        <v>0</v>
      </c>
      <c r="O120" s="390">
        <f>IF($E120="","",VLOOKUP($E120,'SuperTour Men'!$E$6:$AN$239,13,FALSE))</f>
        <v>0</v>
      </c>
      <c r="P120" s="41">
        <f>IF(O120,LOOKUP(O120,{1;2;3;4;5;6;7;8;9;10;11;12;13;14;15;16;17;18;19;20;21},{30;25;21;18;16;15;14;13;12;11;10;9;8;7;6;5;4;3;2;1;0}),0)</f>
        <v>0</v>
      </c>
      <c r="Q120" s="390">
        <f>IF($E120="","",VLOOKUP($E120,'SuperTour Men'!$E$6:$AN$239,15,FALSE))</f>
        <v>0</v>
      </c>
      <c r="R120" s="43">
        <f>IF(Q120,LOOKUP(Q120,{1;2;3;4;5;6;7;8;9;10;11;12;13;14;15;16;17;18;19;20;21},{30;25;21;18;16;15;14;13;12;11;10;9;8;7;6;5;4;3;2;1;0}),0)</f>
        <v>0</v>
      </c>
      <c r="S120" s="390">
        <f>IF($E120="","",VLOOKUP($E120,'SuperTour Men'!$E$6:$AN$239,17,FALSE))</f>
        <v>0</v>
      </c>
      <c r="T120" s="45">
        <f>IF(S120,LOOKUP(S120,{1;2;3;4;5;6;7;8;9;10;11;12;13;14;15;16;17;18;19;20;21},{60;50;42;36;32;30;28;26;24;22;20;18;16;14;12;10;8;6;4;2;0}),0)</f>
        <v>0</v>
      </c>
      <c r="U120" s="390">
        <f>IF($E120="","",VLOOKUP($E120,'SuperTour Men'!$E$6:$AN$239,19,FALSE))</f>
        <v>0</v>
      </c>
      <c r="V120" s="41">
        <f>IF(U120,LOOKUP(U120,{1;2;3;4;5;6;7;8;9;10;11;12;13;14;15;16;17;18;19;20;21},{60;50;42;36;32;30;28;26;24;22;20;18;16;14;12;10;8;6;4;2;0}),0)</f>
        <v>0</v>
      </c>
      <c r="W120" s="390">
        <f>IF($E120="","",VLOOKUP($E120,'SuperTour Men'!$E$6:$AN$239,21,FALSE))</f>
        <v>0</v>
      </c>
      <c r="X120" s="45">
        <f>IF(W120,LOOKUP(W120,{1;2;3;4;5;6;7;8;9;10;11;12;13;14;15;16;17;18;19;20;21},{60;50;42;36;32;30;28;26;24;22;20;18;16;14;12;10;8;6;4;2;0}),0)</f>
        <v>0</v>
      </c>
      <c r="Y120" s="390">
        <f>IF($E120="","",VLOOKUP($E120,'SuperTour Men'!$E$6:$AN$239,23,FALSE))</f>
        <v>0</v>
      </c>
      <c r="Z120" s="41">
        <f>IF(Y120,LOOKUP(Y120,{1;2;3;4;5;6;7;8;9;10;11;12;13;14;15;16;17;18;19;20;21},{60;50;42;36;32;30;28;26;24;22;20;18;16;14;12;10;8;6;4;2;0}),0)</f>
        <v>0</v>
      </c>
      <c r="AA120" s="390">
        <f>IF($E120="","",VLOOKUP($E120,'SuperTour Men'!$E$6:$AN$239,25,FALSE))</f>
        <v>0</v>
      </c>
      <c r="AB120" s="106">
        <f>IF(AA120,LOOKUP(AA120,{1;2;3;4;5;6;7;8;9;10;11;12;13;14;15;16;17;18;19;20;21},{30;25;21;18;16;15;14;13;12;11;10;9;8;7;6;5;4;3;2;1;0}),0)</f>
        <v>0</v>
      </c>
      <c r="AC120" s="390">
        <f>IF($E120="","",VLOOKUP($E120,'SuperTour Men'!$E$6:$AN$239,27,FALSE))</f>
        <v>0</v>
      </c>
      <c r="AD120" s="488">
        <f>IF(AC120,LOOKUP(AC120,{1;2;3;4;5;6;7;8;9;10;11;12;13;14;15;16;17;18;19;20;21},{30;25;21;18;16;15;14;13;12;11;10;9;8;7;6;5;4;3;2;1;0}),0)</f>
        <v>0</v>
      </c>
      <c r="AE120" s="390">
        <f>IF($E120="","",VLOOKUP($E120,'SuperTour Men'!$E$6:$AN$239,29,FALSE))</f>
        <v>0</v>
      </c>
      <c r="AF120" s="106">
        <f>IF(AE120,LOOKUP(AE120,{1;2;3;4;5;6;7;8;9;10;11;12;13;14;15;16;17;18;19;20;21},{30;25;21;18;16;15;14;13;12;11;10;9;8;7;6;5;4;3;2;1;0}),0)</f>
        <v>0</v>
      </c>
      <c r="AG120" s="390">
        <f>IF($E120="","",VLOOKUP($E120,'SuperTour Men'!$E$6:$AN$239,31,FALSE))</f>
        <v>0</v>
      </c>
      <c r="AH120" s="41">
        <f>IF(AG120,LOOKUP(AG120,{1;2;3;4;5;6;7;8;9;10;11;12;13;14;15;16;17;18;19;20;21},{30;25;21;18;16;15;14;13;12;11;10;9;8;7;6;5;4;3;2;1;0}),0)</f>
        <v>0</v>
      </c>
      <c r="AI120" s="390">
        <f>IF($E120="","",VLOOKUP($E120,'SuperTour Men'!$E$6:$AN$239,33,FALSE))</f>
        <v>0</v>
      </c>
      <c r="AJ120" s="43">
        <f>IF(AI120,LOOKUP(AI120,{1;2;3;4;5;6;7;8;9;10;11;12;13;14;15;16;17;18;19;20;21},{30;25;21;18;16;15;14;13;12;11;10;9;8;7;6;5;4;3;2;1;0}),0)</f>
        <v>0</v>
      </c>
      <c r="AK120" s="390">
        <f>IF($E120="","",VLOOKUP($E120,'SuperTour Men'!$E$6:$AN$239,35,FALSE))</f>
        <v>0</v>
      </c>
      <c r="AL120" s="43">
        <f>IF(AK120,LOOKUP(AK120,{1;2;3;4;5;6;7;8;9;10;11;12;13;14;15;16;17;18;19;20;21},{30;25;21;18;16;15;14;13;12;11;10;9;8;7;6;5;4;3;2;1;0}),0)</f>
        <v>0</v>
      </c>
    </row>
    <row r="121" spans="1:38" ht="16" customHeight="1" x14ac:dyDescent="0.2">
      <c r="A121" s="424">
        <f t="shared" si="9"/>
        <v>89</v>
      </c>
      <c r="B121" s="435">
        <v>3190372</v>
      </c>
      <c r="C121" s="430" t="s">
        <v>183</v>
      </c>
      <c r="D121" s="49" t="s">
        <v>184</v>
      </c>
      <c r="E121" s="38" t="str">
        <f t="shared" si="10"/>
        <v>ArnaudGUYON</v>
      </c>
      <c r="F121" s="39">
        <v>2017</v>
      </c>
      <c r="G121" s="118">
        <v>1991</v>
      </c>
      <c r="H121" s="207" t="str">
        <f t="shared" si="11"/>
        <v>SR</v>
      </c>
      <c r="I121" s="416">
        <f>(L121+N121+P121+R121+T121+V121+X121+Z121+AB121+AD121+AF121+AH121+AJ121+AL121)-SMALL((L121, N121,P121,R121,T121,V121,X121,Z121,AB121,AD121,AF121,AH121,AJ121,AL121),1)-SMALL((L121,N121,P121,R121,T121,V121,X121,Z121,AB121,AD121,AF121,AH121,AJ121,AL121),2)-SMALL((L121,N121,P121,R121,T121,V121,X121,Z121,AB121,AD121,AF121,AH121,AJ121,AL121),3)</f>
        <v>0</v>
      </c>
      <c r="J121" s="122"/>
      <c r="K121" s="388">
        <f>IF($E121="","",VLOOKUP($E121,'SuperTour Men'!$E$6:$AN$239,9,FALSE))</f>
        <v>0</v>
      </c>
      <c r="L121" s="41">
        <f>IF(K121,LOOKUP(K121,{1;2;3;4;5;6;7;8;9;10;11;12;13;14;15;16;17;18;19;20;21},{30;25;21;18;16;15;14;13;12;11;10;9;8;7;6;5;4;3;2;1;0}),0)</f>
        <v>0</v>
      </c>
      <c r="M121" s="390">
        <f>IF($E121="","",VLOOKUP($E121,'SuperTour Men'!$E$6:$AN$239,11,FALSE))</f>
        <v>0</v>
      </c>
      <c r="N121" s="43">
        <f>IF(M121,LOOKUP(M121,{1;2;3;4;5;6;7;8;9;10;11;12;13;14;15;16;17;18;19;20;21},{30;25;21;18;16;15;14;13;12;11;10;9;8;7;6;5;4;3;2;1;0}),0)</f>
        <v>0</v>
      </c>
      <c r="O121" s="390">
        <f>IF($E121="","",VLOOKUP($E121,'SuperTour Men'!$E$6:$AN$239,13,FALSE))</f>
        <v>0</v>
      </c>
      <c r="P121" s="41">
        <f>IF(O121,LOOKUP(O121,{1;2;3;4;5;6;7;8;9;10;11;12;13;14;15;16;17;18;19;20;21},{30;25;21;18;16;15;14;13;12;11;10;9;8;7;6;5;4;3;2;1;0}),0)</f>
        <v>0</v>
      </c>
      <c r="Q121" s="390">
        <f>IF($E121="","",VLOOKUP($E121,'SuperTour Men'!$E$6:$AN$239,15,FALSE))</f>
        <v>0</v>
      </c>
      <c r="R121" s="43">
        <f>IF(Q121,LOOKUP(Q121,{1;2;3;4;5;6;7;8;9;10;11;12;13;14;15;16;17;18;19;20;21},{30;25;21;18;16;15;14;13;12;11;10;9;8;7;6;5;4;3;2;1;0}),0)</f>
        <v>0</v>
      </c>
      <c r="S121" s="390">
        <f>IF($E121="","",VLOOKUP($E121,'SuperTour Men'!$E$6:$AN$239,17,FALSE))</f>
        <v>0</v>
      </c>
      <c r="T121" s="45">
        <f>IF(S121,LOOKUP(S121,{1;2;3;4;5;6;7;8;9;10;11;12;13;14;15;16;17;18;19;20;21},{60;50;42;36;32;30;28;26;24;22;20;18;16;14;12;10;8;6;4;2;0}),0)</f>
        <v>0</v>
      </c>
      <c r="U121" s="390">
        <f>IF($E121="","",VLOOKUP($E121,'SuperTour Men'!$E$6:$AN$239,19,FALSE))</f>
        <v>0</v>
      </c>
      <c r="V121" s="41">
        <f>IF(U121,LOOKUP(U121,{1;2;3;4;5;6;7;8;9;10;11;12;13;14;15;16;17;18;19;20;21},{60;50;42;36;32;30;28;26;24;22;20;18;16;14;12;10;8;6;4;2;0}),0)</f>
        <v>0</v>
      </c>
      <c r="W121" s="390">
        <f>IF($E121="","",VLOOKUP($E121,'SuperTour Men'!$E$6:$AN$239,21,FALSE))</f>
        <v>0</v>
      </c>
      <c r="X121" s="45">
        <f>IF(W121,LOOKUP(W121,{1;2;3;4;5;6;7;8;9;10;11;12;13;14;15;16;17;18;19;20;21},{60;50;42;36;32;30;28;26;24;22;20;18;16;14;12;10;8;6;4;2;0}),0)</f>
        <v>0</v>
      </c>
      <c r="Y121" s="390">
        <f>IF($E121="","",VLOOKUP($E121,'SuperTour Men'!$E$6:$AN$239,23,FALSE))</f>
        <v>0</v>
      </c>
      <c r="Z121" s="41">
        <f>IF(Y121,LOOKUP(Y121,{1;2;3;4;5;6;7;8;9;10;11;12;13;14;15;16;17;18;19;20;21},{60;50;42;36;32;30;28;26;24;22;20;18;16;14;12;10;8;6;4;2;0}),0)</f>
        <v>0</v>
      </c>
      <c r="AA121" s="390">
        <f>IF($E121="","",VLOOKUP($E121,'SuperTour Men'!$E$6:$AN$239,25,FALSE))</f>
        <v>0</v>
      </c>
      <c r="AB121" s="106">
        <f>IF(AA121,LOOKUP(AA121,{1;2;3;4;5;6;7;8;9;10;11;12;13;14;15;16;17;18;19;20;21},{30;25;21;18;16;15;14;13;12;11;10;9;8;7;6;5;4;3;2;1;0}),0)</f>
        <v>0</v>
      </c>
      <c r="AC121" s="390">
        <f>IF($E121="","",VLOOKUP($E121,'SuperTour Men'!$E$6:$AN$239,27,FALSE))</f>
        <v>0</v>
      </c>
      <c r="AD121" s="488">
        <f>IF(AC121,LOOKUP(AC121,{1;2;3;4;5;6;7;8;9;10;11;12;13;14;15;16;17;18;19;20;21},{30;25;21;18;16;15;14;13;12;11;10;9;8;7;6;5;4;3;2;1;0}),0)</f>
        <v>0</v>
      </c>
      <c r="AE121" s="390">
        <f>IF($E121="","",VLOOKUP($E121,'SuperTour Men'!$E$6:$AN$239,29,FALSE))</f>
        <v>0</v>
      </c>
      <c r="AF121" s="106">
        <f>IF(AE121,LOOKUP(AE121,{1;2;3;4;5;6;7;8;9;10;11;12;13;14;15;16;17;18;19;20;21},{30;25;21;18;16;15;14;13;12;11;10;9;8;7;6;5;4;3;2;1;0}),0)</f>
        <v>0</v>
      </c>
      <c r="AG121" s="390">
        <f>IF($E121="","",VLOOKUP($E121,'SuperTour Men'!$E$6:$AN$239,31,FALSE))</f>
        <v>0</v>
      </c>
      <c r="AH121" s="41">
        <f>IF(AG121,LOOKUP(AG121,{1;2;3;4;5;6;7;8;9;10;11;12;13;14;15;16;17;18;19;20;21},{30;25;21;18;16;15;14;13;12;11;10;9;8;7;6;5;4;3;2;1;0}),0)</f>
        <v>0</v>
      </c>
      <c r="AI121" s="390">
        <f>IF($E121="","",VLOOKUP($E121,'SuperTour Men'!$E$6:$AN$239,33,FALSE))</f>
        <v>0</v>
      </c>
      <c r="AJ121" s="43">
        <f>IF(AI121,LOOKUP(AI121,{1;2;3;4;5;6;7;8;9;10;11;12;13;14;15;16;17;18;19;20;21},{30;25;21;18;16;15;14;13;12;11;10;9;8;7;6;5;4;3;2;1;0}),0)</f>
        <v>0</v>
      </c>
      <c r="AK121" s="390">
        <f>IF($E121="","",VLOOKUP($E121,'SuperTour Men'!$E$6:$AN$239,35,FALSE))</f>
        <v>0</v>
      </c>
      <c r="AL121" s="43">
        <f>IF(AK121,LOOKUP(AK121,{1;2;3;4;5;6;7;8;9;10;11;12;13;14;15;16;17;18;19;20;21},{30;25;21;18;16;15;14;13;12;11;10;9;8;7;6;5;4;3;2;1;0}),0)</f>
        <v>0</v>
      </c>
    </row>
    <row r="122" spans="1:38" ht="16" customHeight="1" x14ac:dyDescent="0.2">
      <c r="A122" s="424">
        <f t="shared" si="9"/>
        <v>89</v>
      </c>
      <c r="B122" s="435">
        <v>3530926</v>
      </c>
      <c r="C122" s="430" t="s">
        <v>185</v>
      </c>
      <c r="D122" s="49" t="s">
        <v>186</v>
      </c>
      <c r="E122" s="38" t="str">
        <f t="shared" si="10"/>
        <v>HaydnHALVORSEN</v>
      </c>
      <c r="F122" s="39">
        <v>2017</v>
      </c>
      <c r="G122" s="117">
        <v>2001</v>
      </c>
      <c r="H122" s="207" t="str">
        <f t="shared" si="11"/>
        <v>U23</v>
      </c>
      <c r="I122" s="416">
        <f>(L122+N122+P122+R122+T122+V122+X122+Z122+AB122+AD122+AF122+AH122+AJ122+AL122)-SMALL((L122, N122,P122,R122,T122,V122,X122,Z122,AB122,AD122,AF122,AH122,AJ122,AL122),1)-SMALL((L122,N122,P122,R122,T122,V122,X122,Z122,AB122,AD122,AF122,AH122,AJ122,AL122),2)-SMALL((L122,N122,P122,R122,T122,V122,X122,Z122,AB122,AD122,AF122,AH122,AJ122,AL122),3)</f>
        <v>0</v>
      </c>
      <c r="J122" s="122"/>
      <c r="K122" s="388">
        <f>IF($E122="","",VLOOKUP($E122,'SuperTour Men'!$E$6:$AN$239,9,FALSE))</f>
        <v>0</v>
      </c>
      <c r="L122" s="41">
        <f>IF(K122,LOOKUP(K122,{1;2;3;4;5;6;7;8;9;10;11;12;13;14;15;16;17;18;19;20;21},{30;25;21;18;16;15;14;13;12;11;10;9;8;7;6;5;4;3;2;1;0}),0)</f>
        <v>0</v>
      </c>
      <c r="M122" s="390">
        <f>IF($E122="","",VLOOKUP($E122,'SuperTour Men'!$E$6:$AN$239,11,FALSE))</f>
        <v>0</v>
      </c>
      <c r="N122" s="43">
        <f>IF(M122,LOOKUP(M122,{1;2;3;4;5;6;7;8;9;10;11;12;13;14;15;16;17;18;19;20;21},{30;25;21;18;16;15;14;13;12;11;10;9;8;7;6;5;4;3;2;1;0}),0)</f>
        <v>0</v>
      </c>
      <c r="O122" s="390">
        <f>IF($E122="","",VLOOKUP($E122,'SuperTour Men'!$E$6:$AN$239,13,FALSE))</f>
        <v>0</v>
      </c>
      <c r="P122" s="41">
        <f>IF(O122,LOOKUP(O122,{1;2;3;4;5;6;7;8;9;10;11;12;13;14;15;16;17;18;19;20;21},{30;25;21;18;16;15;14;13;12;11;10;9;8;7;6;5;4;3;2;1;0}),0)</f>
        <v>0</v>
      </c>
      <c r="Q122" s="390">
        <f>IF($E122="","",VLOOKUP($E122,'SuperTour Men'!$E$6:$AN$239,15,FALSE))</f>
        <v>0</v>
      </c>
      <c r="R122" s="43">
        <f>IF(Q122,LOOKUP(Q122,{1;2;3;4;5;6;7;8;9;10;11;12;13;14;15;16;17;18;19;20;21},{30;25;21;18;16;15;14;13;12;11;10;9;8;7;6;5;4;3;2;1;0}),0)</f>
        <v>0</v>
      </c>
      <c r="S122" s="390">
        <f>IF($E122="","",VLOOKUP($E122,'SuperTour Men'!$E$6:$AN$239,17,FALSE))</f>
        <v>0</v>
      </c>
      <c r="T122" s="45">
        <f>IF(S122,LOOKUP(S122,{1;2;3;4;5;6;7;8;9;10;11;12;13;14;15;16;17;18;19;20;21},{60;50;42;36;32;30;28;26;24;22;20;18;16;14;12;10;8;6;4;2;0}),0)</f>
        <v>0</v>
      </c>
      <c r="U122" s="390">
        <f>IF($E122="","",VLOOKUP($E122,'SuperTour Men'!$E$6:$AN$239,19,FALSE))</f>
        <v>0</v>
      </c>
      <c r="V122" s="41">
        <f>IF(U122,LOOKUP(U122,{1;2;3;4;5;6;7;8;9;10;11;12;13;14;15;16;17;18;19;20;21},{60;50;42;36;32;30;28;26;24;22;20;18;16;14;12;10;8;6;4;2;0}),0)</f>
        <v>0</v>
      </c>
      <c r="W122" s="390">
        <f>IF($E122="","",VLOOKUP($E122,'SuperTour Men'!$E$6:$AN$239,21,FALSE))</f>
        <v>0</v>
      </c>
      <c r="X122" s="45">
        <f>IF(W122,LOOKUP(W122,{1;2;3;4;5;6;7;8;9;10;11;12;13;14;15;16;17;18;19;20;21},{60;50;42;36;32;30;28;26;24;22;20;18;16;14;12;10;8;6;4;2;0}),0)</f>
        <v>0</v>
      </c>
      <c r="Y122" s="390">
        <f>IF($E122="","",VLOOKUP($E122,'SuperTour Men'!$E$6:$AN$239,23,FALSE))</f>
        <v>0</v>
      </c>
      <c r="Z122" s="41">
        <f>IF(Y122,LOOKUP(Y122,{1;2;3;4;5;6;7;8;9;10;11;12;13;14;15;16;17;18;19;20;21},{60;50;42;36;32;30;28;26;24;22;20;18;16;14;12;10;8;6;4;2;0}),0)</f>
        <v>0</v>
      </c>
      <c r="AA122" s="390">
        <f>IF($E122="","",VLOOKUP($E122,'SuperTour Men'!$E$6:$AN$239,25,FALSE))</f>
        <v>0</v>
      </c>
      <c r="AB122" s="106">
        <f>IF(AA122,LOOKUP(AA122,{1;2;3;4;5;6;7;8;9;10;11;12;13;14;15;16;17;18;19;20;21},{30;25;21;18;16;15;14;13;12;11;10;9;8;7;6;5;4;3;2;1;0}),0)</f>
        <v>0</v>
      </c>
      <c r="AC122" s="390">
        <f>IF($E122="","",VLOOKUP($E122,'SuperTour Men'!$E$6:$AN$239,27,FALSE))</f>
        <v>0</v>
      </c>
      <c r="AD122" s="488">
        <f>IF(AC122,LOOKUP(AC122,{1;2;3;4;5;6;7;8;9;10;11;12;13;14;15;16;17;18;19;20;21},{30;25;21;18;16;15;14;13;12;11;10;9;8;7;6;5;4;3;2;1;0}),0)</f>
        <v>0</v>
      </c>
      <c r="AE122" s="390">
        <f>IF($E122="","",VLOOKUP($E122,'SuperTour Men'!$E$6:$AN$239,29,FALSE))</f>
        <v>0</v>
      </c>
      <c r="AF122" s="106">
        <f>IF(AE122,LOOKUP(AE122,{1;2;3;4;5;6;7;8;9;10;11;12;13;14;15;16;17;18;19;20;21},{30;25;21;18;16;15;14;13;12;11;10;9;8;7;6;5;4;3;2;1;0}),0)</f>
        <v>0</v>
      </c>
      <c r="AG122" s="390">
        <f>IF($E122="","",VLOOKUP($E122,'SuperTour Men'!$E$6:$AN$239,31,FALSE))</f>
        <v>0</v>
      </c>
      <c r="AH122" s="41">
        <f>IF(AG122,LOOKUP(AG122,{1;2;3;4;5;6;7;8;9;10;11;12;13;14;15;16;17;18;19;20;21},{30;25;21;18;16;15;14;13;12;11;10;9;8;7;6;5;4;3;2;1;0}),0)</f>
        <v>0</v>
      </c>
      <c r="AI122" s="390">
        <f>IF($E122="","",VLOOKUP($E122,'SuperTour Men'!$E$6:$AN$239,33,FALSE))</f>
        <v>0</v>
      </c>
      <c r="AJ122" s="43">
        <f>IF(AI122,LOOKUP(AI122,{1;2;3;4;5;6;7;8;9;10;11;12;13;14;15;16;17;18;19;20;21},{30;25;21;18;16;15;14;13;12;11;10;9;8;7;6;5;4;3;2;1;0}),0)</f>
        <v>0</v>
      </c>
      <c r="AK122" s="390">
        <f>IF($E122="","",VLOOKUP($E122,'SuperTour Men'!$E$6:$AN$239,35,FALSE))</f>
        <v>0</v>
      </c>
      <c r="AL122" s="43">
        <f>IF(AK122,LOOKUP(AK122,{1;2;3;4;5;6;7;8;9;10;11;12;13;14;15;16;17;18;19;20;21},{30;25;21;18;16;15;14;13;12;11;10;9;8;7;6;5;4;3;2;1;0}),0)</f>
        <v>0</v>
      </c>
    </row>
    <row r="123" spans="1:38" ht="16" customHeight="1" x14ac:dyDescent="0.2">
      <c r="A123" s="424">
        <f t="shared" si="9"/>
        <v>89</v>
      </c>
      <c r="B123" s="435">
        <v>3530120</v>
      </c>
      <c r="C123" s="430" t="s">
        <v>187</v>
      </c>
      <c r="D123" s="49" t="s">
        <v>188</v>
      </c>
      <c r="E123" s="38" t="str">
        <f t="shared" si="10"/>
        <v>SimeonHAMILTON</v>
      </c>
      <c r="F123" s="39">
        <v>2017</v>
      </c>
      <c r="G123" s="117">
        <v>1987</v>
      </c>
      <c r="H123" s="207" t="str">
        <f t="shared" si="11"/>
        <v>SR</v>
      </c>
      <c r="I123" s="416">
        <f>(L123+N123+P123+R123+T123+V123+X123+Z123+AB123+AD123+AF123+AH123+AJ123+AL123)-SMALL((L123, N123,P123,R123,T123,V123,X123,Z123,AB123,AD123,AF123,AH123,AJ123,AL123),1)-SMALL((L123,N123,P123,R123,T123,V123,X123,Z123,AB123,AD123,AF123,AH123,AJ123,AL123),2)-SMALL((L123,N123,P123,R123,T123,V123,X123,Z123,AB123,AD123,AF123,AH123,AJ123,AL123),3)</f>
        <v>0</v>
      </c>
      <c r="J123" s="122"/>
      <c r="K123" s="388">
        <f>IF($E123="","",VLOOKUP($E123,'SuperTour Men'!$E$6:$AN$239,9,FALSE))</f>
        <v>0</v>
      </c>
      <c r="L123" s="41">
        <f>IF(K123,LOOKUP(K123,{1;2;3;4;5;6;7;8;9;10;11;12;13;14;15;16;17;18;19;20;21},{30;25;21;18;16;15;14;13;12;11;10;9;8;7;6;5;4;3;2;1;0}),0)</f>
        <v>0</v>
      </c>
      <c r="M123" s="390">
        <f>IF($E123="","",VLOOKUP($E123,'SuperTour Men'!$E$6:$AN$239,11,FALSE))</f>
        <v>0</v>
      </c>
      <c r="N123" s="43">
        <f>IF(M123,LOOKUP(M123,{1;2;3;4;5;6;7;8;9;10;11;12;13;14;15;16;17;18;19;20;21},{30;25;21;18;16;15;14;13;12;11;10;9;8;7;6;5;4;3;2;1;0}),0)</f>
        <v>0</v>
      </c>
      <c r="O123" s="390">
        <f>IF($E123="","",VLOOKUP($E123,'SuperTour Men'!$E$6:$AN$239,13,FALSE))</f>
        <v>0</v>
      </c>
      <c r="P123" s="41">
        <f>IF(O123,LOOKUP(O123,{1;2;3;4;5;6;7;8;9;10;11;12;13;14;15;16;17;18;19;20;21},{30;25;21;18;16;15;14;13;12;11;10;9;8;7;6;5;4;3;2;1;0}),0)</f>
        <v>0</v>
      </c>
      <c r="Q123" s="390">
        <f>IF($E123="","",VLOOKUP($E123,'SuperTour Men'!$E$6:$AN$239,15,FALSE))</f>
        <v>0</v>
      </c>
      <c r="R123" s="43">
        <f>IF(Q123,LOOKUP(Q123,{1;2;3;4;5;6;7;8;9;10;11;12;13;14;15;16;17;18;19;20;21},{30;25;21;18;16;15;14;13;12;11;10;9;8;7;6;5;4;3;2;1;0}),0)</f>
        <v>0</v>
      </c>
      <c r="S123" s="390">
        <f>IF($E123="","",VLOOKUP($E123,'SuperTour Men'!$E$6:$AN$239,17,FALSE))</f>
        <v>0</v>
      </c>
      <c r="T123" s="45">
        <f>IF(S123,LOOKUP(S123,{1;2;3;4;5;6;7;8;9;10;11;12;13;14;15;16;17;18;19;20;21},{60;50;42;36;32;30;28;26;24;22;20;18;16;14;12;10;8;6;4;2;0}),0)</f>
        <v>0</v>
      </c>
      <c r="U123" s="390">
        <f>IF($E123="","",VLOOKUP($E123,'SuperTour Men'!$E$6:$AN$239,19,FALSE))</f>
        <v>0</v>
      </c>
      <c r="V123" s="41">
        <f>IF(U123,LOOKUP(U123,{1;2;3;4;5;6;7;8;9;10;11;12;13;14;15;16;17;18;19;20;21},{60;50;42;36;32;30;28;26;24;22;20;18;16;14;12;10;8;6;4;2;0}),0)</f>
        <v>0</v>
      </c>
      <c r="W123" s="390">
        <f>IF($E123="","",VLOOKUP($E123,'SuperTour Men'!$E$6:$AN$239,21,FALSE))</f>
        <v>0</v>
      </c>
      <c r="X123" s="45">
        <f>IF(W123,LOOKUP(W123,{1;2;3;4;5;6;7;8;9;10;11;12;13;14;15;16;17;18;19;20;21},{60;50;42;36;32;30;28;26;24;22;20;18;16;14;12;10;8;6;4;2;0}),0)</f>
        <v>0</v>
      </c>
      <c r="Y123" s="390">
        <f>IF($E123="","",VLOOKUP($E123,'SuperTour Men'!$E$6:$AN$239,23,FALSE))</f>
        <v>0</v>
      </c>
      <c r="Z123" s="41">
        <f>IF(Y123,LOOKUP(Y123,{1;2;3;4;5;6;7;8;9;10;11;12;13;14;15;16;17;18;19;20;21},{60;50;42;36;32;30;28;26;24;22;20;18;16;14;12;10;8;6;4;2;0}),0)</f>
        <v>0</v>
      </c>
      <c r="AA123" s="390">
        <f>IF($E123="","",VLOOKUP($E123,'SuperTour Men'!$E$6:$AN$239,25,FALSE))</f>
        <v>0</v>
      </c>
      <c r="AB123" s="106">
        <f>IF(AA123,LOOKUP(AA123,{1;2;3;4;5;6;7;8;9;10;11;12;13;14;15;16;17;18;19;20;21},{30;25;21;18;16;15;14;13;12;11;10;9;8;7;6;5;4;3;2;1;0}),0)</f>
        <v>0</v>
      </c>
      <c r="AC123" s="390">
        <f>IF($E123="","",VLOOKUP($E123,'SuperTour Men'!$E$6:$AN$239,27,FALSE))</f>
        <v>0</v>
      </c>
      <c r="AD123" s="488">
        <f>IF(AC123,LOOKUP(AC123,{1;2;3;4;5;6;7;8;9;10;11;12;13;14;15;16;17;18;19;20;21},{30;25;21;18;16;15;14;13;12;11;10;9;8;7;6;5;4;3;2;1;0}),0)</f>
        <v>0</v>
      </c>
      <c r="AE123" s="390">
        <f>IF($E123="","",VLOOKUP($E123,'SuperTour Men'!$E$6:$AN$239,29,FALSE))</f>
        <v>0</v>
      </c>
      <c r="AF123" s="106">
        <f>IF(AE123,LOOKUP(AE123,{1;2;3;4;5;6;7;8;9;10;11;12;13;14;15;16;17;18;19;20;21},{30;25;21;18;16;15;14;13;12;11;10;9;8;7;6;5;4;3;2;1;0}),0)</f>
        <v>0</v>
      </c>
      <c r="AG123" s="390">
        <f>IF($E123="","",VLOOKUP($E123,'SuperTour Men'!$E$6:$AN$239,31,FALSE))</f>
        <v>0</v>
      </c>
      <c r="AH123" s="41">
        <f>IF(AG123,LOOKUP(AG123,{1;2;3;4;5;6;7;8;9;10;11;12;13;14;15;16;17;18;19;20;21},{30;25;21;18;16;15;14;13;12;11;10;9;8;7;6;5;4;3;2;1;0}),0)</f>
        <v>0</v>
      </c>
      <c r="AI123" s="390">
        <f>IF($E123="","",VLOOKUP($E123,'SuperTour Men'!$E$6:$AN$239,33,FALSE))</f>
        <v>0</v>
      </c>
      <c r="AJ123" s="43">
        <f>IF(AI123,LOOKUP(AI123,{1;2;3;4;5;6;7;8;9;10;11;12;13;14;15;16;17;18;19;20;21},{30;25;21;18;16;15;14;13;12;11;10;9;8;7;6;5;4;3;2;1;0}),0)</f>
        <v>0</v>
      </c>
      <c r="AK123" s="390">
        <f>IF($E123="","",VLOOKUP($E123,'SuperTour Men'!$E$6:$AN$239,35,FALSE))</f>
        <v>0</v>
      </c>
      <c r="AL123" s="43">
        <f>IF(AK123,LOOKUP(AK123,{1;2;3;4;5;6;7;8;9;10;11;12;13;14;15;16;17;18;19;20;21},{30;25;21;18;16;15;14;13;12;11;10;9;8;7;6;5;4;3;2;1;0}),0)</f>
        <v>0</v>
      </c>
    </row>
    <row r="124" spans="1:38" ht="16" customHeight="1" x14ac:dyDescent="0.2">
      <c r="A124" s="424">
        <f t="shared" si="9"/>
        <v>89</v>
      </c>
      <c r="B124" s="435">
        <v>3530530</v>
      </c>
      <c r="C124" s="429" t="s">
        <v>37</v>
      </c>
      <c r="D124" s="37" t="s">
        <v>38</v>
      </c>
      <c r="E124" s="38" t="str">
        <f t="shared" si="10"/>
        <v>ReeseHANNEMAN</v>
      </c>
      <c r="F124" s="39">
        <v>2017</v>
      </c>
      <c r="G124" s="117">
        <v>1989</v>
      </c>
      <c r="H124" s="207" t="str">
        <f t="shared" si="11"/>
        <v>SR</v>
      </c>
      <c r="I124" s="416">
        <f>(L124+N124+P124+R124+T124+V124+X124+Z124+AB124+AD124+AF124+AH124+AJ124+AL124)-SMALL((L124, N124,P124,R124,T124,V124,X124,Z124,AB124,AD124,AF124,AH124,AJ124,AL124),1)-SMALL((L124,N124,P124,R124,T124,V124,X124,Z124,AB124,AD124,AF124,AH124,AJ124,AL124),2)-SMALL((L124,N124,P124,R124,T124,V124,X124,Z124,AB124,AD124,AF124,AH124,AJ124,AL124),3)</f>
        <v>0</v>
      </c>
      <c r="J124" s="122"/>
      <c r="K124" s="388">
        <f>IF($E124="","",VLOOKUP($E124,'SuperTour Men'!$E$6:$AN$239,9,FALSE))</f>
        <v>0</v>
      </c>
      <c r="L124" s="41">
        <f>IF(K124,LOOKUP(K124,{1;2;3;4;5;6;7;8;9;10;11;12;13;14;15;16;17;18;19;20;21},{30;25;21;18;16;15;14;13;12;11;10;9;8;7;6;5;4;3;2;1;0}),0)</f>
        <v>0</v>
      </c>
      <c r="M124" s="390">
        <f>IF($E124="","",VLOOKUP($E124,'SuperTour Men'!$E$6:$AN$239,11,FALSE))</f>
        <v>0</v>
      </c>
      <c r="N124" s="43">
        <f>IF(M124,LOOKUP(M124,{1;2;3;4;5;6;7;8;9;10;11;12;13;14;15;16;17;18;19;20;21},{30;25;21;18;16;15;14;13;12;11;10;9;8;7;6;5;4;3;2;1;0}),0)</f>
        <v>0</v>
      </c>
      <c r="O124" s="390">
        <f>IF($E124="","",VLOOKUP($E124,'SuperTour Men'!$E$6:$AN$239,13,FALSE))</f>
        <v>0</v>
      </c>
      <c r="P124" s="41">
        <f>IF(O124,LOOKUP(O124,{1;2;3;4;5;6;7;8;9;10;11;12;13;14;15;16;17;18;19;20;21},{30;25;21;18;16;15;14;13;12;11;10;9;8;7;6;5;4;3;2;1;0}),0)</f>
        <v>0</v>
      </c>
      <c r="Q124" s="390">
        <f>IF($E124="","",VLOOKUP($E124,'SuperTour Men'!$E$6:$AN$239,15,FALSE))</f>
        <v>0</v>
      </c>
      <c r="R124" s="43">
        <f>IF(Q124,LOOKUP(Q124,{1;2;3;4;5;6;7;8;9;10;11;12;13;14;15;16;17;18;19;20;21},{30;25;21;18;16;15;14;13;12;11;10;9;8;7;6;5;4;3;2;1;0}),0)</f>
        <v>0</v>
      </c>
      <c r="S124" s="390">
        <f>IF($E124="","",VLOOKUP($E124,'SuperTour Men'!$E$6:$AN$239,17,FALSE))</f>
        <v>0</v>
      </c>
      <c r="T124" s="45">
        <f>IF(S124,LOOKUP(S124,{1;2;3;4;5;6;7;8;9;10;11;12;13;14;15;16;17;18;19;20;21},{60;50;42;36;32;30;28;26;24;22;20;18;16;14;12;10;8;6;4;2;0}),0)</f>
        <v>0</v>
      </c>
      <c r="U124" s="390">
        <f>IF($E124="","",VLOOKUP($E124,'SuperTour Men'!$E$6:$AN$239,19,FALSE))</f>
        <v>0</v>
      </c>
      <c r="V124" s="41">
        <f>IF(U124,LOOKUP(U124,{1;2;3;4;5;6;7;8;9;10;11;12;13;14;15;16;17;18;19;20;21},{60;50;42;36;32;30;28;26;24;22;20;18;16;14;12;10;8;6;4;2;0}),0)</f>
        <v>0</v>
      </c>
      <c r="W124" s="390">
        <f>IF($E124="","",VLOOKUP($E124,'SuperTour Men'!$E$6:$AN$239,21,FALSE))</f>
        <v>0</v>
      </c>
      <c r="X124" s="45">
        <f>IF(W124,LOOKUP(W124,{1;2;3;4;5;6;7;8;9;10;11;12;13;14;15;16;17;18;19;20;21},{60;50;42;36;32;30;28;26;24;22;20;18;16;14;12;10;8;6;4;2;0}),0)</f>
        <v>0</v>
      </c>
      <c r="Y124" s="390">
        <f>IF($E124="","",VLOOKUP($E124,'SuperTour Men'!$E$6:$AN$239,23,FALSE))</f>
        <v>0</v>
      </c>
      <c r="Z124" s="41">
        <f>IF(Y124,LOOKUP(Y124,{1;2;3;4;5;6;7;8;9;10;11;12;13;14;15;16;17;18;19;20;21},{60;50;42;36;32;30;28;26;24;22;20;18;16;14;12;10;8;6;4;2;0}),0)</f>
        <v>0</v>
      </c>
      <c r="AA124" s="390">
        <f>IF($E124="","",VLOOKUP($E124,'SuperTour Men'!$E$6:$AN$239,25,FALSE))</f>
        <v>0</v>
      </c>
      <c r="AB124" s="106">
        <f>IF(AA124,LOOKUP(AA124,{1;2;3;4;5;6;7;8;9;10;11;12;13;14;15;16;17;18;19;20;21},{30;25;21;18;16;15;14;13;12;11;10;9;8;7;6;5;4;3;2;1;0}),0)</f>
        <v>0</v>
      </c>
      <c r="AC124" s="390">
        <f>IF($E124="","",VLOOKUP($E124,'SuperTour Men'!$E$6:$AN$239,27,FALSE))</f>
        <v>0</v>
      </c>
      <c r="AD124" s="488">
        <f>IF(AC124,LOOKUP(AC124,{1;2;3;4;5;6;7;8;9;10;11;12;13;14;15;16;17;18;19;20;21},{30;25;21;18;16;15;14;13;12;11;10;9;8;7;6;5;4;3;2;1;0}),0)</f>
        <v>0</v>
      </c>
      <c r="AE124" s="390">
        <f>IF($E124="","",VLOOKUP($E124,'SuperTour Men'!$E$6:$AN$239,29,FALSE))</f>
        <v>0</v>
      </c>
      <c r="AF124" s="106">
        <f>IF(AE124,LOOKUP(AE124,{1;2;3;4;5;6;7;8;9;10;11;12;13;14;15;16;17;18;19;20;21},{30;25;21;18;16;15;14;13;12;11;10;9;8;7;6;5;4;3;2;1;0}),0)</f>
        <v>0</v>
      </c>
      <c r="AG124" s="390">
        <f>IF($E124="","",VLOOKUP($E124,'SuperTour Men'!$E$6:$AN$239,31,FALSE))</f>
        <v>0</v>
      </c>
      <c r="AH124" s="41">
        <f>IF(AG124,LOOKUP(AG124,{1;2;3;4;5;6;7;8;9;10;11;12;13;14;15;16;17;18;19;20;21},{30;25;21;18;16;15;14;13;12;11;10;9;8;7;6;5;4;3;2;1;0}),0)</f>
        <v>0</v>
      </c>
      <c r="AI124" s="390">
        <f>IF($E124="","",VLOOKUP($E124,'SuperTour Men'!$E$6:$AN$239,33,FALSE))</f>
        <v>0</v>
      </c>
      <c r="AJ124" s="43">
        <f>IF(AI124,LOOKUP(AI124,{1;2;3;4;5;6;7;8;9;10;11;12;13;14;15;16;17;18;19;20;21},{30;25;21;18;16;15;14;13;12;11;10;9;8;7;6;5;4;3;2;1;0}),0)</f>
        <v>0</v>
      </c>
      <c r="AK124" s="390">
        <f>IF($E124="","",VLOOKUP($E124,'SuperTour Men'!$E$6:$AN$239,35,FALSE))</f>
        <v>0</v>
      </c>
      <c r="AL124" s="43">
        <f>IF(AK124,LOOKUP(AK124,{1;2;3;4;5;6;7;8;9;10;11;12;13;14;15;16;17;18;19;20;21},{30;25;21;18;16;15;14;13;12;11;10;9;8;7;6;5;4;3;2;1;0}),0)</f>
        <v>0</v>
      </c>
    </row>
    <row r="125" spans="1:38" ht="16" customHeight="1" x14ac:dyDescent="0.2">
      <c r="A125" s="424">
        <f t="shared" si="9"/>
        <v>89</v>
      </c>
      <c r="B125" s="435">
        <v>3100244</v>
      </c>
      <c r="C125" s="430" t="s">
        <v>84</v>
      </c>
      <c r="D125" s="49" t="s">
        <v>189</v>
      </c>
      <c r="E125" s="38" t="str">
        <f t="shared" si="10"/>
        <v>ThomasHARDY</v>
      </c>
      <c r="F125" s="39">
        <v>2017</v>
      </c>
      <c r="G125" s="441">
        <v>1995</v>
      </c>
      <c r="H125" s="207" t="str">
        <f t="shared" si="11"/>
        <v>SR</v>
      </c>
      <c r="I125" s="416">
        <f>(L125+N125+P125+R125+T125+V125+X125+Z125+AB125+AD125+AF125+AH125+AJ125+AL125)-SMALL((L125, N125,P125,R125,T125,V125,X125,Z125,AB125,AD125,AF125,AH125,AJ125,AL125),1)-SMALL((L125,N125,P125,R125,T125,V125,X125,Z125,AB125,AD125,AF125,AH125,AJ125,AL125),2)-SMALL((L125,N125,P125,R125,T125,V125,X125,Z125,AB125,AD125,AF125,AH125,AJ125,AL125),3)</f>
        <v>0</v>
      </c>
      <c r="J125" s="266"/>
      <c r="K125" s="388">
        <f>IF($E125="","",VLOOKUP($E125,'SuperTour Men'!$E$6:$AN$239,9,FALSE))</f>
        <v>0</v>
      </c>
      <c r="L125" s="41">
        <f>IF(K125,LOOKUP(K125,{1;2;3;4;5;6;7;8;9;10;11;12;13;14;15;16;17;18;19;20;21},{30;25;21;18;16;15;14;13;12;11;10;9;8;7;6;5;4;3;2;1;0}),0)</f>
        <v>0</v>
      </c>
      <c r="M125" s="390">
        <f>IF($E125="","",VLOOKUP($E125,'SuperTour Men'!$E$6:$AN$239,11,FALSE))</f>
        <v>0</v>
      </c>
      <c r="N125" s="43">
        <f>IF(M125,LOOKUP(M125,{1;2;3;4;5;6;7;8;9;10;11;12;13;14;15;16;17;18;19;20;21},{30;25;21;18;16;15;14;13;12;11;10;9;8;7;6;5;4;3;2;1;0}),0)</f>
        <v>0</v>
      </c>
      <c r="O125" s="390">
        <f>IF($E125="","",VLOOKUP($E125,'SuperTour Men'!$E$6:$AN$239,13,FALSE))</f>
        <v>0</v>
      </c>
      <c r="P125" s="41">
        <f>IF(O125,LOOKUP(O125,{1;2;3;4;5;6;7;8;9;10;11;12;13;14;15;16;17;18;19;20;21},{30;25;21;18;16;15;14;13;12;11;10;9;8;7;6;5;4;3;2;1;0}),0)</f>
        <v>0</v>
      </c>
      <c r="Q125" s="390">
        <f>IF($E125="","",VLOOKUP($E125,'SuperTour Men'!$E$6:$AN$239,15,FALSE))</f>
        <v>0</v>
      </c>
      <c r="R125" s="43">
        <f>IF(Q125,LOOKUP(Q125,{1;2;3;4;5;6;7;8;9;10;11;12;13;14;15;16;17;18;19;20;21},{30;25;21;18;16;15;14;13;12;11;10;9;8;7;6;5;4;3;2;1;0}),0)</f>
        <v>0</v>
      </c>
      <c r="S125" s="390">
        <f>IF($E125="","",VLOOKUP($E125,'SuperTour Men'!$E$6:$AN$239,17,FALSE))</f>
        <v>0</v>
      </c>
      <c r="T125" s="45">
        <f>IF(S125,LOOKUP(S125,{1;2;3;4;5;6;7;8;9;10;11;12;13;14;15;16;17;18;19;20;21},{60;50;42;36;32;30;28;26;24;22;20;18;16;14;12;10;8;6;4;2;0}),0)</f>
        <v>0</v>
      </c>
      <c r="U125" s="390">
        <f>IF($E125="","",VLOOKUP($E125,'SuperTour Men'!$E$6:$AN$239,19,FALSE))</f>
        <v>0</v>
      </c>
      <c r="V125" s="41">
        <f>IF(U125,LOOKUP(U125,{1;2;3;4;5;6;7;8;9;10;11;12;13;14;15;16;17;18;19;20;21},{60;50;42;36;32;30;28;26;24;22;20;18;16;14;12;10;8;6;4;2;0}),0)</f>
        <v>0</v>
      </c>
      <c r="W125" s="390">
        <f>IF($E125="","",VLOOKUP($E125,'SuperTour Men'!$E$6:$AN$239,21,FALSE))</f>
        <v>0</v>
      </c>
      <c r="X125" s="45">
        <f>IF(W125,LOOKUP(W125,{1;2;3;4;5;6;7;8;9;10;11;12;13;14;15;16;17;18;19;20;21},{60;50;42;36;32;30;28;26;24;22;20;18;16;14;12;10;8;6;4;2;0}),0)</f>
        <v>0</v>
      </c>
      <c r="Y125" s="390">
        <f>IF($E125="","",VLOOKUP($E125,'SuperTour Men'!$E$6:$AN$239,23,FALSE))</f>
        <v>0</v>
      </c>
      <c r="Z125" s="41">
        <f>IF(Y125,LOOKUP(Y125,{1;2;3;4;5;6;7;8;9;10;11;12;13;14;15;16;17;18;19;20;21},{60;50;42;36;32;30;28;26;24;22;20;18;16;14;12;10;8;6;4;2;0}),0)</f>
        <v>0</v>
      </c>
      <c r="AA125" s="390">
        <f>IF($E125="","",VLOOKUP($E125,'SuperTour Men'!$E$6:$AN$239,25,FALSE))</f>
        <v>0</v>
      </c>
      <c r="AB125" s="106">
        <f>IF(AA125,LOOKUP(AA125,{1;2;3;4;5;6;7;8;9;10;11;12;13;14;15;16;17;18;19;20;21},{30;25;21;18;16;15;14;13;12;11;10;9;8;7;6;5;4;3;2;1;0}),0)</f>
        <v>0</v>
      </c>
      <c r="AC125" s="390">
        <f>IF($E125="","",VLOOKUP($E125,'SuperTour Men'!$E$6:$AN$239,27,FALSE))</f>
        <v>0</v>
      </c>
      <c r="AD125" s="488">
        <f>IF(AC125,LOOKUP(AC125,{1;2;3;4;5;6;7;8;9;10;11;12;13;14;15;16;17;18;19;20;21},{30;25;21;18;16;15;14;13;12;11;10;9;8;7;6;5;4;3;2;1;0}),0)</f>
        <v>0</v>
      </c>
      <c r="AE125" s="390">
        <f>IF($E125="","",VLOOKUP($E125,'SuperTour Men'!$E$6:$AN$239,29,FALSE))</f>
        <v>0</v>
      </c>
      <c r="AF125" s="106">
        <f>IF(AE125,LOOKUP(AE125,{1;2;3;4;5;6;7;8;9;10;11;12;13;14;15;16;17;18;19;20;21},{30;25;21;18;16;15;14;13;12;11;10;9;8;7;6;5;4;3;2;1;0}),0)</f>
        <v>0</v>
      </c>
      <c r="AG125" s="390">
        <f>IF($E125="","",VLOOKUP($E125,'SuperTour Men'!$E$6:$AN$239,31,FALSE))</f>
        <v>0</v>
      </c>
      <c r="AH125" s="41">
        <f>IF(AG125,LOOKUP(AG125,{1;2;3;4;5;6;7;8;9;10;11;12;13;14;15;16;17;18;19;20;21},{30;25;21;18;16;15;14;13;12;11;10;9;8;7;6;5;4;3;2;1;0}),0)</f>
        <v>0</v>
      </c>
      <c r="AI125" s="390">
        <f>IF($E125="","",VLOOKUP($E125,'SuperTour Men'!$E$6:$AN$239,33,FALSE))</f>
        <v>0</v>
      </c>
      <c r="AJ125" s="43">
        <f>IF(AI125,LOOKUP(AI125,{1;2;3;4;5;6;7;8;9;10;11;12;13;14;15;16;17;18;19;20;21},{30;25;21;18;16;15;14;13;12;11;10;9;8;7;6;5;4;3;2;1;0}),0)</f>
        <v>0</v>
      </c>
      <c r="AK125" s="390">
        <f>IF($E125="","",VLOOKUP($E125,'SuperTour Men'!$E$6:$AN$239,35,FALSE))</f>
        <v>0</v>
      </c>
      <c r="AL125" s="43">
        <f>IF(AK125,LOOKUP(AK125,{1;2;3;4;5;6;7;8;9;10;11;12;13;14;15;16;17;18;19;20;21},{30;25;21;18;16;15;14;13;12;11;10;9;8;7;6;5;4;3;2;1;0}),0)</f>
        <v>0</v>
      </c>
    </row>
    <row r="126" spans="1:38" ht="16" customHeight="1" x14ac:dyDescent="0.2">
      <c r="A126" s="424">
        <f t="shared" si="9"/>
        <v>89</v>
      </c>
      <c r="B126" s="435">
        <v>3530805</v>
      </c>
      <c r="C126" s="430" t="s">
        <v>113</v>
      </c>
      <c r="D126" s="49" t="s">
        <v>114</v>
      </c>
      <c r="E126" s="38" t="str">
        <f t="shared" si="10"/>
        <v>BillHARMEYER</v>
      </c>
      <c r="F126" s="50"/>
      <c r="G126" s="118">
        <v>1997</v>
      </c>
      <c r="H126" s="207" t="str">
        <f t="shared" si="11"/>
        <v>U23</v>
      </c>
      <c r="I126" s="416">
        <f>(L126+N126+P126+R126+T126+V126+X126+Z126+AB126+AD126+AF126+AH126+AJ126+AL126)-SMALL((L126, N126,P126,R126,T126,V126,X126,Z126,AB126,AD126,AF126,AH126,AJ126,AL126),1)-SMALL((L126,N126,P126,R126,T126,V126,X126,Z126,AB126,AD126,AF126,AH126,AJ126,AL126),2)-SMALL((L126,N126,P126,R126,T126,V126,X126,Z126,AB126,AD126,AF126,AH126,AJ126,AL126),3)</f>
        <v>0</v>
      </c>
      <c r="J126" s="122"/>
      <c r="K126" s="388">
        <f>IF($E126="","",VLOOKUP($E126,'SuperTour Men'!$E$6:$AN$239,9,FALSE))</f>
        <v>0</v>
      </c>
      <c r="L126" s="41">
        <f>IF(K126,LOOKUP(K126,{1;2;3;4;5;6;7;8;9;10;11;12;13;14;15;16;17;18;19;20;21},{30;25;21;18;16;15;14;13;12;11;10;9;8;7;6;5;4;3;2;1;0}),0)</f>
        <v>0</v>
      </c>
      <c r="M126" s="390">
        <f>IF($E126="","",VLOOKUP($E126,'SuperTour Men'!$E$6:$AN$239,11,FALSE))</f>
        <v>0</v>
      </c>
      <c r="N126" s="43">
        <f>IF(M126,LOOKUP(M126,{1;2;3;4;5;6;7;8;9;10;11;12;13;14;15;16;17;18;19;20;21},{30;25;21;18;16;15;14;13;12;11;10;9;8;7;6;5;4;3;2;1;0}),0)</f>
        <v>0</v>
      </c>
      <c r="O126" s="390">
        <f>IF($E126="","",VLOOKUP($E126,'SuperTour Men'!$E$6:$AN$239,13,FALSE))</f>
        <v>0</v>
      </c>
      <c r="P126" s="41">
        <f>IF(O126,LOOKUP(O126,{1;2;3;4;5;6;7;8;9;10;11;12;13;14;15;16;17;18;19;20;21},{30;25;21;18;16;15;14;13;12;11;10;9;8;7;6;5;4;3;2;1;0}),0)</f>
        <v>0</v>
      </c>
      <c r="Q126" s="390">
        <f>IF($E126="","",VLOOKUP($E126,'SuperTour Men'!$E$6:$AN$239,15,FALSE))</f>
        <v>0</v>
      </c>
      <c r="R126" s="43">
        <f>IF(Q126,LOOKUP(Q126,{1;2;3;4;5;6;7;8;9;10;11;12;13;14;15;16;17;18;19;20;21},{30;25;21;18;16;15;14;13;12;11;10;9;8;7;6;5;4;3;2;1;0}),0)</f>
        <v>0</v>
      </c>
      <c r="S126" s="390">
        <f>IF($E126="","",VLOOKUP($E126,'SuperTour Men'!$E$6:$AN$239,17,FALSE))</f>
        <v>0</v>
      </c>
      <c r="T126" s="45">
        <f>IF(S126,LOOKUP(S126,{1;2;3;4;5;6;7;8;9;10;11;12;13;14;15;16;17;18;19;20;21},{60;50;42;36;32;30;28;26;24;22;20;18;16;14;12;10;8;6;4;2;0}),0)</f>
        <v>0</v>
      </c>
      <c r="U126" s="390">
        <f>IF($E126="","",VLOOKUP($E126,'SuperTour Men'!$E$6:$AN$239,19,FALSE))</f>
        <v>0</v>
      </c>
      <c r="V126" s="41">
        <f>IF(U126,LOOKUP(U126,{1;2;3;4;5;6;7;8;9;10;11;12;13;14;15;16;17;18;19;20;21},{60;50;42;36;32;30;28;26;24;22;20;18;16;14;12;10;8;6;4;2;0}),0)</f>
        <v>0</v>
      </c>
      <c r="W126" s="390">
        <f>IF($E126="","",VLOOKUP($E126,'SuperTour Men'!$E$6:$AN$239,21,FALSE))</f>
        <v>0</v>
      </c>
      <c r="X126" s="45">
        <f>IF(W126,LOOKUP(W126,{1;2;3;4;5;6;7;8;9;10;11;12;13;14;15;16;17;18;19;20;21},{60;50;42;36;32;30;28;26;24;22;20;18;16;14;12;10;8;6;4;2;0}),0)</f>
        <v>0</v>
      </c>
      <c r="Y126" s="390">
        <f>IF($E126="","",VLOOKUP($E126,'SuperTour Men'!$E$6:$AN$239,23,FALSE))</f>
        <v>0</v>
      </c>
      <c r="Z126" s="41">
        <f>IF(Y126,LOOKUP(Y126,{1;2;3;4;5;6;7;8;9;10;11;12;13;14;15;16;17;18;19;20;21},{60;50;42;36;32;30;28;26;24;22;20;18;16;14;12;10;8;6;4;2;0}),0)</f>
        <v>0</v>
      </c>
      <c r="AA126" s="390">
        <f>IF($E126="","",VLOOKUP($E126,'SuperTour Men'!$E$6:$AN$239,25,FALSE))</f>
        <v>0</v>
      </c>
      <c r="AB126" s="106">
        <f>IF(AA126,LOOKUP(AA126,{1;2;3;4;5;6;7;8;9;10;11;12;13;14;15;16;17;18;19;20;21},{30;25;21;18;16;15;14;13;12;11;10;9;8;7;6;5;4;3;2;1;0}),0)</f>
        <v>0</v>
      </c>
      <c r="AC126" s="390">
        <f>IF($E126="","",VLOOKUP($E126,'SuperTour Men'!$E$6:$AN$239,27,FALSE))</f>
        <v>0</v>
      </c>
      <c r="AD126" s="488">
        <f>IF(AC126,LOOKUP(AC126,{1;2;3;4;5;6;7;8;9;10;11;12;13;14;15;16;17;18;19;20;21},{30;25;21;18;16;15;14;13;12;11;10;9;8;7;6;5;4;3;2;1;0}),0)</f>
        <v>0</v>
      </c>
      <c r="AE126" s="390">
        <f>IF($E126="","",VLOOKUP($E126,'SuperTour Men'!$E$6:$AN$239,29,FALSE))</f>
        <v>0</v>
      </c>
      <c r="AF126" s="106">
        <f>IF(AE126,LOOKUP(AE126,{1;2;3;4;5;6;7;8;9;10;11;12;13;14;15;16;17;18;19;20;21},{30;25;21;18;16;15;14;13;12;11;10;9;8;7;6;5;4;3;2;1;0}),0)</f>
        <v>0</v>
      </c>
      <c r="AG126" s="390">
        <f>IF($E126="","",VLOOKUP($E126,'SuperTour Men'!$E$6:$AN$239,31,FALSE))</f>
        <v>0</v>
      </c>
      <c r="AH126" s="41">
        <f>IF(AG126,LOOKUP(AG126,{1;2;3;4;5;6;7;8;9;10;11;12;13;14;15;16;17;18;19;20;21},{30;25;21;18;16;15;14;13;12;11;10;9;8;7;6;5;4;3;2;1;0}),0)</f>
        <v>0</v>
      </c>
      <c r="AI126" s="390">
        <f>IF($E126="","",VLOOKUP($E126,'SuperTour Men'!$E$6:$AN$239,33,FALSE))</f>
        <v>0</v>
      </c>
      <c r="AJ126" s="43">
        <f>IF(AI126,LOOKUP(AI126,{1;2;3;4;5;6;7;8;9;10;11;12;13;14;15;16;17;18;19;20;21},{30;25;21;18;16;15;14;13;12;11;10;9;8;7;6;5;4;3;2;1;0}),0)</f>
        <v>0</v>
      </c>
      <c r="AK126" s="390">
        <f>IF($E126="","",VLOOKUP($E126,'SuperTour Men'!$E$6:$AN$239,35,FALSE))</f>
        <v>0</v>
      </c>
      <c r="AL126" s="43">
        <f>IF(AK126,LOOKUP(AK126,{1;2;3;4;5;6;7;8;9;10;11;12;13;14;15;16;17;18;19;20;21},{30;25;21;18;16;15;14;13;12;11;10;9;8;7;6;5;4;3;2;1;0}),0)</f>
        <v>0</v>
      </c>
    </row>
    <row r="127" spans="1:38" ht="16" customHeight="1" x14ac:dyDescent="0.2">
      <c r="A127" s="424">
        <f t="shared" si="9"/>
        <v>89</v>
      </c>
      <c r="B127" s="435">
        <v>3530691</v>
      </c>
      <c r="C127" s="431" t="s">
        <v>537</v>
      </c>
      <c r="D127" s="49" t="s">
        <v>23</v>
      </c>
      <c r="E127" s="38" t="str">
        <f t="shared" si="10"/>
        <v>John (Jack)HEGMAN</v>
      </c>
      <c r="F127" s="39">
        <v>2017</v>
      </c>
      <c r="G127" s="117">
        <v>1994</v>
      </c>
      <c r="H127" s="207" t="str">
        <f t="shared" si="11"/>
        <v>SR</v>
      </c>
      <c r="I127" s="416">
        <f>(L127+N127+P127+R127+T127+V127+X127+Z127+AB127+AD127+AF127+AH127+AJ127+AL127)-SMALL((L127, N127,P127,R127,T127,V127,X127,Z127,AB127,AD127,AF127,AH127,AJ127,AL127),1)-SMALL((L127,N127,P127,R127,T127,V127,X127,Z127,AB127,AD127,AF127,AH127,AJ127,AL127),2)-SMALL((L127,N127,P127,R127,T127,V127,X127,Z127,AB127,AD127,AF127,AH127,AJ127,AL127),3)</f>
        <v>0</v>
      </c>
      <c r="J127" s="122"/>
      <c r="K127" s="388">
        <f>IF($E127="","",VLOOKUP($E127,'SuperTour Men'!$E$6:$AN$239,9,FALSE))</f>
        <v>0</v>
      </c>
      <c r="L127" s="41">
        <f>IF(K127,LOOKUP(K127,{1;2;3;4;5;6;7;8;9;10;11;12;13;14;15;16;17;18;19;20;21},{30;25;21;18;16;15;14;13;12;11;10;9;8;7;6;5;4;3;2;1;0}),0)</f>
        <v>0</v>
      </c>
      <c r="M127" s="390">
        <f>IF($E127="","",VLOOKUP($E127,'SuperTour Men'!$E$6:$AN$239,11,FALSE))</f>
        <v>0</v>
      </c>
      <c r="N127" s="43">
        <f>IF(M127,LOOKUP(M127,{1;2;3;4;5;6;7;8;9;10;11;12;13;14;15;16;17;18;19;20;21},{30;25;21;18;16;15;14;13;12;11;10;9;8;7;6;5;4;3;2;1;0}),0)</f>
        <v>0</v>
      </c>
      <c r="O127" s="390">
        <f>IF($E127="","",VLOOKUP($E127,'SuperTour Men'!$E$6:$AN$239,13,FALSE))</f>
        <v>0</v>
      </c>
      <c r="P127" s="41">
        <f>IF(O127,LOOKUP(O127,{1;2;3;4;5;6;7;8;9;10;11;12;13;14;15;16;17;18;19;20;21},{30;25;21;18;16;15;14;13;12;11;10;9;8;7;6;5;4;3;2;1;0}),0)</f>
        <v>0</v>
      </c>
      <c r="Q127" s="390">
        <f>IF($E127="","",VLOOKUP($E127,'SuperTour Men'!$E$6:$AN$239,15,FALSE))</f>
        <v>0</v>
      </c>
      <c r="R127" s="43">
        <f>IF(Q127,LOOKUP(Q127,{1;2;3;4;5;6;7;8;9;10;11;12;13;14;15;16;17;18;19;20;21},{30;25;21;18;16;15;14;13;12;11;10;9;8;7;6;5;4;3;2;1;0}),0)</f>
        <v>0</v>
      </c>
      <c r="S127" s="390">
        <f>IF($E127="","",VLOOKUP($E127,'SuperTour Men'!$E$6:$AN$239,17,FALSE))</f>
        <v>0</v>
      </c>
      <c r="T127" s="45">
        <f>IF(S127,LOOKUP(S127,{1;2;3;4;5;6;7;8;9;10;11;12;13;14;15;16;17;18;19;20;21},{60;50;42;36;32;30;28;26;24;22;20;18;16;14;12;10;8;6;4;2;0}),0)</f>
        <v>0</v>
      </c>
      <c r="U127" s="390">
        <f>IF($E127="","",VLOOKUP($E127,'SuperTour Men'!$E$6:$AN$239,19,FALSE))</f>
        <v>0</v>
      </c>
      <c r="V127" s="41">
        <f>IF(U127,LOOKUP(U127,{1;2;3;4;5;6;7;8;9;10;11;12;13;14;15;16;17;18;19;20;21},{60;50;42;36;32;30;28;26;24;22;20;18;16;14;12;10;8;6;4;2;0}),0)</f>
        <v>0</v>
      </c>
      <c r="W127" s="390">
        <f>IF($E127="","",VLOOKUP($E127,'SuperTour Men'!$E$6:$AN$239,21,FALSE))</f>
        <v>0</v>
      </c>
      <c r="X127" s="45">
        <f>IF(W127,LOOKUP(W127,{1;2;3;4;5;6;7;8;9;10;11;12;13;14;15;16;17;18;19;20;21},{60;50;42;36;32;30;28;26;24;22;20;18;16;14;12;10;8;6;4;2;0}),0)</f>
        <v>0</v>
      </c>
      <c r="Y127" s="390">
        <f>IF($E127="","",VLOOKUP($E127,'SuperTour Men'!$E$6:$AN$239,23,FALSE))</f>
        <v>0</v>
      </c>
      <c r="Z127" s="41">
        <f>IF(Y127,LOOKUP(Y127,{1;2;3;4;5;6;7;8;9;10;11;12;13;14;15;16;17;18;19;20;21},{60;50;42;36;32;30;28;26;24;22;20;18;16;14;12;10;8;6;4;2;0}),0)</f>
        <v>0</v>
      </c>
      <c r="AA127" s="390">
        <f>IF($E127="","",VLOOKUP($E127,'SuperTour Men'!$E$6:$AN$239,25,FALSE))</f>
        <v>0</v>
      </c>
      <c r="AB127" s="106">
        <f>IF(AA127,LOOKUP(AA127,{1;2;3;4;5;6;7;8;9;10;11;12;13;14;15;16;17;18;19;20;21},{30;25;21;18;16;15;14;13;12;11;10;9;8;7;6;5;4;3;2;1;0}),0)</f>
        <v>0</v>
      </c>
      <c r="AC127" s="390">
        <f>IF($E127="","",VLOOKUP($E127,'SuperTour Men'!$E$6:$AN$239,27,FALSE))</f>
        <v>0</v>
      </c>
      <c r="AD127" s="488">
        <f>IF(AC127,LOOKUP(AC127,{1;2;3;4;5;6;7;8;9;10;11;12;13;14;15;16;17;18;19;20;21},{30;25;21;18;16;15;14;13;12;11;10;9;8;7;6;5;4;3;2;1;0}),0)</f>
        <v>0</v>
      </c>
      <c r="AE127" s="390">
        <f>IF($E127="","",VLOOKUP($E127,'SuperTour Men'!$E$6:$AN$239,29,FALSE))</f>
        <v>0</v>
      </c>
      <c r="AF127" s="106">
        <f>IF(AE127,LOOKUP(AE127,{1;2;3;4;5;6;7;8;9;10;11;12;13;14;15;16;17;18;19;20;21},{30;25;21;18;16;15;14;13;12;11;10;9;8;7;6;5;4;3;2;1;0}),0)</f>
        <v>0</v>
      </c>
      <c r="AG127" s="390">
        <f>IF($E127="","",VLOOKUP($E127,'SuperTour Men'!$E$6:$AN$239,31,FALSE))</f>
        <v>0</v>
      </c>
      <c r="AH127" s="41">
        <f>IF(AG127,LOOKUP(AG127,{1;2;3;4;5;6;7;8;9;10;11;12;13;14;15;16;17;18;19;20;21},{30;25;21;18;16;15;14;13;12;11;10;9;8;7;6;5;4;3;2;1;0}),0)</f>
        <v>0</v>
      </c>
      <c r="AI127" s="390">
        <f>IF($E127="","",VLOOKUP($E127,'SuperTour Men'!$E$6:$AN$239,33,FALSE))</f>
        <v>0</v>
      </c>
      <c r="AJ127" s="43">
        <f>IF(AI127,LOOKUP(AI127,{1;2;3;4;5;6;7;8;9;10;11;12;13;14;15;16;17;18;19;20;21},{30;25;21;18;16;15;14;13;12;11;10;9;8;7;6;5;4;3;2;1;0}),0)</f>
        <v>0</v>
      </c>
      <c r="AK127" s="390">
        <f>IF($E127="","",VLOOKUP($E127,'SuperTour Men'!$E$6:$AN$239,35,FALSE))</f>
        <v>0</v>
      </c>
      <c r="AL127" s="43">
        <f>IF(AK127,LOOKUP(AK127,{1;2;3;4;5;6;7;8;9;10;11;12;13;14;15;16;17;18;19;20;21},{30;25;21;18;16;15;14;13;12;11;10;9;8;7;6;5;4;3;2;1;0}),0)</f>
        <v>0</v>
      </c>
    </row>
    <row r="128" spans="1:38" ht="16" customHeight="1" x14ac:dyDescent="0.2">
      <c r="A128" s="424">
        <f t="shared" si="9"/>
        <v>89</v>
      </c>
      <c r="B128" s="435">
        <v>3530831</v>
      </c>
      <c r="C128" s="429" t="s">
        <v>64</v>
      </c>
      <c r="D128" s="37" t="s">
        <v>192</v>
      </c>
      <c r="E128" s="38" t="str">
        <f t="shared" si="10"/>
        <v>NickHENDRICKSON</v>
      </c>
      <c r="F128" s="39">
        <v>2017</v>
      </c>
      <c r="G128" s="117">
        <v>1991</v>
      </c>
      <c r="H128" s="207" t="str">
        <f t="shared" si="11"/>
        <v>SR</v>
      </c>
      <c r="I128" s="416">
        <f>(L128+N128+P128+R128+T128+V128+X128+Z128+AB128+AD128+AF128+AH128+AJ128+AL128)-SMALL((L128, N128,P128,R128,T128,V128,X128,Z128,AB128,AD128,AF128,AH128,AJ128,AL128),1)-SMALL((L128,N128,P128,R128,T128,V128,X128,Z128,AB128,AD128,AF128,AH128,AJ128,AL128),2)-SMALL((L128,N128,P128,R128,T128,V128,X128,Z128,AB128,AD128,AF128,AH128,AJ128,AL128),3)</f>
        <v>0</v>
      </c>
      <c r="J128" s="122"/>
      <c r="K128" s="388">
        <f>IF($E128="","",VLOOKUP($E128,'SuperTour Men'!$E$6:$AN$239,9,FALSE))</f>
        <v>0</v>
      </c>
      <c r="L128" s="41">
        <f>IF(K128,LOOKUP(K128,{1;2;3;4;5;6;7;8;9;10;11;12;13;14;15;16;17;18;19;20;21},{30;25;21;18;16;15;14;13;12;11;10;9;8;7;6;5;4;3;2;1;0}),0)</f>
        <v>0</v>
      </c>
      <c r="M128" s="390">
        <f>IF($E128="","",VLOOKUP($E128,'SuperTour Men'!$E$6:$AN$239,11,FALSE))</f>
        <v>0</v>
      </c>
      <c r="N128" s="43">
        <f>IF(M128,LOOKUP(M128,{1;2;3;4;5;6;7;8;9;10;11;12;13;14;15;16;17;18;19;20;21},{30;25;21;18;16;15;14;13;12;11;10;9;8;7;6;5;4;3;2;1;0}),0)</f>
        <v>0</v>
      </c>
      <c r="O128" s="390">
        <f>IF($E128="","",VLOOKUP($E128,'SuperTour Men'!$E$6:$AN$239,13,FALSE))</f>
        <v>0</v>
      </c>
      <c r="P128" s="41">
        <f>IF(O128,LOOKUP(O128,{1;2;3;4;5;6;7;8;9;10;11;12;13;14;15;16;17;18;19;20;21},{30;25;21;18;16;15;14;13;12;11;10;9;8;7;6;5;4;3;2;1;0}),0)</f>
        <v>0</v>
      </c>
      <c r="Q128" s="390">
        <f>IF($E128="","",VLOOKUP($E128,'SuperTour Men'!$E$6:$AN$239,15,FALSE))</f>
        <v>0</v>
      </c>
      <c r="R128" s="43">
        <f>IF(Q128,LOOKUP(Q128,{1;2;3;4;5;6;7;8;9;10;11;12;13;14;15;16;17;18;19;20;21},{30;25;21;18;16;15;14;13;12;11;10;9;8;7;6;5;4;3;2;1;0}),0)</f>
        <v>0</v>
      </c>
      <c r="S128" s="390">
        <f>IF($E128="","",VLOOKUP($E128,'SuperTour Men'!$E$6:$AN$239,17,FALSE))</f>
        <v>0</v>
      </c>
      <c r="T128" s="45">
        <f>IF(S128,LOOKUP(S128,{1;2;3;4;5;6;7;8;9;10;11;12;13;14;15;16;17;18;19;20;21},{60;50;42;36;32;30;28;26;24;22;20;18;16;14;12;10;8;6;4;2;0}),0)</f>
        <v>0</v>
      </c>
      <c r="U128" s="390">
        <f>IF($E128="","",VLOOKUP($E128,'SuperTour Men'!$E$6:$AN$239,19,FALSE))</f>
        <v>0</v>
      </c>
      <c r="V128" s="41">
        <f>IF(U128,LOOKUP(U128,{1;2;3;4;5;6;7;8;9;10;11;12;13;14;15;16;17;18;19;20;21},{60;50;42;36;32;30;28;26;24;22;20;18;16;14;12;10;8;6;4;2;0}),0)</f>
        <v>0</v>
      </c>
      <c r="W128" s="390">
        <f>IF($E128="","",VLOOKUP($E128,'SuperTour Men'!$E$6:$AN$239,21,FALSE))</f>
        <v>0</v>
      </c>
      <c r="X128" s="45">
        <f>IF(W128,LOOKUP(W128,{1;2;3;4;5;6;7;8;9;10;11;12;13;14;15;16;17;18;19;20;21},{60;50;42;36;32;30;28;26;24;22;20;18;16;14;12;10;8;6;4;2;0}),0)</f>
        <v>0</v>
      </c>
      <c r="Y128" s="390">
        <f>IF($E128="","",VLOOKUP($E128,'SuperTour Men'!$E$6:$AN$239,23,FALSE))</f>
        <v>0</v>
      </c>
      <c r="Z128" s="41">
        <f>IF(Y128,LOOKUP(Y128,{1;2;3;4;5;6;7;8;9;10;11;12;13;14;15;16;17;18;19;20;21},{60;50;42;36;32;30;28;26;24;22;20;18;16;14;12;10;8;6;4;2;0}),0)</f>
        <v>0</v>
      </c>
      <c r="AA128" s="390">
        <f>IF($E128="","",VLOOKUP($E128,'SuperTour Men'!$E$6:$AN$239,25,FALSE))</f>
        <v>0</v>
      </c>
      <c r="AB128" s="106">
        <f>IF(AA128,LOOKUP(AA128,{1;2;3;4;5;6;7;8;9;10;11;12;13;14;15;16;17;18;19;20;21},{30;25;21;18;16;15;14;13;12;11;10;9;8;7;6;5;4;3;2;1;0}),0)</f>
        <v>0</v>
      </c>
      <c r="AC128" s="390">
        <f>IF($E128="","",VLOOKUP($E128,'SuperTour Men'!$E$6:$AN$239,27,FALSE))</f>
        <v>0</v>
      </c>
      <c r="AD128" s="488">
        <f>IF(AC128,LOOKUP(AC128,{1;2;3;4;5;6;7;8;9;10;11;12;13;14;15;16;17;18;19;20;21},{30;25;21;18;16;15;14;13;12;11;10;9;8;7;6;5;4;3;2;1;0}),0)</f>
        <v>0</v>
      </c>
      <c r="AE128" s="390">
        <f>IF($E128="","",VLOOKUP($E128,'SuperTour Men'!$E$6:$AN$239,29,FALSE))</f>
        <v>0</v>
      </c>
      <c r="AF128" s="106">
        <f>IF(AE128,LOOKUP(AE128,{1;2;3;4;5;6;7;8;9;10;11;12;13;14;15;16;17;18;19;20;21},{30;25;21;18;16;15;14;13;12;11;10;9;8;7;6;5;4;3;2;1;0}),0)</f>
        <v>0</v>
      </c>
      <c r="AG128" s="390">
        <f>IF($E128="","",VLOOKUP($E128,'SuperTour Men'!$E$6:$AN$239,31,FALSE))</f>
        <v>0</v>
      </c>
      <c r="AH128" s="41">
        <f>IF(AG128,LOOKUP(AG128,{1;2;3;4;5;6;7;8;9;10;11;12;13;14;15;16;17;18;19;20;21},{30;25;21;18;16;15;14;13;12;11;10;9;8;7;6;5;4;3;2;1;0}),0)</f>
        <v>0</v>
      </c>
      <c r="AI128" s="390">
        <f>IF($E128="","",VLOOKUP($E128,'SuperTour Men'!$E$6:$AN$239,33,FALSE))</f>
        <v>0</v>
      </c>
      <c r="AJ128" s="43">
        <f>IF(AI128,LOOKUP(AI128,{1;2;3;4;5;6;7;8;9;10;11;12;13;14;15;16;17;18;19;20;21},{30;25;21;18;16;15;14;13;12;11;10;9;8;7;6;5;4;3;2;1;0}),0)</f>
        <v>0</v>
      </c>
      <c r="AK128" s="390">
        <f>IF($E128="","",VLOOKUP($E128,'SuperTour Men'!$E$6:$AN$239,35,FALSE))</f>
        <v>0</v>
      </c>
      <c r="AL128" s="43">
        <f>IF(AK128,LOOKUP(AK128,{1;2;3;4;5;6;7;8;9;10;11;12;13;14;15;16;17;18;19;20;21},{30;25;21;18;16;15;14;13;12;11;10;9;8;7;6;5;4;3;2;1;0}),0)</f>
        <v>0</v>
      </c>
    </row>
    <row r="129" spans="1:38" ht="16" customHeight="1" x14ac:dyDescent="0.2">
      <c r="A129" s="424">
        <f t="shared" si="9"/>
        <v>89</v>
      </c>
      <c r="B129" s="435">
        <v>3530859</v>
      </c>
      <c r="C129" s="429" t="s">
        <v>135</v>
      </c>
      <c r="D129" s="114" t="s">
        <v>526</v>
      </c>
      <c r="E129" s="38" t="str">
        <f t="shared" si="10"/>
        <v>LeoHIPP</v>
      </c>
      <c r="F129" s="50"/>
      <c r="G129" s="118">
        <v>1997</v>
      </c>
      <c r="H129" s="207" t="str">
        <f t="shared" si="11"/>
        <v>U23</v>
      </c>
      <c r="I129" s="416">
        <f>(L129+N129+P129+R129+T129+V129+X129+Z129+AB129+AD129+AF129+AH129+AJ129+AL129)-SMALL((L129, N129,P129,R129,T129,V129,X129,Z129,AB129,AD129,AF129,AH129,AJ129,AL129),1)-SMALL((L129,N129,P129,R129,T129,V129,X129,Z129,AB129,AD129,AF129,AH129,AJ129,AL129),2)-SMALL((L129,N129,P129,R129,T129,V129,X129,Z129,AB129,AD129,AF129,AH129,AJ129,AL129),3)</f>
        <v>0</v>
      </c>
      <c r="J129" s="122"/>
      <c r="K129" s="388">
        <f>IF($E129="","",VLOOKUP($E129,'SuperTour Men'!$E$6:$AN$239,9,FALSE))</f>
        <v>0</v>
      </c>
      <c r="L129" s="41">
        <f>IF(K129,LOOKUP(K129,{1;2;3;4;5;6;7;8;9;10;11;12;13;14;15;16;17;18;19;20;21},{30;25;21;18;16;15;14;13;12;11;10;9;8;7;6;5;4;3;2;1;0}),0)</f>
        <v>0</v>
      </c>
      <c r="M129" s="390">
        <f>IF($E129="","",VLOOKUP($E129,'SuperTour Men'!$E$6:$AN$239,11,FALSE))</f>
        <v>0</v>
      </c>
      <c r="N129" s="43">
        <f>IF(M129,LOOKUP(M129,{1;2;3;4;5;6;7;8;9;10;11;12;13;14;15;16;17;18;19;20;21},{30;25;21;18;16;15;14;13;12;11;10;9;8;7;6;5;4;3;2;1;0}),0)</f>
        <v>0</v>
      </c>
      <c r="O129" s="390">
        <f>IF($E129="","",VLOOKUP($E129,'SuperTour Men'!$E$6:$AN$239,13,FALSE))</f>
        <v>0</v>
      </c>
      <c r="P129" s="41">
        <f>IF(O129,LOOKUP(O129,{1;2;3;4;5;6;7;8;9;10;11;12;13;14;15;16;17;18;19;20;21},{30;25;21;18;16;15;14;13;12;11;10;9;8;7;6;5;4;3;2;1;0}),0)</f>
        <v>0</v>
      </c>
      <c r="Q129" s="390">
        <f>IF($E129="","",VLOOKUP($E129,'SuperTour Men'!$E$6:$AN$239,15,FALSE))</f>
        <v>0</v>
      </c>
      <c r="R129" s="43">
        <f>IF(Q129,LOOKUP(Q129,{1;2;3;4;5;6;7;8;9;10;11;12;13;14;15;16;17;18;19;20;21},{30;25;21;18;16;15;14;13;12;11;10;9;8;7;6;5;4;3;2;1;0}),0)</f>
        <v>0</v>
      </c>
      <c r="S129" s="390">
        <f>IF($E129="","",VLOOKUP($E129,'SuperTour Men'!$E$6:$AN$239,17,FALSE))</f>
        <v>0</v>
      </c>
      <c r="T129" s="45">
        <f>IF(S129,LOOKUP(S129,{1;2;3;4;5;6;7;8;9;10;11;12;13;14;15;16;17;18;19;20;21},{60;50;42;36;32;30;28;26;24;22;20;18;16;14;12;10;8;6;4;2;0}),0)</f>
        <v>0</v>
      </c>
      <c r="U129" s="390">
        <f>IF($E129="","",VLOOKUP($E129,'SuperTour Men'!$E$6:$AN$239,19,FALSE))</f>
        <v>0</v>
      </c>
      <c r="V129" s="41">
        <f>IF(U129,LOOKUP(U129,{1;2;3;4;5;6;7;8;9;10;11;12;13;14;15;16;17;18;19;20;21},{60;50;42;36;32;30;28;26;24;22;20;18;16;14;12;10;8;6;4;2;0}),0)</f>
        <v>0</v>
      </c>
      <c r="W129" s="390">
        <f>IF($E129="","",VLOOKUP($E129,'SuperTour Men'!$E$6:$AN$239,21,FALSE))</f>
        <v>0</v>
      </c>
      <c r="X129" s="45">
        <f>IF(W129,LOOKUP(W129,{1;2;3;4;5;6;7;8;9;10;11;12;13;14;15;16;17;18;19;20;21},{60;50;42;36;32;30;28;26;24;22;20;18;16;14;12;10;8;6;4;2;0}),0)</f>
        <v>0</v>
      </c>
      <c r="Y129" s="390">
        <f>IF($E129="","",VLOOKUP($E129,'SuperTour Men'!$E$6:$AN$239,23,FALSE))</f>
        <v>0</v>
      </c>
      <c r="Z129" s="41">
        <f>IF(Y129,LOOKUP(Y129,{1;2;3;4;5;6;7;8;9;10;11;12;13;14;15;16;17;18;19;20;21},{60;50;42;36;32;30;28;26;24;22;20;18;16;14;12;10;8;6;4;2;0}),0)</f>
        <v>0</v>
      </c>
      <c r="AA129" s="390">
        <f>IF($E129="","",VLOOKUP($E129,'SuperTour Men'!$E$6:$AN$239,25,FALSE))</f>
        <v>0</v>
      </c>
      <c r="AB129" s="106">
        <f>IF(AA129,LOOKUP(AA129,{1;2;3;4;5;6;7;8;9;10;11;12;13;14;15;16;17;18;19;20;21},{30;25;21;18;16;15;14;13;12;11;10;9;8;7;6;5;4;3;2;1;0}),0)</f>
        <v>0</v>
      </c>
      <c r="AC129" s="390">
        <f>IF($E129="","",VLOOKUP($E129,'SuperTour Men'!$E$6:$AN$239,27,FALSE))</f>
        <v>0</v>
      </c>
      <c r="AD129" s="488">
        <f>IF(AC129,LOOKUP(AC129,{1;2;3;4;5;6;7;8;9;10;11;12;13;14;15;16;17;18;19;20;21},{30;25;21;18;16;15;14;13;12;11;10;9;8;7;6;5;4;3;2;1;0}),0)</f>
        <v>0</v>
      </c>
      <c r="AE129" s="390">
        <f>IF($E129="","",VLOOKUP($E129,'SuperTour Men'!$E$6:$AN$239,29,FALSE))</f>
        <v>0</v>
      </c>
      <c r="AF129" s="106">
        <f>IF(AE129,LOOKUP(AE129,{1;2;3;4;5;6;7;8;9;10;11;12;13;14;15;16;17;18;19;20;21},{30;25;21;18;16;15;14;13;12;11;10;9;8;7;6;5;4;3;2;1;0}),0)</f>
        <v>0</v>
      </c>
      <c r="AG129" s="390">
        <f>IF($E129="","",VLOOKUP($E129,'SuperTour Men'!$E$6:$AN$239,31,FALSE))</f>
        <v>0</v>
      </c>
      <c r="AH129" s="41">
        <f>IF(AG129,LOOKUP(AG129,{1;2;3;4;5;6;7;8;9;10;11;12;13;14;15;16;17;18;19;20;21},{30;25;21;18;16;15;14;13;12;11;10;9;8;7;6;5;4;3;2;1;0}),0)</f>
        <v>0</v>
      </c>
      <c r="AI129" s="390">
        <f>IF($E129="","",VLOOKUP($E129,'SuperTour Men'!$E$6:$AN$239,33,FALSE))</f>
        <v>0</v>
      </c>
      <c r="AJ129" s="43">
        <f>IF(AI129,LOOKUP(AI129,{1;2;3;4;5;6;7;8;9;10;11;12;13;14;15;16;17;18;19;20;21},{30;25;21;18;16;15;14;13;12;11;10;9;8;7;6;5;4;3;2;1;0}),0)</f>
        <v>0</v>
      </c>
      <c r="AK129" s="390">
        <f>IF($E129="","",VLOOKUP($E129,'SuperTour Men'!$E$6:$AN$239,35,FALSE))</f>
        <v>0</v>
      </c>
      <c r="AL129" s="43">
        <f>IF(AK129,LOOKUP(AK129,{1;2;3;4;5;6;7;8;9;10;11;12;13;14;15;16;17;18;19;20;21},{30;25;21;18;16;15;14;13;12;11;10;9;8;7;6;5;4;3;2;1;0}),0)</f>
        <v>0</v>
      </c>
    </row>
    <row r="130" spans="1:38" ht="16" customHeight="1" x14ac:dyDescent="0.2">
      <c r="A130" s="424">
        <f t="shared" si="9"/>
        <v>89</v>
      </c>
      <c r="B130" s="435">
        <v>3421406</v>
      </c>
      <c r="C130" s="430" t="s">
        <v>105</v>
      </c>
      <c r="D130" s="49" t="s">
        <v>106</v>
      </c>
      <c r="E130" s="38" t="str">
        <f t="shared" si="10"/>
        <v>HaakonHJELSTUEN</v>
      </c>
      <c r="F130" s="39">
        <v>2017</v>
      </c>
      <c r="G130" s="117">
        <v>1992</v>
      </c>
      <c r="H130" s="207" t="str">
        <f t="shared" si="11"/>
        <v>SR</v>
      </c>
      <c r="I130" s="416">
        <f>(L130+N130+P130+R130+T130+V130+X130+Z130+AB130+AD130+AF130+AH130+AJ130+AL130)-SMALL((L130, N130,P130,R130,T130,V130,X130,Z130,AB130,AD130,AF130,AH130,AJ130,AL130),1)-SMALL((L130,N130,P130,R130,T130,V130,X130,Z130,AB130,AD130,AF130,AH130,AJ130,AL130),2)-SMALL((L130,N130,P130,R130,T130,V130,X130,Z130,AB130,AD130,AF130,AH130,AJ130,AL130),3)</f>
        <v>0</v>
      </c>
      <c r="J130" s="122"/>
      <c r="K130" s="388">
        <f>IF($E130="","",VLOOKUP($E130,'SuperTour Men'!$E$6:$AN$239,9,FALSE))</f>
        <v>0</v>
      </c>
      <c r="L130" s="41">
        <f>IF(K130,LOOKUP(K130,{1;2;3;4;5;6;7;8;9;10;11;12;13;14;15;16;17;18;19;20;21},{30;25;21;18;16;15;14;13;12;11;10;9;8;7;6;5;4;3;2;1;0}),0)</f>
        <v>0</v>
      </c>
      <c r="M130" s="390">
        <f>IF($E130="","",VLOOKUP($E130,'SuperTour Men'!$E$6:$AN$239,11,FALSE))</f>
        <v>0</v>
      </c>
      <c r="N130" s="43">
        <f>IF(M130,LOOKUP(M130,{1;2;3;4;5;6;7;8;9;10;11;12;13;14;15;16;17;18;19;20;21},{30;25;21;18;16;15;14;13;12;11;10;9;8;7;6;5;4;3;2;1;0}),0)</f>
        <v>0</v>
      </c>
      <c r="O130" s="390">
        <f>IF($E130="","",VLOOKUP($E130,'SuperTour Men'!$E$6:$AN$239,13,FALSE))</f>
        <v>0</v>
      </c>
      <c r="P130" s="41">
        <f>IF(O130,LOOKUP(O130,{1;2;3;4;5;6;7;8;9;10;11;12;13;14;15;16;17;18;19;20;21},{30;25;21;18;16;15;14;13;12;11;10;9;8;7;6;5;4;3;2;1;0}),0)</f>
        <v>0</v>
      </c>
      <c r="Q130" s="390">
        <f>IF($E130="","",VLOOKUP($E130,'SuperTour Men'!$E$6:$AN$239,15,FALSE))</f>
        <v>0</v>
      </c>
      <c r="R130" s="43">
        <f>IF(Q130,LOOKUP(Q130,{1;2;3;4;5;6;7;8;9;10;11;12;13;14;15;16;17;18;19;20;21},{30;25;21;18;16;15;14;13;12;11;10;9;8;7;6;5;4;3;2;1;0}),0)</f>
        <v>0</v>
      </c>
      <c r="S130" s="390">
        <f>IF($E130="","",VLOOKUP($E130,'SuperTour Men'!$E$6:$AN$239,17,FALSE))</f>
        <v>0</v>
      </c>
      <c r="T130" s="45">
        <f>IF(S130,LOOKUP(S130,{1;2;3;4;5;6;7;8;9;10;11;12;13;14;15;16;17;18;19;20;21},{60;50;42;36;32;30;28;26;24;22;20;18;16;14;12;10;8;6;4;2;0}),0)</f>
        <v>0</v>
      </c>
      <c r="U130" s="390">
        <f>IF($E130="","",VLOOKUP($E130,'SuperTour Men'!$E$6:$AN$239,19,FALSE))</f>
        <v>0</v>
      </c>
      <c r="V130" s="41">
        <f>IF(U130,LOOKUP(U130,{1;2;3;4;5;6;7;8;9;10;11;12;13;14;15;16;17;18;19;20;21},{60;50;42;36;32;30;28;26;24;22;20;18;16;14;12;10;8;6;4;2;0}),0)</f>
        <v>0</v>
      </c>
      <c r="W130" s="390">
        <f>IF($E130="","",VLOOKUP($E130,'SuperTour Men'!$E$6:$AN$239,21,FALSE))</f>
        <v>0</v>
      </c>
      <c r="X130" s="45">
        <f>IF(W130,LOOKUP(W130,{1;2;3;4;5;6;7;8;9;10;11;12;13;14;15;16;17;18;19;20;21},{60;50;42;36;32;30;28;26;24;22;20;18;16;14;12;10;8;6;4;2;0}),0)</f>
        <v>0</v>
      </c>
      <c r="Y130" s="390">
        <f>IF($E130="","",VLOOKUP($E130,'SuperTour Men'!$E$6:$AN$239,23,FALSE))</f>
        <v>0</v>
      </c>
      <c r="Z130" s="41">
        <f>IF(Y130,LOOKUP(Y130,{1;2;3;4;5;6;7;8;9;10;11;12;13;14;15;16;17;18;19;20;21},{60;50;42;36;32;30;28;26;24;22;20;18;16;14;12;10;8;6;4;2;0}),0)</f>
        <v>0</v>
      </c>
      <c r="AA130" s="390">
        <f>IF($E130="","",VLOOKUP($E130,'SuperTour Men'!$E$6:$AN$239,25,FALSE))</f>
        <v>0</v>
      </c>
      <c r="AB130" s="106">
        <f>IF(AA130,LOOKUP(AA130,{1;2;3;4;5;6;7;8;9;10;11;12;13;14;15;16;17;18;19;20;21},{30;25;21;18;16;15;14;13;12;11;10;9;8;7;6;5;4;3;2;1;0}),0)</f>
        <v>0</v>
      </c>
      <c r="AC130" s="390">
        <f>IF($E130="","",VLOOKUP($E130,'SuperTour Men'!$E$6:$AN$239,27,FALSE))</f>
        <v>0</v>
      </c>
      <c r="AD130" s="488">
        <f>IF(AC130,LOOKUP(AC130,{1;2;3;4;5;6;7;8;9;10;11;12;13;14;15;16;17;18;19;20;21},{30;25;21;18;16;15;14;13;12;11;10;9;8;7;6;5;4;3;2;1;0}),0)</f>
        <v>0</v>
      </c>
      <c r="AE130" s="390">
        <f>IF($E130="","",VLOOKUP($E130,'SuperTour Men'!$E$6:$AN$239,29,FALSE))</f>
        <v>0</v>
      </c>
      <c r="AF130" s="106">
        <f>IF(AE130,LOOKUP(AE130,{1;2;3;4;5;6;7;8;9;10;11;12;13;14;15;16;17;18;19;20;21},{30;25;21;18;16;15;14;13;12;11;10;9;8;7;6;5;4;3;2;1;0}),0)</f>
        <v>0</v>
      </c>
      <c r="AG130" s="390">
        <f>IF($E130="","",VLOOKUP($E130,'SuperTour Men'!$E$6:$AN$239,31,FALSE))</f>
        <v>0</v>
      </c>
      <c r="AH130" s="41">
        <f>IF(AG130,LOOKUP(AG130,{1;2;3;4;5;6;7;8;9;10;11;12;13;14;15;16;17;18;19;20;21},{30;25;21;18;16;15;14;13;12;11;10;9;8;7;6;5;4;3;2;1;0}),0)</f>
        <v>0</v>
      </c>
      <c r="AI130" s="390">
        <f>IF($E130="","",VLOOKUP($E130,'SuperTour Men'!$E$6:$AN$239,33,FALSE))</f>
        <v>0</v>
      </c>
      <c r="AJ130" s="43">
        <f>IF(AI130,LOOKUP(AI130,{1;2;3;4;5;6;7;8;9;10;11;12;13;14;15;16;17;18;19;20;21},{30;25;21;18;16;15;14;13;12;11;10;9;8;7;6;5;4;3;2;1;0}),0)</f>
        <v>0</v>
      </c>
      <c r="AK130" s="390">
        <f>IF($E130="","",VLOOKUP($E130,'SuperTour Men'!$E$6:$AN$239,35,FALSE))</f>
        <v>0</v>
      </c>
      <c r="AL130" s="43">
        <f>IF(AK130,LOOKUP(AK130,{1;2;3;4;5;6;7;8;9;10;11;12;13;14;15;16;17;18;19;20;21},{30;25;21;18;16;15;14;13;12;11;10;9;8;7;6;5;4;3;2;1;0}),0)</f>
        <v>0</v>
      </c>
    </row>
    <row r="131" spans="1:38" ht="16" customHeight="1" x14ac:dyDescent="0.2">
      <c r="A131" s="424">
        <f t="shared" si="9"/>
        <v>89</v>
      </c>
      <c r="B131" s="435">
        <v>3530735</v>
      </c>
      <c r="C131" s="430" t="s">
        <v>193</v>
      </c>
      <c r="D131" s="49" t="s">
        <v>194</v>
      </c>
      <c r="E131" s="38" t="str">
        <f t="shared" si="10"/>
        <v>ReitlerHODGERT</v>
      </c>
      <c r="F131" s="39">
        <v>2017</v>
      </c>
      <c r="G131" s="118">
        <v>1992</v>
      </c>
      <c r="H131" s="207" t="str">
        <f t="shared" si="11"/>
        <v>SR</v>
      </c>
      <c r="I131" s="416">
        <f>(L131+N131+P131+R131+T131+V131+X131+Z131+AB131+AD131+AF131+AH131+AJ131+AL131)-SMALL((L131, N131,P131,R131,T131,V131,X131,Z131,AB131,AD131,AF131,AH131,AJ131,AL131),1)-SMALL((L131,N131,P131,R131,T131,V131,X131,Z131,AB131,AD131,AF131,AH131,AJ131,AL131),2)-SMALL((L131,N131,P131,R131,T131,V131,X131,Z131,AB131,AD131,AF131,AH131,AJ131,AL131),3)</f>
        <v>0</v>
      </c>
      <c r="J131" s="122"/>
      <c r="K131" s="388">
        <f>IF($E131="","",VLOOKUP($E131,'SuperTour Men'!$E$6:$AN$239,9,FALSE))</f>
        <v>0</v>
      </c>
      <c r="L131" s="41">
        <f>IF(K131,LOOKUP(K131,{1;2;3;4;5;6;7;8;9;10;11;12;13;14;15;16;17;18;19;20;21},{30;25;21;18;16;15;14;13;12;11;10;9;8;7;6;5;4;3;2;1;0}),0)</f>
        <v>0</v>
      </c>
      <c r="M131" s="390">
        <f>IF($E131="","",VLOOKUP($E131,'SuperTour Men'!$E$6:$AN$239,11,FALSE))</f>
        <v>0</v>
      </c>
      <c r="N131" s="43">
        <f>IF(M131,LOOKUP(M131,{1;2;3;4;5;6;7;8;9;10;11;12;13;14;15;16;17;18;19;20;21},{30;25;21;18;16;15;14;13;12;11;10;9;8;7;6;5;4;3;2;1;0}),0)</f>
        <v>0</v>
      </c>
      <c r="O131" s="390">
        <f>IF($E131="","",VLOOKUP($E131,'SuperTour Men'!$E$6:$AN$239,13,FALSE))</f>
        <v>0</v>
      </c>
      <c r="P131" s="41">
        <f>IF(O131,LOOKUP(O131,{1;2;3;4;5;6;7;8;9;10;11;12;13;14;15;16;17;18;19;20;21},{30;25;21;18;16;15;14;13;12;11;10;9;8;7;6;5;4;3;2;1;0}),0)</f>
        <v>0</v>
      </c>
      <c r="Q131" s="390">
        <f>IF($E131="","",VLOOKUP($E131,'SuperTour Men'!$E$6:$AN$239,15,FALSE))</f>
        <v>0</v>
      </c>
      <c r="R131" s="43">
        <f>IF(Q131,LOOKUP(Q131,{1;2;3;4;5;6;7;8;9;10;11;12;13;14;15;16;17;18;19;20;21},{30;25;21;18;16;15;14;13;12;11;10;9;8;7;6;5;4;3;2;1;0}),0)</f>
        <v>0</v>
      </c>
      <c r="S131" s="390">
        <f>IF($E131="","",VLOOKUP($E131,'SuperTour Men'!$E$6:$AN$239,17,FALSE))</f>
        <v>0</v>
      </c>
      <c r="T131" s="45">
        <f>IF(S131,LOOKUP(S131,{1;2;3;4;5;6;7;8;9;10;11;12;13;14;15;16;17;18;19;20;21},{60;50;42;36;32;30;28;26;24;22;20;18;16;14;12;10;8;6;4;2;0}),0)</f>
        <v>0</v>
      </c>
      <c r="U131" s="390">
        <f>IF($E131="","",VLOOKUP($E131,'SuperTour Men'!$E$6:$AN$239,19,FALSE))</f>
        <v>0</v>
      </c>
      <c r="V131" s="41">
        <f>IF(U131,LOOKUP(U131,{1;2;3;4;5;6;7;8;9;10;11;12;13;14;15;16;17;18;19;20;21},{60;50;42;36;32;30;28;26;24;22;20;18;16;14;12;10;8;6;4;2;0}),0)</f>
        <v>0</v>
      </c>
      <c r="W131" s="390">
        <f>IF($E131="","",VLOOKUP($E131,'SuperTour Men'!$E$6:$AN$239,21,FALSE))</f>
        <v>0</v>
      </c>
      <c r="X131" s="45">
        <f>IF(W131,LOOKUP(W131,{1;2;3;4;5;6;7;8;9;10;11;12;13;14;15;16;17;18;19;20;21},{60;50;42;36;32;30;28;26;24;22;20;18;16;14;12;10;8;6;4;2;0}),0)</f>
        <v>0</v>
      </c>
      <c r="Y131" s="390">
        <f>IF($E131="","",VLOOKUP($E131,'SuperTour Men'!$E$6:$AN$239,23,FALSE))</f>
        <v>0</v>
      </c>
      <c r="Z131" s="41">
        <f>IF(Y131,LOOKUP(Y131,{1;2;3;4;5;6;7;8;9;10;11;12;13;14;15;16;17;18;19;20;21},{60;50;42;36;32;30;28;26;24;22;20;18;16;14;12;10;8;6;4;2;0}),0)</f>
        <v>0</v>
      </c>
      <c r="AA131" s="390">
        <f>IF($E131="","",VLOOKUP($E131,'SuperTour Men'!$E$6:$AN$239,25,FALSE))</f>
        <v>0</v>
      </c>
      <c r="AB131" s="106">
        <f>IF(AA131,LOOKUP(AA131,{1;2;3;4;5;6;7;8;9;10;11;12;13;14;15;16;17;18;19;20;21},{30;25;21;18;16;15;14;13;12;11;10;9;8;7;6;5;4;3;2;1;0}),0)</f>
        <v>0</v>
      </c>
      <c r="AC131" s="390">
        <f>IF($E131="","",VLOOKUP($E131,'SuperTour Men'!$E$6:$AN$239,27,FALSE))</f>
        <v>0</v>
      </c>
      <c r="AD131" s="488">
        <f>IF(AC131,LOOKUP(AC131,{1;2;3;4;5;6;7;8;9;10;11;12;13;14;15;16;17;18;19;20;21},{30;25;21;18;16;15;14;13;12;11;10;9;8;7;6;5;4;3;2;1;0}),0)</f>
        <v>0</v>
      </c>
      <c r="AE131" s="390">
        <f>IF($E131="","",VLOOKUP($E131,'SuperTour Men'!$E$6:$AN$239,29,FALSE))</f>
        <v>0</v>
      </c>
      <c r="AF131" s="106">
        <f>IF(AE131,LOOKUP(AE131,{1;2;3;4;5;6;7;8;9;10;11;12;13;14;15;16;17;18;19;20;21},{30;25;21;18;16;15;14;13;12;11;10;9;8;7;6;5;4;3;2;1;0}),0)</f>
        <v>0</v>
      </c>
      <c r="AG131" s="390">
        <f>IF($E131="","",VLOOKUP($E131,'SuperTour Men'!$E$6:$AN$239,31,FALSE))</f>
        <v>0</v>
      </c>
      <c r="AH131" s="41">
        <f>IF(AG131,LOOKUP(AG131,{1;2;3;4;5;6;7;8;9;10;11;12;13;14;15;16;17;18;19;20;21},{30;25;21;18;16;15;14;13;12;11;10;9;8;7;6;5;4;3;2;1;0}),0)</f>
        <v>0</v>
      </c>
      <c r="AI131" s="390">
        <f>IF($E131="","",VLOOKUP($E131,'SuperTour Men'!$E$6:$AN$239,33,FALSE))</f>
        <v>0</v>
      </c>
      <c r="AJ131" s="43">
        <f>IF(AI131,LOOKUP(AI131,{1;2;3;4;5;6;7;8;9;10;11;12;13;14;15;16;17;18;19;20;21},{30;25;21;18;16;15;14;13;12;11;10;9;8;7;6;5;4;3;2;1;0}),0)</f>
        <v>0</v>
      </c>
      <c r="AK131" s="390">
        <f>IF($E131="","",VLOOKUP($E131,'SuperTour Men'!$E$6:$AN$239,35,FALSE))</f>
        <v>0</v>
      </c>
      <c r="AL131" s="43">
        <f>IF(AK131,LOOKUP(AK131,{1;2;3;4;5;6;7;8;9;10;11;12;13;14;15;16;17;18;19;20;21},{30;25;21;18;16;15;14;13;12;11;10;9;8;7;6;5;4;3;2;1;0}),0)</f>
        <v>0</v>
      </c>
    </row>
    <row r="132" spans="1:38" ht="16" customHeight="1" x14ac:dyDescent="0.2">
      <c r="A132" s="424">
        <f t="shared" si="9"/>
        <v>89</v>
      </c>
      <c r="B132" s="435">
        <v>3530489</v>
      </c>
      <c r="C132" s="430" t="s">
        <v>54</v>
      </c>
      <c r="D132" s="49" t="s">
        <v>55</v>
      </c>
      <c r="E132" s="38" t="str">
        <f t="shared" si="10"/>
        <v>NoahHOFFMAN</v>
      </c>
      <c r="F132" s="39">
        <v>2017</v>
      </c>
      <c r="G132" s="117">
        <v>1989</v>
      </c>
      <c r="H132" s="207" t="str">
        <f t="shared" si="11"/>
        <v>SR</v>
      </c>
      <c r="I132" s="416">
        <f>(L132+N132+P132+R132+T132+V132+X132+Z132+AB132+AD132+AF132+AH132+AJ132+AL132)-SMALL((L132, N132,P132,R132,T132,V132,X132,Z132,AB132,AD132,AF132,AH132,AJ132,AL132),1)-SMALL((L132,N132,P132,R132,T132,V132,X132,Z132,AB132,AD132,AF132,AH132,AJ132,AL132),2)-SMALL((L132,N132,P132,R132,T132,V132,X132,Z132,AB132,AD132,AF132,AH132,AJ132,AL132),3)</f>
        <v>0</v>
      </c>
      <c r="J132" s="122"/>
      <c r="K132" s="388">
        <f>IF($E132="","",VLOOKUP($E132,'SuperTour Men'!$E$6:$AN$239,9,FALSE))</f>
        <v>0</v>
      </c>
      <c r="L132" s="41">
        <f>IF(K132,LOOKUP(K132,{1;2;3;4;5;6;7;8;9;10;11;12;13;14;15;16;17;18;19;20;21},{30;25;21;18;16;15;14;13;12;11;10;9;8;7;6;5;4;3;2;1;0}),0)</f>
        <v>0</v>
      </c>
      <c r="M132" s="390">
        <f>IF($E132="","",VLOOKUP($E132,'SuperTour Men'!$E$6:$AN$239,11,FALSE))</f>
        <v>0</v>
      </c>
      <c r="N132" s="43">
        <f>IF(M132,LOOKUP(M132,{1;2;3;4;5;6;7;8;9;10;11;12;13;14;15;16;17;18;19;20;21},{30;25;21;18;16;15;14;13;12;11;10;9;8;7;6;5;4;3;2;1;0}),0)</f>
        <v>0</v>
      </c>
      <c r="O132" s="390">
        <f>IF($E132="","",VLOOKUP($E132,'SuperTour Men'!$E$6:$AN$239,13,FALSE))</f>
        <v>0</v>
      </c>
      <c r="P132" s="41">
        <f>IF(O132,LOOKUP(O132,{1;2;3;4;5;6;7;8;9;10;11;12;13;14;15;16;17;18;19;20;21},{30;25;21;18;16;15;14;13;12;11;10;9;8;7;6;5;4;3;2;1;0}),0)</f>
        <v>0</v>
      </c>
      <c r="Q132" s="390">
        <f>IF($E132="","",VLOOKUP($E132,'SuperTour Men'!$E$6:$AN$239,15,FALSE))</f>
        <v>0</v>
      </c>
      <c r="R132" s="43">
        <f>IF(Q132,LOOKUP(Q132,{1;2;3;4;5;6;7;8;9;10;11;12;13;14;15;16;17;18;19;20;21},{30;25;21;18;16;15;14;13;12;11;10;9;8;7;6;5;4;3;2;1;0}),0)</f>
        <v>0</v>
      </c>
      <c r="S132" s="390">
        <f>IF($E132="","",VLOOKUP($E132,'SuperTour Men'!$E$6:$AN$239,17,FALSE))</f>
        <v>0</v>
      </c>
      <c r="T132" s="45">
        <f>IF(S132,LOOKUP(S132,{1;2;3;4;5;6;7;8;9;10;11;12;13;14;15;16;17;18;19;20;21},{60;50;42;36;32;30;28;26;24;22;20;18;16;14;12;10;8;6;4;2;0}),0)</f>
        <v>0</v>
      </c>
      <c r="U132" s="390">
        <f>IF($E132="","",VLOOKUP($E132,'SuperTour Men'!$E$6:$AN$239,19,FALSE))</f>
        <v>0</v>
      </c>
      <c r="V132" s="41">
        <f>IF(U132,LOOKUP(U132,{1;2;3;4;5;6;7;8;9;10;11;12;13;14;15;16;17;18;19;20;21},{60;50;42;36;32;30;28;26;24;22;20;18;16;14;12;10;8;6;4;2;0}),0)</f>
        <v>0</v>
      </c>
      <c r="W132" s="390">
        <f>IF($E132="","",VLOOKUP($E132,'SuperTour Men'!$E$6:$AN$239,21,FALSE))</f>
        <v>0</v>
      </c>
      <c r="X132" s="45">
        <f>IF(W132,LOOKUP(W132,{1;2;3;4;5;6;7;8;9;10;11;12;13;14;15;16;17;18;19;20;21},{60;50;42;36;32;30;28;26;24;22;20;18;16;14;12;10;8;6;4;2;0}),0)</f>
        <v>0</v>
      </c>
      <c r="Y132" s="390">
        <f>IF($E132="","",VLOOKUP($E132,'SuperTour Men'!$E$6:$AN$239,23,FALSE))</f>
        <v>0</v>
      </c>
      <c r="Z132" s="41">
        <f>IF(Y132,LOOKUP(Y132,{1;2;3;4;5;6;7;8;9;10;11;12;13;14;15;16;17;18;19;20;21},{60;50;42;36;32;30;28;26;24;22;20;18;16;14;12;10;8;6;4;2;0}),0)</f>
        <v>0</v>
      </c>
      <c r="AA132" s="390">
        <f>IF($E132="","",VLOOKUP($E132,'SuperTour Men'!$E$6:$AN$239,25,FALSE))</f>
        <v>0</v>
      </c>
      <c r="AB132" s="106">
        <f>IF(AA132,LOOKUP(AA132,{1;2;3;4;5;6;7;8;9;10;11;12;13;14;15;16;17;18;19;20;21},{30;25;21;18;16;15;14;13;12;11;10;9;8;7;6;5;4;3;2;1;0}),0)</f>
        <v>0</v>
      </c>
      <c r="AC132" s="390">
        <f>IF($E132="","",VLOOKUP($E132,'SuperTour Men'!$E$6:$AN$239,27,FALSE))</f>
        <v>0</v>
      </c>
      <c r="AD132" s="488">
        <f>IF(AC132,LOOKUP(AC132,{1;2;3;4;5;6;7;8;9;10;11;12;13;14;15;16;17;18;19;20;21},{30;25;21;18;16;15;14;13;12;11;10;9;8;7;6;5;4;3;2;1;0}),0)</f>
        <v>0</v>
      </c>
      <c r="AE132" s="390">
        <f>IF($E132="","",VLOOKUP($E132,'SuperTour Men'!$E$6:$AN$239,29,FALSE))</f>
        <v>0</v>
      </c>
      <c r="AF132" s="106">
        <f>IF(AE132,LOOKUP(AE132,{1;2;3;4;5;6;7;8;9;10;11;12;13;14;15;16;17;18;19;20;21},{30;25;21;18;16;15;14;13;12;11;10;9;8;7;6;5;4;3;2;1;0}),0)</f>
        <v>0</v>
      </c>
      <c r="AG132" s="390">
        <f>IF($E132="","",VLOOKUP($E132,'SuperTour Men'!$E$6:$AN$239,31,FALSE))</f>
        <v>0</v>
      </c>
      <c r="AH132" s="41">
        <f>IF(AG132,LOOKUP(AG132,{1;2;3;4;5;6;7;8;9;10;11;12;13;14;15;16;17;18;19;20;21},{30;25;21;18;16;15;14;13;12;11;10;9;8;7;6;5;4;3;2;1;0}),0)</f>
        <v>0</v>
      </c>
      <c r="AI132" s="390">
        <f>IF($E132="","",VLOOKUP($E132,'SuperTour Men'!$E$6:$AN$239,33,FALSE))</f>
        <v>0</v>
      </c>
      <c r="AJ132" s="43">
        <f>IF(AI132,LOOKUP(AI132,{1;2;3;4;5;6;7;8;9;10;11;12;13;14;15;16;17;18;19;20;21},{30;25;21;18;16;15;14;13;12;11;10;9;8;7;6;5;4;3;2;1;0}),0)</f>
        <v>0</v>
      </c>
      <c r="AK132" s="390">
        <f>IF($E132="","",VLOOKUP($E132,'SuperTour Men'!$E$6:$AN$239,35,FALSE))</f>
        <v>0</v>
      </c>
      <c r="AL132" s="43">
        <f>IF(AK132,LOOKUP(AK132,{1;2;3;4;5;6;7;8;9;10;11;12;13;14;15;16;17;18;19;20;21},{30;25;21;18;16;15;14;13;12;11;10;9;8;7;6;5;4;3;2;1;0}),0)</f>
        <v>0</v>
      </c>
    </row>
    <row r="133" spans="1:38" ht="16" customHeight="1" x14ac:dyDescent="0.2">
      <c r="A133" s="424">
        <f t="shared" si="9"/>
        <v>89</v>
      </c>
      <c r="B133" s="435">
        <v>3530375</v>
      </c>
      <c r="C133" s="429" t="s">
        <v>171</v>
      </c>
      <c r="D133" s="37" t="s">
        <v>196</v>
      </c>
      <c r="E133" s="38" t="str">
        <f t="shared" si="10"/>
        <v>AlexanderHOWE</v>
      </c>
      <c r="F133" s="39">
        <v>2017</v>
      </c>
      <c r="G133" s="118">
        <v>1989</v>
      </c>
      <c r="H133" s="207" t="str">
        <f t="shared" si="11"/>
        <v>SR</v>
      </c>
      <c r="I133" s="416">
        <f>(L133+N133+P133+R133+T133+V133+X133+Z133+AB133+AD133+AF133+AH133+AJ133+AL133)-SMALL((L133, N133,P133,R133,T133,V133,X133,Z133,AB133,AD133,AF133,AH133,AJ133,AL133),1)-SMALL((L133,N133,P133,R133,T133,V133,X133,Z133,AB133,AD133,AF133,AH133,AJ133,AL133),2)-SMALL((L133,N133,P133,R133,T133,V133,X133,Z133,AB133,AD133,AF133,AH133,AJ133,AL133),3)</f>
        <v>0</v>
      </c>
      <c r="J133" s="122"/>
      <c r="K133" s="388">
        <f>IF($E133="","",VLOOKUP($E133,'SuperTour Men'!$E$6:$AN$239,9,FALSE))</f>
        <v>0</v>
      </c>
      <c r="L133" s="41">
        <f>IF(K133,LOOKUP(K133,{1;2;3;4;5;6;7;8;9;10;11;12;13;14;15;16;17;18;19;20;21},{30;25;21;18;16;15;14;13;12;11;10;9;8;7;6;5;4;3;2;1;0}),0)</f>
        <v>0</v>
      </c>
      <c r="M133" s="390">
        <f>IF($E133="","",VLOOKUP($E133,'SuperTour Men'!$E$6:$AN$239,11,FALSE))</f>
        <v>0</v>
      </c>
      <c r="N133" s="43">
        <f>IF(M133,LOOKUP(M133,{1;2;3;4;5;6;7;8;9;10;11;12;13;14;15;16;17;18;19;20;21},{30;25;21;18;16;15;14;13;12;11;10;9;8;7;6;5;4;3;2;1;0}),0)</f>
        <v>0</v>
      </c>
      <c r="O133" s="390">
        <f>IF($E133="","",VLOOKUP($E133,'SuperTour Men'!$E$6:$AN$239,13,FALSE))</f>
        <v>0</v>
      </c>
      <c r="P133" s="41">
        <f>IF(O133,LOOKUP(O133,{1;2;3;4;5;6;7;8;9;10;11;12;13;14;15;16;17;18;19;20;21},{30;25;21;18;16;15;14;13;12;11;10;9;8;7;6;5;4;3;2;1;0}),0)</f>
        <v>0</v>
      </c>
      <c r="Q133" s="390">
        <f>IF($E133="","",VLOOKUP($E133,'SuperTour Men'!$E$6:$AN$239,15,FALSE))</f>
        <v>0</v>
      </c>
      <c r="R133" s="43">
        <f>IF(Q133,LOOKUP(Q133,{1;2;3;4;5;6;7;8;9;10;11;12;13;14;15;16;17;18;19;20;21},{30;25;21;18;16;15;14;13;12;11;10;9;8;7;6;5;4;3;2;1;0}),0)</f>
        <v>0</v>
      </c>
      <c r="S133" s="390">
        <f>IF($E133="","",VLOOKUP($E133,'SuperTour Men'!$E$6:$AN$239,17,FALSE))</f>
        <v>0</v>
      </c>
      <c r="T133" s="45">
        <f>IF(S133,LOOKUP(S133,{1;2;3;4;5;6;7;8;9;10;11;12;13;14;15;16;17;18;19;20;21},{60;50;42;36;32;30;28;26;24;22;20;18;16;14;12;10;8;6;4;2;0}),0)</f>
        <v>0</v>
      </c>
      <c r="U133" s="390">
        <f>IF($E133="","",VLOOKUP($E133,'SuperTour Men'!$E$6:$AN$239,19,FALSE))</f>
        <v>0</v>
      </c>
      <c r="V133" s="41">
        <f>IF(U133,LOOKUP(U133,{1;2;3;4;5;6;7;8;9;10;11;12;13;14;15;16;17;18;19;20;21},{60;50;42;36;32;30;28;26;24;22;20;18;16;14;12;10;8;6;4;2;0}),0)</f>
        <v>0</v>
      </c>
      <c r="W133" s="390">
        <f>IF($E133="","",VLOOKUP($E133,'SuperTour Men'!$E$6:$AN$239,21,FALSE))</f>
        <v>0</v>
      </c>
      <c r="X133" s="45">
        <f>IF(W133,LOOKUP(W133,{1;2;3;4;5;6;7;8;9;10;11;12;13;14;15;16;17;18;19;20;21},{60;50;42;36;32;30;28;26;24;22;20;18;16;14;12;10;8;6;4;2;0}),0)</f>
        <v>0</v>
      </c>
      <c r="Y133" s="390">
        <f>IF($E133="","",VLOOKUP($E133,'SuperTour Men'!$E$6:$AN$239,23,FALSE))</f>
        <v>0</v>
      </c>
      <c r="Z133" s="41">
        <f>IF(Y133,LOOKUP(Y133,{1;2;3;4;5;6;7;8;9;10;11;12;13;14;15;16;17;18;19;20;21},{60;50;42;36;32;30;28;26;24;22;20;18;16;14;12;10;8;6;4;2;0}),0)</f>
        <v>0</v>
      </c>
      <c r="AA133" s="390">
        <f>IF($E133="","",VLOOKUP($E133,'SuperTour Men'!$E$6:$AN$239,25,FALSE))</f>
        <v>0</v>
      </c>
      <c r="AB133" s="106">
        <f>IF(AA133,LOOKUP(AA133,{1;2;3;4;5;6;7;8;9;10;11;12;13;14;15;16;17;18;19;20;21},{30;25;21;18;16;15;14;13;12;11;10;9;8;7;6;5;4;3;2;1;0}),0)</f>
        <v>0</v>
      </c>
      <c r="AC133" s="390">
        <f>IF($E133="","",VLOOKUP($E133,'SuperTour Men'!$E$6:$AN$239,27,FALSE))</f>
        <v>0</v>
      </c>
      <c r="AD133" s="488">
        <f>IF(AC133,LOOKUP(AC133,{1;2;3;4;5;6;7;8;9;10;11;12;13;14;15;16;17;18;19;20;21},{30;25;21;18;16;15;14;13;12;11;10;9;8;7;6;5;4;3;2;1;0}),0)</f>
        <v>0</v>
      </c>
      <c r="AE133" s="390">
        <f>IF($E133="","",VLOOKUP($E133,'SuperTour Men'!$E$6:$AN$239,29,FALSE))</f>
        <v>0</v>
      </c>
      <c r="AF133" s="106">
        <f>IF(AE133,LOOKUP(AE133,{1;2;3;4;5;6;7;8;9;10;11;12;13;14;15;16;17;18;19;20;21},{30;25;21;18;16;15;14;13;12;11;10;9;8;7;6;5;4;3;2;1;0}),0)</f>
        <v>0</v>
      </c>
      <c r="AG133" s="390">
        <f>IF($E133="","",VLOOKUP($E133,'SuperTour Men'!$E$6:$AN$239,31,FALSE))</f>
        <v>0</v>
      </c>
      <c r="AH133" s="41">
        <f>IF(AG133,LOOKUP(AG133,{1;2;3;4;5;6;7;8;9;10;11;12;13;14;15;16;17;18;19;20;21},{30;25;21;18;16;15;14;13;12;11;10;9;8;7;6;5;4;3;2;1;0}),0)</f>
        <v>0</v>
      </c>
      <c r="AI133" s="390">
        <f>IF($E133="","",VLOOKUP($E133,'SuperTour Men'!$E$6:$AN$239,33,FALSE))</f>
        <v>0</v>
      </c>
      <c r="AJ133" s="43">
        <f>IF(AI133,LOOKUP(AI133,{1;2;3;4;5;6;7;8;9;10;11;12;13;14;15;16;17;18;19;20;21},{30;25;21;18;16;15;14;13;12;11;10;9;8;7;6;5;4;3;2;1;0}),0)</f>
        <v>0</v>
      </c>
      <c r="AK133" s="390">
        <f>IF($E133="","",VLOOKUP($E133,'SuperTour Men'!$E$6:$AN$239,35,FALSE))</f>
        <v>0</v>
      </c>
      <c r="AL133" s="43">
        <f>IF(AK133,LOOKUP(AK133,{1;2;3;4;5;6;7;8;9;10;11;12;13;14;15;16;17;18;19;20;21},{30;25;21;18;16;15;14;13;12;11;10;9;8;7;6;5;4;3;2;1;0}),0)</f>
        <v>0</v>
      </c>
    </row>
    <row r="134" spans="1:38" ht="16" customHeight="1" x14ac:dyDescent="0.2">
      <c r="A134" s="424">
        <f t="shared" ref="A134:A165" si="12">RANK(I134,$I$6:$I$262)</f>
        <v>89</v>
      </c>
      <c r="B134" s="435">
        <v>3530783</v>
      </c>
      <c r="C134" s="430" t="s">
        <v>197</v>
      </c>
      <c r="D134" s="49" t="s">
        <v>198</v>
      </c>
      <c r="E134" s="38" t="str">
        <f t="shared" ref="E134:E165" si="13">C134&amp;D134</f>
        <v>KamranHUSAIN</v>
      </c>
      <c r="F134" s="39">
        <v>2017</v>
      </c>
      <c r="G134" s="117">
        <v>1997</v>
      </c>
      <c r="H134" s="207" t="str">
        <f t="shared" ref="H134:H165" si="14">IF(ISBLANK(G134),"",IF(G134&gt;1995.9,"U23","SR"))</f>
        <v>U23</v>
      </c>
      <c r="I134" s="416">
        <f>(L134+N134+P134+R134+T134+V134+X134+Z134+AB134+AD134+AF134+AH134+AJ134+AL134)-SMALL((L134, N134,P134,R134,T134,V134,X134,Z134,AB134,AD134,AF134,AH134,AJ134,AL134),1)-SMALL((L134,N134,P134,R134,T134,V134,X134,Z134,AB134,AD134,AF134,AH134,AJ134,AL134),2)-SMALL((L134,N134,P134,R134,T134,V134,X134,Z134,AB134,AD134,AF134,AH134,AJ134,AL134),3)</f>
        <v>0</v>
      </c>
      <c r="J134" s="122"/>
      <c r="K134" s="388">
        <f>IF($E134="","",VLOOKUP($E134,'SuperTour Men'!$E$6:$AN$239,9,FALSE))</f>
        <v>0</v>
      </c>
      <c r="L134" s="41">
        <f>IF(K134,LOOKUP(K134,{1;2;3;4;5;6;7;8;9;10;11;12;13;14;15;16;17;18;19;20;21},{30;25;21;18;16;15;14;13;12;11;10;9;8;7;6;5;4;3;2;1;0}),0)</f>
        <v>0</v>
      </c>
      <c r="M134" s="390">
        <f>IF($E134="","",VLOOKUP($E134,'SuperTour Men'!$E$6:$AN$239,11,FALSE))</f>
        <v>0</v>
      </c>
      <c r="N134" s="43">
        <f>IF(M134,LOOKUP(M134,{1;2;3;4;5;6;7;8;9;10;11;12;13;14;15;16;17;18;19;20;21},{30;25;21;18;16;15;14;13;12;11;10;9;8;7;6;5;4;3;2;1;0}),0)</f>
        <v>0</v>
      </c>
      <c r="O134" s="390">
        <f>IF($E134="","",VLOOKUP($E134,'SuperTour Men'!$E$6:$AN$239,13,FALSE))</f>
        <v>0</v>
      </c>
      <c r="P134" s="41">
        <f>IF(O134,LOOKUP(O134,{1;2;3;4;5;6;7;8;9;10;11;12;13;14;15;16;17;18;19;20;21},{30;25;21;18;16;15;14;13;12;11;10;9;8;7;6;5;4;3;2;1;0}),0)</f>
        <v>0</v>
      </c>
      <c r="Q134" s="390">
        <f>IF($E134="","",VLOOKUP($E134,'SuperTour Men'!$E$6:$AN$239,15,FALSE))</f>
        <v>0</v>
      </c>
      <c r="R134" s="43">
        <f>IF(Q134,LOOKUP(Q134,{1;2;3;4;5;6;7;8;9;10;11;12;13;14;15;16;17;18;19;20;21},{30;25;21;18;16;15;14;13;12;11;10;9;8;7;6;5;4;3;2;1;0}),0)</f>
        <v>0</v>
      </c>
      <c r="S134" s="390">
        <f>IF($E134="","",VLOOKUP($E134,'SuperTour Men'!$E$6:$AN$239,17,FALSE))</f>
        <v>0</v>
      </c>
      <c r="T134" s="45">
        <f>IF(S134,LOOKUP(S134,{1;2;3;4;5;6;7;8;9;10;11;12;13;14;15;16;17;18;19;20;21},{60;50;42;36;32;30;28;26;24;22;20;18;16;14;12;10;8;6;4;2;0}),0)</f>
        <v>0</v>
      </c>
      <c r="U134" s="390">
        <f>IF($E134="","",VLOOKUP($E134,'SuperTour Men'!$E$6:$AN$239,19,FALSE))</f>
        <v>0</v>
      </c>
      <c r="V134" s="41">
        <f>IF(U134,LOOKUP(U134,{1;2;3;4;5;6;7;8;9;10;11;12;13;14;15;16;17;18;19;20;21},{60;50;42;36;32;30;28;26;24;22;20;18;16;14;12;10;8;6;4;2;0}),0)</f>
        <v>0</v>
      </c>
      <c r="W134" s="390">
        <f>IF($E134="","",VLOOKUP($E134,'SuperTour Men'!$E$6:$AN$239,21,FALSE))</f>
        <v>0</v>
      </c>
      <c r="X134" s="45">
        <f>IF(W134,LOOKUP(W134,{1;2;3;4;5;6;7;8;9;10;11;12;13;14;15;16;17;18;19;20;21},{60;50;42;36;32;30;28;26;24;22;20;18;16;14;12;10;8;6;4;2;0}),0)</f>
        <v>0</v>
      </c>
      <c r="Y134" s="390">
        <f>IF($E134="","",VLOOKUP($E134,'SuperTour Men'!$E$6:$AN$239,23,FALSE))</f>
        <v>0</v>
      </c>
      <c r="Z134" s="41">
        <f>IF(Y134,LOOKUP(Y134,{1;2;3;4;5;6;7;8;9;10;11;12;13;14;15;16;17;18;19;20;21},{60;50;42;36;32;30;28;26;24;22;20;18;16;14;12;10;8;6;4;2;0}),0)</f>
        <v>0</v>
      </c>
      <c r="AA134" s="390">
        <f>IF($E134="","",VLOOKUP($E134,'SuperTour Men'!$E$6:$AN$239,25,FALSE))</f>
        <v>0</v>
      </c>
      <c r="AB134" s="106">
        <f>IF(AA134,LOOKUP(AA134,{1;2;3;4;5;6;7;8;9;10;11;12;13;14;15;16;17;18;19;20;21},{30;25;21;18;16;15;14;13;12;11;10;9;8;7;6;5;4;3;2;1;0}),0)</f>
        <v>0</v>
      </c>
      <c r="AC134" s="390">
        <f>IF($E134="","",VLOOKUP($E134,'SuperTour Men'!$E$6:$AN$239,27,FALSE))</f>
        <v>0</v>
      </c>
      <c r="AD134" s="488">
        <f>IF(AC134,LOOKUP(AC134,{1;2;3;4;5;6;7;8;9;10;11;12;13;14;15;16;17;18;19;20;21},{30;25;21;18;16;15;14;13;12;11;10;9;8;7;6;5;4;3;2;1;0}),0)</f>
        <v>0</v>
      </c>
      <c r="AE134" s="390">
        <f>IF($E134="","",VLOOKUP($E134,'SuperTour Men'!$E$6:$AN$239,29,FALSE))</f>
        <v>0</v>
      </c>
      <c r="AF134" s="106">
        <f>IF(AE134,LOOKUP(AE134,{1;2;3;4;5;6;7;8;9;10;11;12;13;14;15;16;17;18;19;20;21},{30;25;21;18;16;15;14;13;12;11;10;9;8;7;6;5;4;3;2;1;0}),0)</f>
        <v>0</v>
      </c>
      <c r="AG134" s="390">
        <f>IF($E134="","",VLOOKUP($E134,'SuperTour Men'!$E$6:$AN$239,31,FALSE))</f>
        <v>0</v>
      </c>
      <c r="AH134" s="41">
        <f>IF(AG134,LOOKUP(AG134,{1;2;3;4;5;6;7;8;9;10;11;12;13;14;15;16;17;18;19;20;21},{30;25;21;18;16;15;14;13;12;11;10;9;8;7;6;5;4;3;2;1;0}),0)</f>
        <v>0</v>
      </c>
      <c r="AI134" s="390">
        <f>IF($E134="","",VLOOKUP($E134,'SuperTour Men'!$E$6:$AN$239,33,FALSE))</f>
        <v>0</v>
      </c>
      <c r="AJ134" s="43">
        <f>IF(AI134,LOOKUP(AI134,{1;2;3;4;5;6;7;8;9;10;11;12;13;14;15;16;17;18;19;20;21},{30;25;21;18;16;15;14;13;12;11;10;9;8;7;6;5;4;3;2;1;0}),0)</f>
        <v>0</v>
      </c>
      <c r="AK134" s="390">
        <f>IF($E134="","",VLOOKUP($E134,'SuperTour Men'!$E$6:$AN$239,35,FALSE))</f>
        <v>0</v>
      </c>
      <c r="AL134" s="43">
        <f>IF(AK134,LOOKUP(AK134,{1;2;3;4;5;6;7;8;9;10;11;12;13;14;15;16;17;18;19;20;21},{30;25;21;18;16;15;14;13;12;11;10;9;8;7;6;5;4;3;2;1;0}),0)</f>
        <v>0</v>
      </c>
    </row>
    <row r="135" spans="1:38" ht="16" customHeight="1" x14ac:dyDescent="0.2">
      <c r="A135" s="424">
        <f t="shared" si="12"/>
        <v>89</v>
      </c>
      <c r="B135" s="435">
        <v>3501104</v>
      </c>
      <c r="C135" s="430" t="s">
        <v>174</v>
      </c>
      <c r="D135" s="49" t="s">
        <v>199</v>
      </c>
      <c r="E135" s="38" t="str">
        <f t="shared" si="13"/>
        <v>OscarIVARS</v>
      </c>
      <c r="F135" s="39">
        <v>2017</v>
      </c>
      <c r="G135" s="118">
        <v>1993</v>
      </c>
      <c r="H135" s="207" t="str">
        <f t="shared" si="14"/>
        <v>SR</v>
      </c>
      <c r="I135" s="416">
        <f>(L135+N135+P135+R135+T135+V135+X135+Z135+AB135+AD135+AF135+AH135+AJ135+AL135)-SMALL((L135, N135,P135,R135,T135,V135,X135,Z135,AB135,AD135,AF135,AH135,AJ135,AL135),1)-SMALL((L135,N135,P135,R135,T135,V135,X135,Z135,AB135,AD135,AF135,AH135,AJ135,AL135),2)-SMALL((L135,N135,P135,R135,T135,V135,X135,Z135,AB135,AD135,AF135,AH135,AJ135,AL135),3)</f>
        <v>0</v>
      </c>
      <c r="J135" s="122"/>
      <c r="K135" s="388">
        <f>IF($E135="","",VLOOKUP($E135,'SuperTour Men'!$E$6:$AN$239,9,FALSE))</f>
        <v>0</v>
      </c>
      <c r="L135" s="41">
        <f>IF(K135,LOOKUP(K135,{1;2;3;4;5;6;7;8;9;10;11;12;13;14;15;16;17;18;19;20;21},{30;25;21;18;16;15;14;13;12;11;10;9;8;7;6;5;4;3;2;1;0}),0)</f>
        <v>0</v>
      </c>
      <c r="M135" s="390">
        <f>IF($E135="","",VLOOKUP($E135,'SuperTour Men'!$E$6:$AN$239,11,FALSE))</f>
        <v>0</v>
      </c>
      <c r="N135" s="43">
        <f>IF(M135,LOOKUP(M135,{1;2;3;4;5;6;7;8;9;10;11;12;13;14;15;16;17;18;19;20;21},{30;25;21;18;16;15;14;13;12;11;10;9;8;7;6;5;4;3;2;1;0}),0)</f>
        <v>0</v>
      </c>
      <c r="O135" s="390">
        <f>IF($E135="","",VLOOKUP($E135,'SuperTour Men'!$E$6:$AN$239,13,FALSE))</f>
        <v>0</v>
      </c>
      <c r="P135" s="41">
        <f>IF(O135,LOOKUP(O135,{1;2;3;4;5;6;7;8;9;10;11;12;13;14;15;16;17;18;19;20;21},{30;25;21;18;16;15;14;13;12;11;10;9;8;7;6;5;4;3;2;1;0}),0)</f>
        <v>0</v>
      </c>
      <c r="Q135" s="390">
        <f>IF($E135="","",VLOOKUP($E135,'SuperTour Men'!$E$6:$AN$239,15,FALSE))</f>
        <v>0</v>
      </c>
      <c r="R135" s="43">
        <f>IF(Q135,LOOKUP(Q135,{1;2;3;4;5;6;7;8;9;10;11;12;13;14;15;16;17;18;19;20;21},{30;25;21;18;16;15;14;13;12;11;10;9;8;7;6;5;4;3;2;1;0}),0)</f>
        <v>0</v>
      </c>
      <c r="S135" s="390">
        <f>IF($E135="","",VLOOKUP($E135,'SuperTour Men'!$E$6:$AN$239,17,FALSE))</f>
        <v>0</v>
      </c>
      <c r="T135" s="45">
        <f>IF(S135,LOOKUP(S135,{1;2;3;4;5;6;7;8;9;10;11;12;13;14;15;16;17;18;19;20;21},{60;50;42;36;32;30;28;26;24;22;20;18;16;14;12;10;8;6;4;2;0}),0)</f>
        <v>0</v>
      </c>
      <c r="U135" s="390">
        <f>IF($E135="","",VLOOKUP($E135,'SuperTour Men'!$E$6:$AN$239,19,FALSE))</f>
        <v>0</v>
      </c>
      <c r="V135" s="41">
        <f>IF(U135,LOOKUP(U135,{1;2;3;4;5;6;7;8;9;10;11;12;13;14;15;16;17;18;19;20;21},{60;50;42;36;32;30;28;26;24;22;20;18;16;14;12;10;8;6;4;2;0}),0)</f>
        <v>0</v>
      </c>
      <c r="W135" s="390">
        <f>IF($E135="","",VLOOKUP($E135,'SuperTour Men'!$E$6:$AN$239,21,FALSE))</f>
        <v>0</v>
      </c>
      <c r="X135" s="45">
        <f>IF(W135,LOOKUP(W135,{1;2;3;4;5;6;7;8;9;10;11;12;13;14;15;16;17;18;19;20;21},{60;50;42;36;32;30;28;26;24;22;20;18;16;14;12;10;8;6;4;2;0}),0)</f>
        <v>0</v>
      </c>
      <c r="Y135" s="390">
        <f>IF($E135="","",VLOOKUP($E135,'SuperTour Men'!$E$6:$AN$239,23,FALSE))</f>
        <v>0</v>
      </c>
      <c r="Z135" s="41">
        <f>IF(Y135,LOOKUP(Y135,{1;2;3;4;5;6;7;8;9;10;11;12;13;14;15;16;17;18;19;20;21},{60;50;42;36;32;30;28;26;24;22;20;18;16;14;12;10;8;6;4;2;0}),0)</f>
        <v>0</v>
      </c>
      <c r="AA135" s="390">
        <f>IF($E135="","",VLOOKUP($E135,'SuperTour Men'!$E$6:$AN$239,25,FALSE))</f>
        <v>0</v>
      </c>
      <c r="AB135" s="106">
        <f>IF(AA135,LOOKUP(AA135,{1;2;3;4;5;6;7;8;9;10;11;12;13;14;15;16;17;18;19;20;21},{30;25;21;18;16;15;14;13;12;11;10;9;8;7;6;5;4;3;2;1;0}),0)</f>
        <v>0</v>
      </c>
      <c r="AC135" s="390">
        <f>IF($E135="","",VLOOKUP($E135,'SuperTour Men'!$E$6:$AN$239,27,FALSE))</f>
        <v>0</v>
      </c>
      <c r="AD135" s="488">
        <f>IF(AC135,LOOKUP(AC135,{1;2;3;4;5;6;7;8;9;10;11;12;13;14;15;16;17;18;19;20;21},{30;25;21;18;16;15;14;13;12;11;10;9;8;7;6;5;4;3;2;1;0}),0)</f>
        <v>0</v>
      </c>
      <c r="AE135" s="390">
        <f>IF($E135="","",VLOOKUP($E135,'SuperTour Men'!$E$6:$AN$239,29,FALSE))</f>
        <v>0</v>
      </c>
      <c r="AF135" s="106">
        <f>IF(AE135,LOOKUP(AE135,{1;2;3;4;5;6;7;8;9;10;11;12;13;14;15;16;17;18;19;20;21},{30;25;21;18;16;15;14;13;12;11;10;9;8;7;6;5;4;3;2;1;0}),0)</f>
        <v>0</v>
      </c>
      <c r="AG135" s="390">
        <f>IF($E135="","",VLOOKUP($E135,'SuperTour Men'!$E$6:$AN$239,31,FALSE))</f>
        <v>0</v>
      </c>
      <c r="AH135" s="41">
        <f>IF(AG135,LOOKUP(AG135,{1;2;3;4;5;6;7;8;9;10;11;12;13;14;15;16;17;18;19;20;21},{30;25;21;18;16;15;14;13;12;11;10;9;8;7;6;5;4;3;2;1;0}),0)</f>
        <v>0</v>
      </c>
      <c r="AI135" s="390">
        <f>IF($E135="","",VLOOKUP($E135,'SuperTour Men'!$E$6:$AN$239,33,FALSE))</f>
        <v>0</v>
      </c>
      <c r="AJ135" s="43">
        <f>IF(AI135,LOOKUP(AI135,{1;2;3;4;5;6;7;8;9;10;11;12;13;14;15;16;17;18;19;20;21},{30;25;21;18;16;15;14;13;12;11;10;9;8;7;6;5;4;3;2;1;0}),0)</f>
        <v>0</v>
      </c>
      <c r="AK135" s="390">
        <f>IF($E135="","",VLOOKUP($E135,'SuperTour Men'!$E$6:$AN$239,35,FALSE))</f>
        <v>0</v>
      </c>
      <c r="AL135" s="43">
        <f>IF(AK135,LOOKUP(AK135,{1;2;3;4;5;6;7;8;9;10;11;12;13;14;15;16;17;18;19;20;21},{30;25;21;18;16;15;14;13;12;11;10;9;8;7;6;5;4;3;2;1;0}),0)</f>
        <v>0</v>
      </c>
    </row>
    <row r="136" spans="1:38" ht="16" customHeight="1" x14ac:dyDescent="0.2">
      <c r="A136" s="424">
        <f t="shared" si="12"/>
        <v>89</v>
      </c>
      <c r="B136" s="435">
        <v>3100217</v>
      </c>
      <c r="C136" s="429" t="s">
        <v>200</v>
      </c>
      <c r="D136" s="37" t="s">
        <v>201</v>
      </c>
      <c r="E136" s="38" t="str">
        <f t="shared" si="13"/>
        <v>KnuteJOHNSGAARD</v>
      </c>
      <c r="F136" s="39">
        <v>2017</v>
      </c>
      <c r="G136" s="117">
        <v>1992</v>
      </c>
      <c r="H136" s="207" t="str">
        <f t="shared" si="14"/>
        <v>SR</v>
      </c>
      <c r="I136" s="416">
        <f>(L136+N136+P136+R136+T136+V136+X136+Z136+AB136+AD136+AF136+AH136+AJ136+AL136)-SMALL((L136, N136,P136,R136,T136,V136,X136,Z136,AB136,AD136,AF136,AH136,AJ136,AL136),1)-SMALL((L136,N136,P136,R136,T136,V136,X136,Z136,AB136,AD136,AF136,AH136,AJ136,AL136),2)-SMALL((L136,N136,P136,R136,T136,V136,X136,Z136,AB136,AD136,AF136,AH136,AJ136,AL136),3)</f>
        <v>0</v>
      </c>
      <c r="J136" s="122"/>
      <c r="K136" s="388">
        <f>IF($E136="","",VLOOKUP($E136,'SuperTour Men'!$E$6:$AN$239,9,FALSE))</f>
        <v>0</v>
      </c>
      <c r="L136" s="41">
        <f>IF(K136,LOOKUP(K136,{1;2;3;4;5;6;7;8;9;10;11;12;13;14;15;16;17;18;19;20;21},{30;25;21;18;16;15;14;13;12;11;10;9;8;7;6;5;4;3;2;1;0}),0)</f>
        <v>0</v>
      </c>
      <c r="M136" s="390">
        <f>IF($E136="","",VLOOKUP($E136,'SuperTour Men'!$E$6:$AN$239,11,FALSE))</f>
        <v>0</v>
      </c>
      <c r="N136" s="43">
        <f>IF(M136,LOOKUP(M136,{1;2;3;4;5;6;7;8;9;10;11;12;13;14;15;16;17;18;19;20;21},{30;25;21;18;16;15;14;13;12;11;10;9;8;7;6;5;4;3;2;1;0}),0)</f>
        <v>0</v>
      </c>
      <c r="O136" s="390">
        <f>IF($E136="","",VLOOKUP($E136,'SuperTour Men'!$E$6:$AN$239,13,FALSE))</f>
        <v>0</v>
      </c>
      <c r="P136" s="41">
        <f>IF(O136,LOOKUP(O136,{1;2;3;4;5;6;7;8;9;10;11;12;13;14;15;16;17;18;19;20;21},{30;25;21;18;16;15;14;13;12;11;10;9;8;7;6;5;4;3;2;1;0}),0)</f>
        <v>0</v>
      </c>
      <c r="Q136" s="390">
        <f>IF($E136="","",VLOOKUP($E136,'SuperTour Men'!$E$6:$AN$239,15,FALSE))</f>
        <v>0</v>
      </c>
      <c r="R136" s="43">
        <f>IF(Q136,LOOKUP(Q136,{1;2;3;4;5;6;7;8;9;10;11;12;13;14;15;16;17;18;19;20;21},{30;25;21;18;16;15;14;13;12;11;10;9;8;7;6;5;4;3;2;1;0}),0)</f>
        <v>0</v>
      </c>
      <c r="S136" s="390">
        <f>IF($E136="","",VLOOKUP($E136,'SuperTour Men'!$E$6:$AN$239,17,FALSE))</f>
        <v>0</v>
      </c>
      <c r="T136" s="45">
        <f>IF(S136,LOOKUP(S136,{1;2;3;4;5;6;7;8;9;10;11;12;13;14;15;16;17;18;19;20;21},{60;50;42;36;32;30;28;26;24;22;20;18;16;14;12;10;8;6;4;2;0}),0)</f>
        <v>0</v>
      </c>
      <c r="U136" s="390">
        <f>IF($E136="","",VLOOKUP($E136,'SuperTour Men'!$E$6:$AN$239,19,FALSE))</f>
        <v>0</v>
      </c>
      <c r="V136" s="41">
        <f>IF(U136,LOOKUP(U136,{1;2;3;4;5;6;7;8;9;10;11;12;13;14;15;16;17;18;19;20;21},{60;50;42;36;32;30;28;26;24;22;20;18;16;14;12;10;8;6;4;2;0}),0)</f>
        <v>0</v>
      </c>
      <c r="W136" s="390">
        <f>IF($E136="","",VLOOKUP($E136,'SuperTour Men'!$E$6:$AN$239,21,FALSE))</f>
        <v>0</v>
      </c>
      <c r="X136" s="45">
        <f>IF(W136,LOOKUP(W136,{1;2;3;4;5;6;7;8;9;10;11;12;13;14;15;16;17;18;19;20;21},{60;50;42;36;32;30;28;26;24;22;20;18;16;14;12;10;8;6;4;2;0}),0)</f>
        <v>0</v>
      </c>
      <c r="Y136" s="390">
        <f>IF($E136="","",VLOOKUP($E136,'SuperTour Men'!$E$6:$AN$239,23,FALSE))</f>
        <v>0</v>
      </c>
      <c r="Z136" s="41">
        <f>IF(Y136,LOOKUP(Y136,{1;2;3;4;5;6;7;8;9;10;11;12;13;14;15;16;17;18;19;20;21},{60;50;42;36;32;30;28;26;24;22;20;18;16;14;12;10;8;6;4;2;0}),0)</f>
        <v>0</v>
      </c>
      <c r="AA136" s="390">
        <f>IF($E136="","",VLOOKUP($E136,'SuperTour Men'!$E$6:$AN$239,25,FALSE))</f>
        <v>0</v>
      </c>
      <c r="AB136" s="106">
        <f>IF(AA136,LOOKUP(AA136,{1;2;3;4;5;6;7;8;9;10;11;12;13;14;15;16;17;18;19;20;21},{30;25;21;18;16;15;14;13;12;11;10;9;8;7;6;5;4;3;2;1;0}),0)</f>
        <v>0</v>
      </c>
      <c r="AC136" s="390">
        <f>IF($E136="","",VLOOKUP($E136,'SuperTour Men'!$E$6:$AN$239,27,FALSE))</f>
        <v>0</v>
      </c>
      <c r="AD136" s="488">
        <f>IF(AC136,LOOKUP(AC136,{1;2;3;4;5;6;7;8;9;10;11;12;13;14;15;16;17;18;19;20;21},{30;25;21;18;16;15;14;13;12;11;10;9;8;7;6;5;4;3;2;1;0}),0)</f>
        <v>0</v>
      </c>
      <c r="AE136" s="390">
        <f>IF($E136="","",VLOOKUP($E136,'SuperTour Men'!$E$6:$AN$239,29,FALSE))</f>
        <v>0</v>
      </c>
      <c r="AF136" s="106">
        <f>IF(AE136,LOOKUP(AE136,{1;2;3;4;5;6;7;8;9;10;11;12;13;14;15;16;17;18;19;20;21},{30;25;21;18;16;15;14;13;12;11;10;9;8;7;6;5;4;3;2;1;0}),0)</f>
        <v>0</v>
      </c>
      <c r="AG136" s="390">
        <f>IF($E136="","",VLOOKUP($E136,'SuperTour Men'!$E$6:$AN$239,31,FALSE))</f>
        <v>0</v>
      </c>
      <c r="AH136" s="41">
        <f>IF(AG136,LOOKUP(AG136,{1;2;3;4;5;6;7;8;9;10;11;12;13;14;15;16;17;18;19;20;21},{30;25;21;18;16;15;14;13;12;11;10;9;8;7;6;5;4;3;2;1;0}),0)</f>
        <v>0</v>
      </c>
      <c r="AI136" s="390">
        <f>IF($E136="","",VLOOKUP($E136,'SuperTour Men'!$E$6:$AN$239,33,FALSE))</f>
        <v>0</v>
      </c>
      <c r="AJ136" s="43">
        <f>IF(AI136,LOOKUP(AI136,{1;2;3;4;5;6;7;8;9;10;11;12;13;14;15;16;17;18;19;20;21},{30;25;21;18;16;15;14;13;12;11;10;9;8;7;6;5;4;3;2;1;0}),0)</f>
        <v>0</v>
      </c>
      <c r="AK136" s="390">
        <f>IF($E136="","",VLOOKUP($E136,'SuperTour Men'!$E$6:$AN$239,35,FALSE))</f>
        <v>0</v>
      </c>
      <c r="AL136" s="43">
        <f>IF(AK136,LOOKUP(AK136,{1;2;3;4;5;6;7;8;9;10;11;12;13;14;15;16;17;18;19;20;21},{30;25;21;18;16;15;14;13;12;11;10;9;8;7;6;5;4;3;2;1;0}),0)</f>
        <v>0</v>
      </c>
    </row>
    <row r="137" spans="1:38" ht="16" customHeight="1" x14ac:dyDescent="0.2">
      <c r="A137" s="424">
        <f t="shared" si="12"/>
        <v>89</v>
      </c>
      <c r="B137" s="435">
        <v>3530722</v>
      </c>
      <c r="C137" s="429" t="s">
        <v>202</v>
      </c>
      <c r="D137" s="37" t="s">
        <v>203</v>
      </c>
      <c r="E137" s="38" t="str">
        <f t="shared" si="13"/>
        <v>SawyerKESSELHEIM</v>
      </c>
      <c r="F137" s="39">
        <v>2017</v>
      </c>
      <c r="G137" s="117">
        <v>1993</v>
      </c>
      <c r="H137" s="207" t="str">
        <f t="shared" si="14"/>
        <v>SR</v>
      </c>
      <c r="I137" s="416">
        <f>(L137+N137+P137+R137+T137+V137+X137+Z137+AB137+AD137+AF137+AH137+AJ137+AL137)-SMALL((L137, N137,P137,R137,T137,V137,X137,Z137,AB137,AD137,AF137,AH137,AJ137,AL137),1)-SMALL((L137,N137,P137,R137,T137,V137,X137,Z137,AB137,AD137,AF137,AH137,AJ137,AL137),2)-SMALL((L137,N137,P137,R137,T137,V137,X137,Z137,AB137,AD137,AF137,AH137,AJ137,AL137),3)</f>
        <v>0</v>
      </c>
      <c r="J137" s="122"/>
      <c r="K137" s="388">
        <f>IF($E137="","",VLOOKUP($E137,'SuperTour Men'!$E$6:$AN$239,9,FALSE))</f>
        <v>0</v>
      </c>
      <c r="L137" s="41">
        <f>IF(K137,LOOKUP(K137,{1;2;3;4;5;6;7;8;9;10;11;12;13;14;15;16;17;18;19;20;21},{30;25;21;18;16;15;14;13;12;11;10;9;8;7;6;5;4;3;2;1;0}),0)</f>
        <v>0</v>
      </c>
      <c r="M137" s="390">
        <f>IF($E137="","",VLOOKUP($E137,'SuperTour Men'!$E$6:$AN$239,11,FALSE))</f>
        <v>0</v>
      </c>
      <c r="N137" s="43">
        <f>IF(M137,LOOKUP(M137,{1;2;3;4;5;6;7;8;9;10;11;12;13;14;15;16;17;18;19;20;21},{30;25;21;18;16;15;14;13;12;11;10;9;8;7;6;5;4;3;2;1;0}),0)</f>
        <v>0</v>
      </c>
      <c r="O137" s="390">
        <f>IF($E137="","",VLOOKUP($E137,'SuperTour Men'!$E$6:$AN$239,13,FALSE))</f>
        <v>0</v>
      </c>
      <c r="P137" s="41">
        <f>IF(O137,LOOKUP(O137,{1;2;3;4;5;6;7;8;9;10;11;12;13;14;15;16;17;18;19;20;21},{30;25;21;18;16;15;14;13;12;11;10;9;8;7;6;5;4;3;2;1;0}),0)</f>
        <v>0</v>
      </c>
      <c r="Q137" s="390">
        <f>IF($E137="","",VLOOKUP($E137,'SuperTour Men'!$E$6:$AN$239,15,FALSE))</f>
        <v>0</v>
      </c>
      <c r="R137" s="43">
        <f>IF(Q137,LOOKUP(Q137,{1;2;3;4;5;6;7;8;9;10;11;12;13;14;15;16;17;18;19;20;21},{30;25;21;18;16;15;14;13;12;11;10;9;8;7;6;5;4;3;2;1;0}),0)</f>
        <v>0</v>
      </c>
      <c r="S137" s="390">
        <f>IF($E137="","",VLOOKUP($E137,'SuperTour Men'!$E$6:$AN$239,17,FALSE))</f>
        <v>0</v>
      </c>
      <c r="T137" s="45">
        <f>IF(S137,LOOKUP(S137,{1;2;3;4;5;6;7;8;9;10;11;12;13;14;15;16;17;18;19;20;21},{60;50;42;36;32;30;28;26;24;22;20;18;16;14;12;10;8;6;4;2;0}),0)</f>
        <v>0</v>
      </c>
      <c r="U137" s="390">
        <f>IF($E137="","",VLOOKUP($E137,'SuperTour Men'!$E$6:$AN$239,19,FALSE))</f>
        <v>0</v>
      </c>
      <c r="V137" s="41">
        <f>IF(U137,LOOKUP(U137,{1;2;3;4;5;6;7;8;9;10;11;12;13;14;15;16;17;18;19;20;21},{60;50;42;36;32;30;28;26;24;22;20;18;16;14;12;10;8;6;4;2;0}),0)</f>
        <v>0</v>
      </c>
      <c r="W137" s="390">
        <f>IF($E137="","",VLOOKUP($E137,'SuperTour Men'!$E$6:$AN$239,21,FALSE))</f>
        <v>0</v>
      </c>
      <c r="X137" s="45">
        <f>IF(W137,LOOKUP(W137,{1;2;3;4;5;6;7;8;9;10;11;12;13;14;15;16;17;18;19;20;21},{60;50;42;36;32;30;28;26;24;22;20;18;16;14;12;10;8;6;4;2;0}),0)</f>
        <v>0</v>
      </c>
      <c r="Y137" s="390">
        <f>IF($E137="","",VLOOKUP($E137,'SuperTour Men'!$E$6:$AN$239,23,FALSE))</f>
        <v>0</v>
      </c>
      <c r="Z137" s="41">
        <f>IF(Y137,LOOKUP(Y137,{1;2;3;4;5;6;7;8;9;10;11;12;13;14;15;16;17;18;19;20;21},{60;50;42;36;32;30;28;26;24;22;20;18;16;14;12;10;8;6;4;2;0}),0)</f>
        <v>0</v>
      </c>
      <c r="AA137" s="390">
        <f>IF($E137="","",VLOOKUP($E137,'SuperTour Men'!$E$6:$AN$239,25,FALSE))</f>
        <v>0</v>
      </c>
      <c r="AB137" s="106">
        <f>IF(AA137,LOOKUP(AA137,{1;2;3;4;5;6;7;8;9;10;11;12;13;14;15;16;17;18;19;20;21},{30;25;21;18;16;15;14;13;12;11;10;9;8;7;6;5;4;3;2;1;0}),0)</f>
        <v>0</v>
      </c>
      <c r="AC137" s="390">
        <f>IF($E137="","",VLOOKUP($E137,'SuperTour Men'!$E$6:$AN$239,27,FALSE))</f>
        <v>0</v>
      </c>
      <c r="AD137" s="488">
        <f>IF(AC137,LOOKUP(AC137,{1;2;3;4;5;6;7;8;9;10;11;12;13;14;15;16;17;18;19;20;21},{30;25;21;18;16;15;14;13;12;11;10;9;8;7;6;5;4;3;2;1;0}),0)</f>
        <v>0</v>
      </c>
      <c r="AE137" s="390">
        <f>IF($E137="","",VLOOKUP($E137,'SuperTour Men'!$E$6:$AN$239,29,FALSE))</f>
        <v>0</v>
      </c>
      <c r="AF137" s="106">
        <f>IF(AE137,LOOKUP(AE137,{1;2;3;4;5;6;7;8;9;10;11;12;13;14;15;16;17;18;19;20;21},{30;25;21;18;16;15;14;13;12;11;10;9;8;7;6;5;4;3;2;1;0}),0)</f>
        <v>0</v>
      </c>
      <c r="AG137" s="390">
        <f>IF($E137="","",VLOOKUP($E137,'SuperTour Men'!$E$6:$AN$239,31,FALSE))</f>
        <v>0</v>
      </c>
      <c r="AH137" s="41">
        <f>IF(AG137,LOOKUP(AG137,{1;2;3;4;5;6;7;8;9;10;11;12;13;14;15;16;17;18;19;20;21},{30;25;21;18;16;15;14;13;12;11;10;9;8;7;6;5;4;3;2;1;0}),0)</f>
        <v>0</v>
      </c>
      <c r="AI137" s="390">
        <f>IF($E137="","",VLOOKUP($E137,'SuperTour Men'!$E$6:$AN$239,33,FALSE))</f>
        <v>0</v>
      </c>
      <c r="AJ137" s="43">
        <f>IF(AI137,LOOKUP(AI137,{1;2;3;4;5;6;7;8;9;10;11;12;13;14;15;16;17;18;19;20;21},{30;25;21;18;16;15;14;13;12;11;10;9;8;7;6;5;4;3;2;1;0}),0)</f>
        <v>0</v>
      </c>
      <c r="AK137" s="390">
        <f>IF($E137="","",VLOOKUP($E137,'SuperTour Men'!$E$6:$AN$239,35,FALSE))</f>
        <v>0</v>
      </c>
      <c r="AL137" s="43">
        <f>IF(AK137,LOOKUP(AK137,{1;2;3;4;5;6;7;8;9;10;11;12;13;14;15;16;17;18;19;20;21},{30;25;21;18;16;15;14;13;12;11;10;9;8;7;6;5;4;3;2;1;0}),0)</f>
        <v>0</v>
      </c>
    </row>
    <row r="138" spans="1:38" ht="16" customHeight="1" x14ac:dyDescent="0.2">
      <c r="A138" s="424">
        <f t="shared" si="12"/>
        <v>89</v>
      </c>
      <c r="B138" s="435">
        <v>3530827</v>
      </c>
      <c r="C138" s="430" t="s">
        <v>204</v>
      </c>
      <c r="D138" s="49" t="s">
        <v>205</v>
      </c>
      <c r="E138" s="38" t="str">
        <f t="shared" si="13"/>
        <v>TracenKNOPP</v>
      </c>
      <c r="F138" s="50"/>
      <c r="G138" s="118">
        <v>1998</v>
      </c>
      <c r="H138" s="207" t="str">
        <f t="shared" si="14"/>
        <v>U23</v>
      </c>
      <c r="I138" s="416">
        <f>(L138+N138+P138+R138+T138+V138+X138+Z138+AB138+AD138+AF138+AH138+AJ138+AL138)-SMALL((L138, N138,P138,R138,T138,V138,X138,Z138,AB138,AD138,AF138,AH138,AJ138,AL138),1)-SMALL((L138,N138,P138,R138,T138,V138,X138,Z138,AB138,AD138,AF138,AH138,AJ138,AL138),2)-SMALL((L138,N138,P138,R138,T138,V138,X138,Z138,AB138,AD138,AF138,AH138,AJ138,AL138),3)</f>
        <v>0</v>
      </c>
      <c r="J138" s="122"/>
      <c r="K138" s="388">
        <f>IF($E138="","",VLOOKUP($E138,'SuperTour Men'!$E$6:$AN$239,9,FALSE))</f>
        <v>0</v>
      </c>
      <c r="L138" s="41">
        <f>IF(K138,LOOKUP(K138,{1;2;3;4;5;6;7;8;9;10;11;12;13;14;15;16;17;18;19;20;21},{30;25;21;18;16;15;14;13;12;11;10;9;8;7;6;5;4;3;2;1;0}),0)</f>
        <v>0</v>
      </c>
      <c r="M138" s="390">
        <f>IF($E138="","",VLOOKUP($E138,'SuperTour Men'!$E$6:$AN$239,11,FALSE))</f>
        <v>0</v>
      </c>
      <c r="N138" s="43">
        <f>IF(M138,LOOKUP(M138,{1;2;3;4;5;6;7;8;9;10;11;12;13;14;15;16;17;18;19;20;21},{30;25;21;18;16;15;14;13;12;11;10;9;8;7;6;5;4;3;2;1;0}),0)</f>
        <v>0</v>
      </c>
      <c r="O138" s="390">
        <f>IF($E138="","",VLOOKUP($E138,'SuperTour Men'!$E$6:$AN$239,13,FALSE))</f>
        <v>0</v>
      </c>
      <c r="P138" s="41">
        <f>IF(O138,LOOKUP(O138,{1;2;3;4;5;6;7;8;9;10;11;12;13;14;15;16;17;18;19;20;21},{30;25;21;18;16;15;14;13;12;11;10;9;8;7;6;5;4;3;2;1;0}),0)</f>
        <v>0</v>
      </c>
      <c r="Q138" s="390">
        <f>IF($E138="","",VLOOKUP($E138,'SuperTour Men'!$E$6:$AN$239,15,FALSE))</f>
        <v>0</v>
      </c>
      <c r="R138" s="43">
        <f>IF(Q138,LOOKUP(Q138,{1;2;3;4;5;6;7;8;9;10;11;12;13;14;15;16;17;18;19;20;21},{30;25;21;18;16;15;14;13;12;11;10;9;8;7;6;5;4;3;2;1;0}),0)</f>
        <v>0</v>
      </c>
      <c r="S138" s="390">
        <f>IF($E138="","",VLOOKUP($E138,'SuperTour Men'!$E$6:$AN$239,17,FALSE))</f>
        <v>0</v>
      </c>
      <c r="T138" s="45">
        <f>IF(S138,LOOKUP(S138,{1;2;3;4;5;6;7;8;9;10;11;12;13;14;15;16;17;18;19;20;21},{60;50;42;36;32;30;28;26;24;22;20;18;16;14;12;10;8;6;4;2;0}),0)</f>
        <v>0</v>
      </c>
      <c r="U138" s="390">
        <f>IF($E138="","",VLOOKUP($E138,'SuperTour Men'!$E$6:$AN$239,19,FALSE))</f>
        <v>0</v>
      </c>
      <c r="V138" s="41">
        <f>IF(U138,LOOKUP(U138,{1;2;3;4;5;6;7;8;9;10;11;12;13;14;15;16;17;18;19;20;21},{60;50;42;36;32;30;28;26;24;22;20;18;16;14;12;10;8;6;4;2;0}),0)</f>
        <v>0</v>
      </c>
      <c r="W138" s="390">
        <f>IF($E138="","",VLOOKUP($E138,'SuperTour Men'!$E$6:$AN$239,21,FALSE))</f>
        <v>0</v>
      </c>
      <c r="X138" s="45">
        <f>IF(W138,LOOKUP(W138,{1;2;3;4;5;6;7;8;9;10;11;12;13;14;15;16;17;18;19;20;21},{60;50;42;36;32;30;28;26;24;22;20;18;16;14;12;10;8;6;4;2;0}),0)</f>
        <v>0</v>
      </c>
      <c r="Y138" s="390">
        <f>IF($E138="","",VLOOKUP($E138,'SuperTour Men'!$E$6:$AN$239,23,FALSE))</f>
        <v>0</v>
      </c>
      <c r="Z138" s="41">
        <f>IF(Y138,LOOKUP(Y138,{1;2;3;4;5;6;7;8;9;10;11;12;13;14;15;16;17;18;19;20;21},{60;50;42;36;32;30;28;26;24;22;20;18;16;14;12;10;8;6;4;2;0}),0)</f>
        <v>0</v>
      </c>
      <c r="AA138" s="390">
        <f>IF($E138="","",VLOOKUP($E138,'SuperTour Men'!$E$6:$AN$239,25,FALSE))</f>
        <v>0</v>
      </c>
      <c r="AB138" s="106">
        <f>IF(AA138,LOOKUP(AA138,{1;2;3;4;5;6;7;8;9;10;11;12;13;14;15;16;17;18;19;20;21},{30;25;21;18;16;15;14;13;12;11;10;9;8;7;6;5;4;3;2;1;0}),0)</f>
        <v>0</v>
      </c>
      <c r="AC138" s="390">
        <f>IF($E138="","",VLOOKUP($E138,'SuperTour Men'!$E$6:$AN$239,27,FALSE))</f>
        <v>0</v>
      </c>
      <c r="AD138" s="488">
        <f>IF(AC138,LOOKUP(AC138,{1;2;3;4;5;6;7;8;9;10;11;12;13;14;15;16;17;18;19;20;21},{30;25;21;18;16;15;14;13;12;11;10;9;8;7;6;5;4;3;2;1;0}),0)</f>
        <v>0</v>
      </c>
      <c r="AE138" s="390">
        <f>IF($E138="","",VLOOKUP($E138,'SuperTour Men'!$E$6:$AN$239,29,FALSE))</f>
        <v>0</v>
      </c>
      <c r="AF138" s="106">
        <f>IF(AE138,LOOKUP(AE138,{1;2;3;4;5;6;7;8;9;10;11;12;13;14;15;16;17;18;19;20;21},{30;25;21;18;16;15;14;13;12;11;10;9;8;7;6;5;4;3;2;1;0}),0)</f>
        <v>0</v>
      </c>
      <c r="AG138" s="390">
        <f>IF($E138="","",VLOOKUP($E138,'SuperTour Men'!$E$6:$AN$239,31,FALSE))</f>
        <v>0</v>
      </c>
      <c r="AH138" s="41">
        <f>IF(AG138,LOOKUP(AG138,{1;2;3;4;5;6;7;8;9;10;11;12;13;14;15;16;17;18;19;20;21},{30;25;21;18;16;15;14;13;12;11;10;9;8;7;6;5;4;3;2;1;0}),0)</f>
        <v>0</v>
      </c>
      <c r="AI138" s="390">
        <f>IF($E138="","",VLOOKUP($E138,'SuperTour Men'!$E$6:$AN$239,33,FALSE))</f>
        <v>0</v>
      </c>
      <c r="AJ138" s="43">
        <f>IF(AI138,LOOKUP(AI138,{1;2;3;4;5;6;7;8;9;10;11;12;13;14;15;16;17;18;19;20;21},{30;25;21;18;16;15;14;13;12;11;10;9;8;7;6;5;4;3;2;1;0}),0)</f>
        <v>0</v>
      </c>
      <c r="AK138" s="390">
        <f>IF($E138="","",VLOOKUP($E138,'SuperTour Men'!$E$6:$AN$239,35,FALSE))</f>
        <v>0</v>
      </c>
      <c r="AL138" s="43">
        <f>IF(AK138,LOOKUP(AK138,{1;2;3;4;5;6;7;8;9;10;11;12;13;14;15;16;17;18;19;20;21},{30;25;21;18;16;15;14;13;12;11;10;9;8;7;6;5;4;3;2;1;0}),0)</f>
        <v>0</v>
      </c>
    </row>
    <row r="139" spans="1:38" ht="16" customHeight="1" x14ac:dyDescent="0.2">
      <c r="A139" s="424">
        <f t="shared" si="12"/>
        <v>89</v>
      </c>
      <c r="B139" s="435">
        <v>3150493</v>
      </c>
      <c r="C139" s="430" t="s">
        <v>136</v>
      </c>
      <c r="D139" s="49" t="s">
        <v>137</v>
      </c>
      <c r="E139" s="38" t="str">
        <f t="shared" si="13"/>
        <v>KrystofKOPAL</v>
      </c>
      <c r="F139" s="39">
        <v>2017</v>
      </c>
      <c r="G139" s="118">
        <v>1993</v>
      </c>
      <c r="H139" s="207" t="str">
        <f t="shared" si="14"/>
        <v>SR</v>
      </c>
      <c r="I139" s="416">
        <f>(L139+N139+P139+R139+T139+V139+X139+Z139+AB139+AD139+AF139+AH139+AJ139+AL139)-SMALL((L139, N139,P139,R139,T139,V139,X139,Z139,AB139,AD139,AF139,AH139,AJ139,AL139),1)-SMALL((L139,N139,P139,R139,T139,V139,X139,Z139,AB139,AD139,AF139,AH139,AJ139,AL139),2)-SMALL((L139,N139,P139,R139,T139,V139,X139,Z139,AB139,AD139,AF139,AH139,AJ139,AL139),3)</f>
        <v>0</v>
      </c>
      <c r="J139" s="122"/>
      <c r="K139" s="388">
        <f>IF($E139="","",VLOOKUP($E139,'SuperTour Men'!$E$6:$AN$239,9,FALSE))</f>
        <v>0</v>
      </c>
      <c r="L139" s="41">
        <f>IF(K139,LOOKUP(K139,{1;2;3;4;5;6;7;8;9;10;11;12;13;14;15;16;17;18;19;20;21},{30;25;21;18;16;15;14;13;12;11;10;9;8;7;6;5;4;3;2;1;0}),0)</f>
        <v>0</v>
      </c>
      <c r="M139" s="390">
        <f>IF($E139="","",VLOOKUP($E139,'SuperTour Men'!$E$6:$AN$239,11,FALSE))</f>
        <v>0</v>
      </c>
      <c r="N139" s="43">
        <f>IF(M139,LOOKUP(M139,{1;2;3;4;5;6;7;8;9;10;11;12;13;14;15;16;17;18;19;20;21},{30;25;21;18;16;15;14;13;12;11;10;9;8;7;6;5;4;3;2;1;0}),0)</f>
        <v>0</v>
      </c>
      <c r="O139" s="390">
        <f>IF($E139="","",VLOOKUP($E139,'SuperTour Men'!$E$6:$AN$239,13,FALSE))</f>
        <v>0</v>
      </c>
      <c r="P139" s="41">
        <f>IF(O139,LOOKUP(O139,{1;2;3;4;5;6;7;8;9;10;11;12;13;14;15;16;17;18;19;20;21},{30;25;21;18;16;15;14;13;12;11;10;9;8;7;6;5;4;3;2;1;0}),0)</f>
        <v>0</v>
      </c>
      <c r="Q139" s="390">
        <f>IF($E139="","",VLOOKUP($E139,'SuperTour Men'!$E$6:$AN$239,15,FALSE))</f>
        <v>0</v>
      </c>
      <c r="R139" s="43">
        <f>IF(Q139,LOOKUP(Q139,{1;2;3;4;5;6;7;8;9;10;11;12;13;14;15;16;17;18;19;20;21},{30;25;21;18;16;15;14;13;12;11;10;9;8;7;6;5;4;3;2;1;0}),0)</f>
        <v>0</v>
      </c>
      <c r="S139" s="390">
        <f>IF($E139="","",VLOOKUP($E139,'SuperTour Men'!$E$6:$AN$239,17,FALSE))</f>
        <v>0</v>
      </c>
      <c r="T139" s="45">
        <f>IF(S139,LOOKUP(S139,{1;2;3;4;5;6;7;8;9;10;11;12;13;14;15;16;17;18;19;20;21},{60;50;42;36;32;30;28;26;24;22;20;18;16;14;12;10;8;6;4;2;0}),0)</f>
        <v>0</v>
      </c>
      <c r="U139" s="390">
        <f>IF($E139="","",VLOOKUP($E139,'SuperTour Men'!$E$6:$AN$239,19,FALSE))</f>
        <v>0</v>
      </c>
      <c r="V139" s="41">
        <f>IF(U139,LOOKUP(U139,{1;2;3;4;5;6;7;8;9;10;11;12;13;14;15;16;17;18;19;20;21},{60;50;42;36;32;30;28;26;24;22;20;18;16;14;12;10;8;6;4;2;0}),0)</f>
        <v>0</v>
      </c>
      <c r="W139" s="390">
        <f>IF($E139="","",VLOOKUP($E139,'SuperTour Men'!$E$6:$AN$239,21,FALSE))</f>
        <v>0</v>
      </c>
      <c r="X139" s="45">
        <f>IF(W139,LOOKUP(W139,{1;2;3;4;5;6;7;8;9;10;11;12;13;14;15;16;17;18;19;20;21},{60;50;42;36;32;30;28;26;24;22;20;18;16;14;12;10;8;6;4;2;0}),0)</f>
        <v>0</v>
      </c>
      <c r="Y139" s="390">
        <f>IF($E139="","",VLOOKUP($E139,'SuperTour Men'!$E$6:$AN$239,23,FALSE))</f>
        <v>0</v>
      </c>
      <c r="Z139" s="41">
        <f>IF(Y139,LOOKUP(Y139,{1;2;3;4;5;6;7;8;9;10;11;12;13;14;15;16;17;18;19;20;21},{60;50;42;36;32;30;28;26;24;22;20;18;16;14;12;10;8;6;4;2;0}),0)</f>
        <v>0</v>
      </c>
      <c r="AA139" s="390">
        <f>IF($E139="","",VLOOKUP($E139,'SuperTour Men'!$E$6:$AN$239,25,FALSE))</f>
        <v>0</v>
      </c>
      <c r="AB139" s="106">
        <f>IF(AA139,LOOKUP(AA139,{1;2;3;4;5;6;7;8;9;10;11;12;13;14;15;16;17;18;19;20;21},{30;25;21;18;16;15;14;13;12;11;10;9;8;7;6;5;4;3;2;1;0}),0)</f>
        <v>0</v>
      </c>
      <c r="AC139" s="390">
        <f>IF($E139="","",VLOOKUP($E139,'SuperTour Men'!$E$6:$AN$239,27,FALSE))</f>
        <v>0</v>
      </c>
      <c r="AD139" s="488">
        <f>IF(AC139,LOOKUP(AC139,{1;2;3;4;5;6;7;8;9;10;11;12;13;14;15;16;17;18;19;20;21},{30;25;21;18;16;15;14;13;12;11;10;9;8;7;6;5;4;3;2;1;0}),0)</f>
        <v>0</v>
      </c>
      <c r="AE139" s="390">
        <f>IF($E139="","",VLOOKUP($E139,'SuperTour Men'!$E$6:$AN$239,29,FALSE))</f>
        <v>0</v>
      </c>
      <c r="AF139" s="106">
        <f>IF(AE139,LOOKUP(AE139,{1;2;3;4;5;6;7;8;9;10;11;12;13;14;15;16;17;18;19;20;21},{30;25;21;18;16;15;14;13;12;11;10;9;8;7;6;5;4;3;2;1;0}),0)</f>
        <v>0</v>
      </c>
      <c r="AG139" s="390">
        <f>IF($E139="","",VLOOKUP($E139,'SuperTour Men'!$E$6:$AN$239,31,FALSE))</f>
        <v>0</v>
      </c>
      <c r="AH139" s="41">
        <f>IF(AG139,LOOKUP(AG139,{1;2;3;4;5;6;7;8;9;10;11;12;13;14;15;16;17;18;19;20;21},{30;25;21;18;16;15;14;13;12;11;10;9;8;7;6;5;4;3;2;1;0}),0)</f>
        <v>0</v>
      </c>
      <c r="AI139" s="390">
        <f>IF($E139="","",VLOOKUP($E139,'SuperTour Men'!$E$6:$AN$239,33,FALSE))</f>
        <v>0</v>
      </c>
      <c r="AJ139" s="43">
        <f>IF(AI139,LOOKUP(AI139,{1;2;3;4;5;6;7;8;9;10;11;12;13;14;15;16;17;18;19;20;21},{30;25;21;18;16;15;14;13;12;11;10;9;8;7;6;5;4;3;2;1;0}),0)</f>
        <v>0</v>
      </c>
      <c r="AK139" s="390">
        <f>IF($E139="","",VLOOKUP($E139,'SuperTour Men'!$E$6:$AN$239,35,FALSE))</f>
        <v>0</v>
      </c>
      <c r="AL139" s="43">
        <f>IF(AK139,LOOKUP(AK139,{1;2;3;4;5;6;7;8;9;10;11;12;13;14;15;16;17;18;19;20;21},{30;25;21;18;16;15;14;13;12;11;10;9;8;7;6;5;4;3;2;1;0}),0)</f>
        <v>0</v>
      </c>
    </row>
    <row r="140" spans="1:38" ht="16" customHeight="1" x14ac:dyDescent="0.2">
      <c r="A140" s="424">
        <f t="shared" si="12"/>
        <v>89</v>
      </c>
      <c r="B140" s="435">
        <v>3040096</v>
      </c>
      <c r="C140" s="430" t="s">
        <v>206</v>
      </c>
      <c r="D140" s="49" t="s">
        <v>207</v>
      </c>
      <c r="E140" s="38" t="str">
        <f t="shared" si="13"/>
        <v>PaulKOVACS</v>
      </c>
      <c r="F140" s="39">
        <v>2017</v>
      </c>
      <c r="G140" s="118">
        <v>1990</v>
      </c>
      <c r="H140" s="207" t="str">
        <f t="shared" si="14"/>
        <v>SR</v>
      </c>
      <c r="I140" s="416">
        <f>(L140+N140+P140+R140+T140+V140+X140+Z140+AB140+AD140+AF140+AH140+AJ140+AL140)-SMALL((L140, N140,P140,R140,T140,V140,X140,Z140,AB140,AD140,AF140,AH140,AJ140,AL140),1)-SMALL((L140,N140,P140,R140,T140,V140,X140,Z140,AB140,AD140,AF140,AH140,AJ140,AL140),2)-SMALL((L140,N140,P140,R140,T140,V140,X140,Z140,AB140,AD140,AF140,AH140,AJ140,AL140),3)</f>
        <v>0</v>
      </c>
      <c r="J140" s="122"/>
      <c r="K140" s="388">
        <f>IF($E140="","",VLOOKUP($E140,'SuperTour Men'!$E$6:$AN$239,9,FALSE))</f>
        <v>0</v>
      </c>
      <c r="L140" s="41">
        <f>IF(K140,LOOKUP(K140,{1;2;3;4;5;6;7;8;9;10;11;12;13;14;15;16;17;18;19;20;21},{30;25;21;18;16;15;14;13;12;11;10;9;8;7;6;5;4;3;2;1;0}),0)</f>
        <v>0</v>
      </c>
      <c r="M140" s="390">
        <f>IF($E140="","",VLOOKUP($E140,'SuperTour Men'!$E$6:$AN$239,11,FALSE))</f>
        <v>0</v>
      </c>
      <c r="N140" s="43">
        <f>IF(M140,LOOKUP(M140,{1;2;3;4;5;6;7;8;9;10;11;12;13;14;15;16;17;18;19;20;21},{30;25;21;18;16;15;14;13;12;11;10;9;8;7;6;5;4;3;2;1;0}),0)</f>
        <v>0</v>
      </c>
      <c r="O140" s="390">
        <f>IF($E140="","",VLOOKUP($E140,'SuperTour Men'!$E$6:$AN$239,13,FALSE))</f>
        <v>0</v>
      </c>
      <c r="P140" s="41">
        <f>IF(O140,LOOKUP(O140,{1;2;3;4;5;6;7;8;9;10;11;12;13;14;15;16;17;18;19;20;21},{30;25;21;18;16;15;14;13;12;11;10;9;8;7;6;5;4;3;2;1;0}),0)</f>
        <v>0</v>
      </c>
      <c r="Q140" s="390">
        <f>IF($E140="","",VLOOKUP($E140,'SuperTour Men'!$E$6:$AN$239,15,FALSE))</f>
        <v>0</v>
      </c>
      <c r="R140" s="43">
        <f>IF(Q140,LOOKUP(Q140,{1;2;3;4;5;6;7;8;9;10;11;12;13;14;15;16;17;18;19;20;21},{30;25;21;18;16;15;14;13;12;11;10;9;8;7;6;5;4;3;2;1;0}),0)</f>
        <v>0</v>
      </c>
      <c r="S140" s="390">
        <f>IF($E140="","",VLOOKUP($E140,'SuperTour Men'!$E$6:$AN$239,17,FALSE))</f>
        <v>0</v>
      </c>
      <c r="T140" s="45">
        <f>IF(S140,LOOKUP(S140,{1;2;3;4;5;6;7;8;9;10;11;12;13;14;15;16;17;18;19;20;21},{60;50;42;36;32;30;28;26;24;22;20;18;16;14;12;10;8;6;4;2;0}),0)</f>
        <v>0</v>
      </c>
      <c r="U140" s="390">
        <f>IF($E140="","",VLOOKUP($E140,'SuperTour Men'!$E$6:$AN$239,19,FALSE))</f>
        <v>0</v>
      </c>
      <c r="V140" s="41">
        <f>IF(U140,LOOKUP(U140,{1;2;3;4;5;6;7;8;9;10;11;12;13;14;15;16;17;18;19;20;21},{60;50;42;36;32;30;28;26;24;22;20;18;16;14;12;10;8;6;4;2;0}),0)</f>
        <v>0</v>
      </c>
      <c r="W140" s="390">
        <f>IF($E140="","",VLOOKUP($E140,'SuperTour Men'!$E$6:$AN$239,21,FALSE))</f>
        <v>0</v>
      </c>
      <c r="X140" s="45">
        <f>IF(W140,LOOKUP(W140,{1;2;3;4;5;6;7;8;9;10;11;12;13;14;15;16;17;18;19;20;21},{60;50;42;36;32;30;28;26;24;22;20;18;16;14;12;10;8;6;4;2;0}),0)</f>
        <v>0</v>
      </c>
      <c r="Y140" s="390">
        <f>IF($E140="","",VLOOKUP($E140,'SuperTour Men'!$E$6:$AN$239,23,FALSE))</f>
        <v>0</v>
      </c>
      <c r="Z140" s="41">
        <f>IF(Y140,LOOKUP(Y140,{1;2;3;4;5;6;7;8;9;10;11;12;13;14;15;16;17;18;19;20;21},{60;50;42;36;32;30;28;26;24;22;20;18;16;14;12;10;8;6;4;2;0}),0)</f>
        <v>0</v>
      </c>
      <c r="AA140" s="390">
        <f>IF($E140="","",VLOOKUP($E140,'SuperTour Men'!$E$6:$AN$239,25,FALSE))</f>
        <v>0</v>
      </c>
      <c r="AB140" s="106">
        <f>IF(AA140,LOOKUP(AA140,{1;2;3;4;5;6;7;8;9;10;11;12;13;14;15;16;17;18;19;20;21},{30;25;21;18;16;15;14;13;12;11;10;9;8;7;6;5;4;3;2;1;0}),0)</f>
        <v>0</v>
      </c>
      <c r="AC140" s="390">
        <f>IF($E140="","",VLOOKUP($E140,'SuperTour Men'!$E$6:$AN$239,27,FALSE))</f>
        <v>0</v>
      </c>
      <c r="AD140" s="488">
        <f>IF(AC140,LOOKUP(AC140,{1;2;3;4;5;6;7;8;9;10;11;12;13;14;15;16;17;18;19;20;21},{30;25;21;18;16;15;14;13;12;11;10;9;8;7;6;5;4;3;2;1;0}),0)</f>
        <v>0</v>
      </c>
      <c r="AE140" s="390">
        <f>IF($E140="","",VLOOKUP($E140,'SuperTour Men'!$E$6:$AN$239,29,FALSE))</f>
        <v>0</v>
      </c>
      <c r="AF140" s="106">
        <f>IF(AE140,LOOKUP(AE140,{1;2;3;4;5;6;7;8;9;10;11;12;13;14;15;16;17;18;19;20;21},{30;25;21;18;16;15;14;13;12;11;10;9;8;7;6;5;4;3;2;1;0}),0)</f>
        <v>0</v>
      </c>
      <c r="AG140" s="390">
        <f>IF($E140="","",VLOOKUP($E140,'SuperTour Men'!$E$6:$AN$239,31,FALSE))</f>
        <v>0</v>
      </c>
      <c r="AH140" s="41">
        <f>IF(AG140,LOOKUP(AG140,{1;2;3;4;5;6;7;8;9;10;11;12;13;14;15;16;17;18;19;20;21},{30;25;21;18;16;15;14;13;12;11;10;9;8;7;6;5;4;3;2;1;0}),0)</f>
        <v>0</v>
      </c>
      <c r="AI140" s="390">
        <f>IF($E140="","",VLOOKUP($E140,'SuperTour Men'!$E$6:$AN$239,33,FALSE))</f>
        <v>0</v>
      </c>
      <c r="AJ140" s="43">
        <f>IF(AI140,LOOKUP(AI140,{1;2;3;4;5;6;7;8;9;10;11;12;13;14;15;16;17;18;19;20;21},{30;25;21;18;16;15;14;13;12;11;10;9;8;7;6;5;4;3;2;1;0}),0)</f>
        <v>0</v>
      </c>
      <c r="AK140" s="390">
        <f>IF($E140="","",VLOOKUP($E140,'SuperTour Men'!$E$6:$AN$239,35,FALSE))</f>
        <v>0</v>
      </c>
      <c r="AL140" s="43">
        <f>IF(AK140,LOOKUP(AK140,{1;2;3;4;5;6;7;8;9;10;11;12;13;14;15;16;17;18;19;20;21},{30;25;21;18;16;15;14;13;12;11;10;9;8;7;6;5;4;3;2;1;0}),0)</f>
        <v>0</v>
      </c>
    </row>
    <row r="141" spans="1:38" ht="16" customHeight="1" x14ac:dyDescent="0.2">
      <c r="A141" s="424">
        <f t="shared" si="12"/>
        <v>89</v>
      </c>
      <c r="B141" s="154">
        <v>3100301</v>
      </c>
      <c r="C141" s="430" t="s">
        <v>76</v>
      </c>
      <c r="D141" s="49" t="s">
        <v>208</v>
      </c>
      <c r="E141" s="38" t="str">
        <f t="shared" si="13"/>
        <v>JulienLAMOUREUX</v>
      </c>
      <c r="F141" s="39">
        <v>2017</v>
      </c>
      <c r="G141" s="440">
        <v>1994</v>
      </c>
      <c r="H141" s="207" t="str">
        <f t="shared" si="14"/>
        <v>SR</v>
      </c>
      <c r="I141" s="416">
        <f>(L141+N141+P141+R141+T141+V141+X141+Z141+AB141+AD141+AF141+AH141+AJ141+AL141)-SMALL((L141, N141,P141,R141,T141,V141,X141,Z141,AB141,AD141,AF141,AH141,AJ141,AL141),1)-SMALL((L141,N141,P141,R141,T141,V141,X141,Z141,AB141,AD141,AF141,AH141,AJ141,AL141),2)-SMALL((L141,N141,P141,R141,T141,V141,X141,Z141,AB141,AD141,AF141,AH141,AJ141,AL141),3)</f>
        <v>0</v>
      </c>
      <c r="J141" s="266"/>
      <c r="K141" s="388">
        <f>IF($E141="","",VLOOKUP($E141,'SuperTour Men'!$E$6:$AN$239,9,FALSE))</f>
        <v>0</v>
      </c>
      <c r="L141" s="41">
        <f>IF(K141,LOOKUP(K141,{1;2;3;4;5;6;7;8;9;10;11;12;13;14;15;16;17;18;19;20;21},{30;25;21;18;16;15;14;13;12;11;10;9;8;7;6;5;4;3;2;1;0}),0)</f>
        <v>0</v>
      </c>
      <c r="M141" s="390">
        <f>IF($E141="","",VLOOKUP($E141,'SuperTour Men'!$E$6:$AN$239,11,FALSE))</f>
        <v>0</v>
      </c>
      <c r="N141" s="43">
        <f>IF(M141,LOOKUP(M141,{1;2;3;4;5;6;7;8;9;10;11;12;13;14;15;16;17;18;19;20;21},{30;25;21;18;16;15;14;13;12;11;10;9;8;7;6;5;4;3;2;1;0}),0)</f>
        <v>0</v>
      </c>
      <c r="O141" s="390">
        <f>IF($E141="","",VLOOKUP($E141,'SuperTour Men'!$E$6:$AN$239,13,FALSE))</f>
        <v>0</v>
      </c>
      <c r="P141" s="41">
        <f>IF(O141,LOOKUP(O141,{1;2;3;4;5;6;7;8;9;10;11;12;13;14;15;16;17;18;19;20;21},{30;25;21;18;16;15;14;13;12;11;10;9;8;7;6;5;4;3;2;1;0}),0)</f>
        <v>0</v>
      </c>
      <c r="Q141" s="390">
        <f>IF($E141="","",VLOOKUP($E141,'SuperTour Men'!$E$6:$AN$239,15,FALSE))</f>
        <v>0</v>
      </c>
      <c r="R141" s="43">
        <f>IF(Q141,LOOKUP(Q141,{1;2;3;4;5;6;7;8;9;10;11;12;13;14;15;16;17;18;19;20;21},{30;25;21;18;16;15;14;13;12;11;10;9;8;7;6;5;4;3;2;1;0}),0)</f>
        <v>0</v>
      </c>
      <c r="S141" s="390">
        <f>IF($E141="","",VLOOKUP($E141,'SuperTour Men'!$E$6:$AN$239,17,FALSE))</f>
        <v>0</v>
      </c>
      <c r="T141" s="45">
        <f>IF(S141,LOOKUP(S141,{1;2;3;4;5;6;7;8;9;10;11;12;13;14;15;16;17;18;19;20;21},{60;50;42;36;32;30;28;26;24;22;20;18;16;14;12;10;8;6;4;2;0}),0)</f>
        <v>0</v>
      </c>
      <c r="U141" s="390">
        <f>IF($E141="","",VLOOKUP($E141,'SuperTour Men'!$E$6:$AN$239,19,FALSE))</f>
        <v>0</v>
      </c>
      <c r="V141" s="41">
        <f>IF(U141,LOOKUP(U141,{1;2;3;4;5;6;7;8;9;10;11;12;13;14;15;16;17;18;19;20;21},{60;50;42;36;32;30;28;26;24;22;20;18;16;14;12;10;8;6;4;2;0}),0)</f>
        <v>0</v>
      </c>
      <c r="W141" s="390">
        <f>IF($E141="","",VLOOKUP($E141,'SuperTour Men'!$E$6:$AN$239,21,FALSE))</f>
        <v>0</v>
      </c>
      <c r="X141" s="45">
        <f>IF(W141,LOOKUP(W141,{1;2;3;4;5;6;7;8;9;10;11;12;13;14;15;16;17;18;19;20;21},{60;50;42;36;32;30;28;26;24;22;20;18;16;14;12;10;8;6;4;2;0}),0)</f>
        <v>0</v>
      </c>
      <c r="Y141" s="390">
        <f>IF($E141="","",VLOOKUP($E141,'SuperTour Men'!$E$6:$AN$239,23,FALSE))</f>
        <v>0</v>
      </c>
      <c r="Z141" s="41">
        <f>IF(Y141,LOOKUP(Y141,{1;2;3;4;5;6;7;8;9;10;11;12;13;14;15;16;17;18;19;20;21},{60;50;42;36;32;30;28;26;24;22;20;18;16;14;12;10;8;6;4;2;0}),0)</f>
        <v>0</v>
      </c>
      <c r="AA141" s="390">
        <f>IF($E141="","",VLOOKUP($E141,'SuperTour Men'!$E$6:$AN$239,25,FALSE))</f>
        <v>0</v>
      </c>
      <c r="AB141" s="106">
        <f>IF(AA141,LOOKUP(AA141,{1;2;3;4;5;6;7;8;9;10;11;12;13;14;15;16;17;18;19;20;21},{30;25;21;18;16;15;14;13;12;11;10;9;8;7;6;5;4;3;2;1;0}),0)</f>
        <v>0</v>
      </c>
      <c r="AC141" s="390">
        <f>IF($E141="","",VLOOKUP($E141,'SuperTour Men'!$E$6:$AN$239,27,FALSE))</f>
        <v>0</v>
      </c>
      <c r="AD141" s="488">
        <f>IF(AC141,LOOKUP(AC141,{1;2;3;4;5;6;7;8;9;10;11;12;13;14;15;16;17;18;19;20;21},{30;25;21;18;16;15;14;13;12;11;10;9;8;7;6;5;4;3;2;1;0}),0)</f>
        <v>0</v>
      </c>
      <c r="AE141" s="390">
        <f>IF($E141="","",VLOOKUP($E141,'SuperTour Men'!$E$6:$AN$239,29,FALSE))</f>
        <v>0</v>
      </c>
      <c r="AF141" s="106">
        <f>IF(AE141,LOOKUP(AE141,{1;2;3;4;5;6;7;8;9;10;11;12;13;14;15;16;17;18;19;20;21},{30;25;21;18;16;15;14;13;12;11;10;9;8;7;6;5;4;3;2;1;0}),0)</f>
        <v>0</v>
      </c>
      <c r="AG141" s="390">
        <f>IF($E141="","",VLOOKUP($E141,'SuperTour Men'!$E$6:$AN$239,31,FALSE))</f>
        <v>0</v>
      </c>
      <c r="AH141" s="41">
        <f>IF(AG141,LOOKUP(AG141,{1;2;3;4;5;6;7;8;9;10;11;12;13;14;15;16;17;18;19;20;21},{30;25;21;18;16;15;14;13;12;11;10;9;8;7;6;5;4;3;2;1;0}),0)</f>
        <v>0</v>
      </c>
      <c r="AI141" s="390">
        <f>IF($E141="","",VLOOKUP($E141,'SuperTour Men'!$E$6:$AN$239,33,FALSE))</f>
        <v>0</v>
      </c>
      <c r="AJ141" s="43">
        <f>IF(AI141,LOOKUP(AI141,{1;2;3;4;5;6;7;8;9;10;11;12;13;14;15;16;17;18;19;20;21},{30;25;21;18;16;15;14;13;12;11;10;9;8;7;6;5;4;3;2;1;0}),0)</f>
        <v>0</v>
      </c>
      <c r="AK141" s="390">
        <f>IF($E141="","",VLOOKUP($E141,'SuperTour Men'!$E$6:$AN$239,35,FALSE))</f>
        <v>0</v>
      </c>
      <c r="AL141" s="43">
        <f>IF(AK141,LOOKUP(AK141,{1;2;3;4;5;6;7;8;9;10;11;12;13;14;15;16;17;18;19;20;21},{30;25;21;18;16;15;14;13;12;11;10;9;8;7;6;5;4;3;2;1;0}),0)</f>
        <v>0</v>
      </c>
    </row>
    <row r="142" spans="1:38" ht="16" customHeight="1" x14ac:dyDescent="0.2">
      <c r="A142" s="424">
        <f t="shared" si="12"/>
        <v>89</v>
      </c>
      <c r="B142" s="435">
        <v>3100267</v>
      </c>
      <c r="C142" s="430" t="s">
        <v>209</v>
      </c>
      <c r="D142" s="49" t="s">
        <v>210</v>
      </c>
      <c r="E142" s="38" t="str">
        <f t="shared" si="13"/>
        <v>SimonLAPOINTE</v>
      </c>
      <c r="F142" s="39">
        <v>2017</v>
      </c>
      <c r="G142" s="117">
        <v>1993</v>
      </c>
      <c r="H142" s="207" t="str">
        <f t="shared" si="14"/>
        <v>SR</v>
      </c>
      <c r="I142" s="416">
        <f>(L142+N142+P142+R142+T142+V142+X142+Z142+AB142+AD142+AF142+AH142+AJ142+AL142)-SMALL((L142, N142,P142,R142,T142,V142,X142,Z142,AB142,AD142,AF142,AH142,AJ142,AL142),1)-SMALL((L142,N142,P142,R142,T142,V142,X142,Z142,AB142,AD142,AF142,AH142,AJ142,AL142),2)-SMALL((L142,N142,P142,R142,T142,V142,X142,Z142,AB142,AD142,AF142,AH142,AJ142,AL142),3)</f>
        <v>0</v>
      </c>
      <c r="J142" s="122"/>
      <c r="K142" s="388">
        <f>IF($E142="","",VLOOKUP($E142,'SuperTour Men'!$E$6:$AN$239,9,FALSE))</f>
        <v>0</v>
      </c>
      <c r="L142" s="41">
        <f>IF(K142,LOOKUP(K142,{1;2;3;4;5;6;7;8;9;10;11;12;13;14;15;16;17;18;19;20;21},{30;25;21;18;16;15;14;13;12;11;10;9;8;7;6;5;4;3;2;1;0}),0)</f>
        <v>0</v>
      </c>
      <c r="M142" s="390">
        <f>IF($E142="","",VLOOKUP($E142,'SuperTour Men'!$E$6:$AN$239,11,FALSE))</f>
        <v>0</v>
      </c>
      <c r="N142" s="43">
        <f>IF(M142,LOOKUP(M142,{1;2;3;4;5;6;7;8;9;10;11;12;13;14;15;16;17;18;19;20;21},{30;25;21;18;16;15;14;13;12;11;10;9;8;7;6;5;4;3;2;1;0}),0)</f>
        <v>0</v>
      </c>
      <c r="O142" s="390">
        <f>IF($E142="","",VLOOKUP($E142,'SuperTour Men'!$E$6:$AN$239,13,FALSE))</f>
        <v>0</v>
      </c>
      <c r="P142" s="41">
        <f>IF(O142,LOOKUP(O142,{1;2;3;4;5;6;7;8;9;10;11;12;13;14;15;16;17;18;19;20;21},{30;25;21;18;16;15;14;13;12;11;10;9;8;7;6;5;4;3;2;1;0}),0)</f>
        <v>0</v>
      </c>
      <c r="Q142" s="390">
        <f>IF($E142="","",VLOOKUP($E142,'SuperTour Men'!$E$6:$AN$239,15,FALSE))</f>
        <v>0</v>
      </c>
      <c r="R142" s="43">
        <f>IF(Q142,LOOKUP(Q142,{1;2;3;4;5;6;7;8;9;10;11;12;13;14;15;16;17;18;19;20;21},{30;25;21;18;16;15;14;13;12;11;10;9;8;7;6;5;4;3;2;1;0}),0)</f>
        <v>0</v>
      </c>
      <c r="S142" s="390">
        <f>IF($E142="","",VLOOKUP($E142,'SuperTour Men'!$E$6:$AN$239,17,FALSE))</f>
        <v>0</v>
      </c>
      <c r="T142" s="45">
        <f>IF(S142,LOOKUP(S142,{1;2;3;4;5;6;7;8;9;10;11;12;13;14;15;16;17;18;19;20;21},{60;50;42;36;32;30;28;26;24;22;20;18;16;14;12;10;8;6;4;2;0}),0)</f>
        <v>0</v>
      </c>
      <c r="U142" s="390">
        <f>IF($E142="","",VLOOKUP($E142,'SuperTour Men'!$E$6:$AN$239,19,FALSE))</f>
        <v>0</v>
      </c>
      <c r="V142" s="41">
        <f>IF(U142,LOOKUP(U142,{1;2;3;4;5;6;7;8;9;10;11;12;13;14;15;16;17;18;19;20;21},{60;50;42;36;32;30;28;26;24;22;20;18;16;14;12;10;8;6;4;2;0}),0)</f>
        <v>0</v>
      </c>
      <c r="W142" s="390">
        <f>IF($E142="","",VLOOKUP($E142,'SuperTour Men'!$E$6:$AN$239,21,FALSE))</f>
        <v>0</v>
      </c>
      <c r="X142" s="45">
        <f>IF(W142,LOOKUP(W142,{1;2;3;4;5;6;7;8;9;10;11;12;13;14;15;16;17;18;19;20;21},{60;50;42;36;32;30;28;26;24;22;20;18;16;14;12;10;8;6;4;2;0}),0)</f>
        <v>0</v>
      </c>
      <c r="Y142" s="390">
        <f>IF($E142="","",VLOOKUP($E142,'SuperTour Men'!$E$6:$AN$239,23,FALSE))</f>
        <v>0</v>
      </c>
      <c r="Z142" s="41">
        <f>IF(Y142,LOOKUP(Y142,{1;2;3;4;5;6;7;8;9;10;11;12;13;14;15;16;17;18;19;20;21},{60;50;42;36;32;30;28;26;24;22;20;18;16;14;12;10;8;6;4;2;0}),0)</f>
        <v>0</v>
      </c>
      <c r="AA142" s="390">
        <f>IF($E142="","",VLOOKUP($E142,'SuperTour Men'!$E$6:$AN$239,25,FALSE))</f>
        <v>0</v>
      </c>
      <c r="AB142" s="106">
        <f>IF(AA142,LOOKUP(AA142,{1;2;3;4;5;6;7;8;9;10;11;12;13;14;15;16;17;18;19;20;21},{30;25;21;18;16;15;14;13;12;11;10;9;8;7;6;5;4;3;2;1;0}),0)</f>
        <v>0</v>
      </c>
      <c r="AC142" s="390">
        <f>IF($E142="","",VLOOKUP($E142,'SuperTour Men'!$E$6:$AN$239,27,FALSE))</f>
        <v>0</v>
      </c>
      <c r="AD142" s="488">
        <f>IF(AC142,LOOKUP(AC142,{1;2;3;4;5;6;7;8;9;10;11;12;13;14;15;16;17;18;19;20;21},{30;25;21;18;16;15;14;13;12;11;10;9;8;7;6;5;4;3;2;1;0}),0)</f>
        <v>0</v>
      </c>
      <c r="AE142" s="390">
        <f>IF($E142="","",VLOOKUP($E142,'SuperTour Men'!$E$6:$AN$239,29,FALSE))</f>
        <v>0</v>
      </c>
      <c r="AF142" s="106">
        <f>IF(AE142,LOOKUP(AE142,{1;2;3;4;5;6;7;8;9;10;11;12;13;14;15;16;17;18;19;20;21},{30;25;21;18;16;15;14;13;12;11;10;9;8;7;6;5;4;3;2;1;0}),0)</f>
        <v>0</v>
      </c>
      <c r="AG142" s="390">
        <f>IF($E142="","",VLOOKUP($E142,'SuperTour Men'!$E$6:$AN$239,31,FALSE))</f>
        <v>0</v>
      </c>
      <c r="AH142" s="41">
        <f>IF(AG142,LOOKUP(AG142,{1;2;3;4;5;6;7;8;9;10;11;12;13;14;15;16;17;18;19;20;21},{30;25;21;18;16;15;14;13;12;11;10;9;8;7;6;5;4;3;2;1;0}),0)</f>
        <v>0</v>
      </c>
      <c r="AI142" s="390">
        <f>IF($E142="","",VLOOKUP($E142,'SuperTour Men'!$E$6:$AN$239,33,FALSE))</f>
        <v>0</v>
      </c>
      <c r="AJ142" s="43">
        <f>IF(AI142,LOOKUP(AI142,{1;2;3;4;5;6;7;8;9;10;11;12;13;14;15;16;17;18;19;20;21},{30;25;21;18;16;15;14;13;12;11;10;9;8;7;6;5;4;3;2;1;0}),0)</f>
        <v>0</v>
      </c>
      <c r="AK142" s="390">
        <f>IF($E142="","",VLOOKUP($E142,'SuperTour Men'!$E$6:$AN$239,35,FALSE))</f>
        <v>0</v>
      </c>
      <c r="AL142" s="43">
        <f>IF(AK142,LOOKUP(AK142,{1;2;3;4;5;6;7;8;9;10;11;12;13;14;15;16;17;18;19;20;21},{30;25;21;18;16;15;14;13;12;11;10;9;8;7;6;5;4;3;2;1;0}),0)</f>
        <v>0</v>
      </c>
    </row>
    <row r="143" spans="1:38" ht="16" customHeight="1" x14ac:dyDescent="0.2">
      <c r="A143" s="424">
        <f t="shared" si="12"/>
        <v>89</v>
      </c>
      <c r="B143" s="154">
        <v>3510487</v>
      </c>
      <c r="C143" s="429" t="s">
        <v>141</v>
      </c>
      <c r="D143" s="114" t="s">
        <v>528</v>
      </c>
      <c r="E143" s="38" t="str">
        <f t="shared" si="13"/>
        <v>FabioLECHNER</v>
      </c>
      <c r="F143" s="50"/>
      <c r="G143" s="441">
        <v>1994</v>
      </c>
      <c r="H143" s="207" t="str">
        <f t="shared" si="14"/>
        <v>SR</v>
      </c>
      <c r="I143" s="416">
        <f>(L143+N143+P143+R143+T143+V143+X143+Z143+AB143+AD143+AF143+AH143+AJ143+AL143)-SMALL((L143, N143,P143,R143,T143,V143,X143,Z143,AB143,AD143,AF143,AH143,AJ143,AL143),1)-SMALL((L143,N143,P143,R143,T143,V143,X143,Z143,AB143,AD143,AF143,AH143,AJ143,AL143),2)-SMALL((L143,N143,P143,R143,T143,V143,X143,Z143,AB143,AD143,AF143,AH143,AJ143,AL143),3)</f>
        <v>0</v>
      </c>
      <c r="J143" s="266"/>
      <c r="K143" s="388">
        <f>IF($E143="","",VLOOKUP($E143,'SuperTour Men'!$E$6:$AN$239,9,FALSE))</f>
        <v>0</v>
      </c>
      <c r="L143" s="41">
        <f>IF(K143,LOOKUP(K143,{1;2;3;4;5;6;7;8;9;10;11;12;13;14;15;16;17;18;19;20;21},{30;25;21;18;16;15;14;13;12;11;10;9;8;7;6;5;4;3;2;1;0}),0)</f>
        <v>0</v>
      </c>
      <c r="M143" s="390">
        <f>IF($E143="","",VLOOKUP($E143,'SuperTour Men'!$E$6:$AN$239,11,FALSE))</f>
        <v>0</v>
      </c>
      <c r="N143" s="43">
        <f>IF(M143,LOOKUP(M143,{1;2;3;4;5;6;7;8;9;10;11;12;13;14;15;16;17;18;19;20;21},{30;25;21;18;16;15;14;13;12;11;10;9;8;7;6;5;4;3;2;1;0}),0)</f>
        <v>0</v>
      </c>
      <c r="O143" s="390">
        <f>IF($E143="","",VLOOKUP($E143,'SuperTour Men'!$E$6:$AN$239,13,FALSE))</f>
        <v>0</v>
      </c>
      <c r="P143" s="41">
        <f>IF(O143,LOOKUP(O143,{1;2;3;4;5;6;7;8;9;10;11;12;13;14;15;16;17;18;19;20;21},{30;25;21;18;16;15;14;13;12;11;10;9;8;7;6;5;4;3;2;1;0}),0)</f>
        <v>0</v>
      </c>
      <c r="Q143" s="390">
        <f>IF($E143="","",VLOOKUP($E143,'SuperTour Men'!$E$6:$AN$239,15,FALSE))</f>
        <v>0</v>
      </c>
      <c r="R143" s="43">
        <f>IF(Q143,LOOKUP(Q143,{1;2;3;4;5;6;7;8;9;10;11;12;13;14;15;16;17;18;19;20;21},{30;25;21;18;16;15;14;13;12;11;10;9;8;7;6;5;4;3;2;1;0}),0)</f>
        <v>0</v>
      </c>
      <c r="S143" s="390">
        <f>IF($E143="","",VLOOKUP($E143,'SuperTour Men'!$E$6:$AN$239,17,FALSE))</f>
        <v>0</v>
      </c>
      <c r="T143" s="45">
        <f>IF(S143,LOOKUP(S143,{1;2;3;4;5;6;7;8;9;10;11;12;13;14;15;16;17;18;19;20;21},{60;50;42;36;32;30;28;26;24;22;20;18;16;14;12;10;8;6;4;2;0}),0)</f>
        <v>0</v>
      </c>
      <c r="U143" s="390">
        <f>IF($E143="","",VLOOKUP($E143,'SuperTour Men'!$E$6:$AN$239,19,FALSE))</f>
        <v>0</v>
      </c>
      <c r="V143" s="41">
        <f>IF(U143,LOOKUP(U143,{1;2;3;4;5;6;7;8;9;10;11;12;13;14;15;16;17;18;19;20;21},{60;50;42;36;32;30;28;26;24;22;20;18;16;14;12;10;8;6;4;2;0}),0)</f>
        <v>0</v>
      </c>
      <c r="W143" s="390">
        <f>IF($E143="","",VLOOKUP($E143,'SuperTour Men'!$E$6:$AN$239,21,FALSE))</f>
        <v>0</v>
      </c>
      <c r="X143" s="45">
        <f>IF(W143,LOOKUP(W143,{1;2;3;4;5;6;7;8;9;10;11;12;13;14;15;16;17;18;19;20;21},{60;50;42;36;32;30;28;26;24;22;20;18;16;14;12;10;8;6;4;2;0}),0)</f>
        <v>0</v>
      </c>
      <c r="Y143" s="390">
        <f>IF($E143="","",VLOOKUP($E143,'SuperTour Men'!$E$6:$AN$239,23,FALSE))</f>
        <v>0</v>
      </c>
      <c r="Z143" s="41">
        <f>IF(Y143,LOOKUP(Y143,{1;2;3;4;5;6;7;8;9;10;11;12;13;14;15;16;17;18;19;20;21},{60;50;42;36;32;30;28;26;24;22;20;18;16;14;12;10;8;6;4;2;0}),0)</f>
        <v>0</v>
      </c>
      <c r="AA143" s="390">
        <f>IF($E143="","",VLOOKUP($E143,'SuperTour Men'!$E$6:$AN$239,25,FALSE))</f>
        <v>0</v>
      </c>
      <c r="AB143" s="106">
        <f>IF(AA143,LOOKUP(AA143,{1;2;3;4;5;6;7;8;9;10;11;12;13;14;15;16;17;18;19;20;21},{30;25;21;18;16;15;14;13;12;11;10;9;8;7;6;5;4;3;2;1;0}),0)</f>
        <v>0</v>
      </c>
      <c r="AC143" s="390">
        <f>IF($E143="","",VLOOKUP($E143,'SuperTour Men'!$E$6:$AN$239,27,FALSE))</f>
        <v>0</v>
      </c>
      <c r="AD143" s="488">
        <f>IF(AC143,LOOKUP(AC143,{1;2;3;4;5;6;7;8;9;10;11;12;13;14;15;16;17;18;19;20;21},{30;25;21;18;16;15;14;13;12;11;10;9;8;7;6;5;4;3;2;1;0}),0)</f>
        <v>0</v>
      </c>
      <c r="AE143" s="390">
        <f>IF($E143="","",VLOOKUP($E143,'SuperTour Men'!$E$6:$AN$239,29,FALSE))</f>
        <v>0</v>
      </c>
      <c r="AF143" s="106">
        <f>IF(AE143,LOOKUP(AE143,{1;2;3;4;5;6;7;8;9;10;11;12;13;14;15;16;17;18;19;20;21},{30;25;21;18;16;15;14;13;12;11;10;9;8;7;6;5;4;3;2;1;0}),0)</f>
        <v>0</v>
      </c>
      <c r="AG143" s="390">
        <f>IF($E143="","",VLOOKUP($E143,'SuperTour Men'!$E$6:$AN$239,31,FALSE))</f>
        <v>0</v>
      </c>
      <c r="AH143" s="41">
        <f>IF(AG143,LOOKUP(AG143,{1;2;3;4;5;6;7;8;9;10;11;12;13;14;15;16;17;18;19;20;21},{30;25;21;18;16;15;14;13;12;11;10;9;8;7;6;5;4;3;2;1;0}),0)</f>
        <v>0</v>
      </c>
      <c r="AI143" s="390">
        <f>IF($E143="","",VLOOKUP($E143,'SuperTour Men'!$E$6:$AN$239,33,FALSE))</f>
        <v>0</v>
      </c>
      <c r="AJ143" s="43">
        <f>IF(AI143,LOOKUP(AI143,{1;2;3;4;5;6;7;8;9;10;11;12;13;14;15;16;17;18;19;20;21},{30;25;21;18;16;15;14;13;12;11;10;9;8;7;6;5;4;3;2;1;0}),0)</f>
        <v>0</v>
      </c>
      <c r="AK143" s="390">
        <f>IF($E143="","",VLOOKUP($E143,'SuperTour Men'!$E$6:$AN$239,35,FALSE))</f>
        <v>0</v>
      </c>
      <c r="AL143" s="43">
        <f>IF(AK143,LOOKUP(AK143,{1;2;3;4;5;6;7;8;9;10;11;12;13;14;15;16;17;18;19;20;21},{30;25;21;18;16;15;14;13;12;11;10;9;8;7;6;5;4;3;2;1;0}),0)</f>
        <v>0</v>
      </c>
    </row>
    <row r="144" spans="1:38" ht="16" customHeight="1" x14ac:dyDescent="0.2">
      <c r="A144" s="424">
        <f t="shared" si="12"/>
        <v>89</v>
      </c>
      <c r="B144" s="435">
        <v>3200426</v>
      </c>
      <c r="C144" s="430" t="s">
        <v>211</v>
      </c>
      <c r="D144" s="49" t="s">
        <v>212</v>
      </c>
      <c r="E144" s="38" t="str">
        <f t="shared" si="13"/>
        <v>MoritzMADLENER</v>
      </c>
      <c r="F144" s="39">
        <v>2017</v>
      </c>
      <c r="G144" s="118">
        <v>1993</v>
      </c>
      <c r="H144" s="207" t="str">
        <f t="shared" si="14"/>
        <v>SR</v>
      </c>
      <c r="I144" s="416">
        <f>(L144+N144+P144+R144+T144+V144+X144+Z144+AB144+AD144+AF144+AH144+AJ144+AL144)-SMALL((L144, N144,P144,R144,T144,V144,X144,Z144,AB144,AD144,AF144,AH144,AJ144,AL144),1)-SMALL((L144,N144,P144,R144,T144,V144,X144,Z144,AB144,AD144,AF144,AH144,AJ144,AL144),2)-SMALL((L144,N144,P144,R144,T144,V144,X144,Z144,AB144,AD144,AF144,AH144,AJ144,AL144),3)</f>
        <v>0</v>
      </c>
      <c r="J144" s="122"/>
      <c r="K144" s="388">
        <f>IF($E144="","",VLOOKUP($E144,'SuperTour Men'!$E$6:$AN$239,9,FALSE))</f>
        <v>0</v>
      </c>
      <c r="L144" s="41">
        <f>IF(K144,LOOKUP(K144,{1;2;3;4;5;6;7;8;9;10;11;12;13;14;15;16;17;18;19;20;21},{30;25;21;18;16;15;14;13;12;11;10;9;8;7;6;5;4;3;2;1;0}),0)</f>
        <v>0</v>
      </c>
      <c r="M144" s="390">
        <f>IF($E144="","",VLOOKUP($E144,'SuperTour Men'!$E$6:$AN$239,11,FALSE))</f>
        <v>0</v>
      </c>
      <c r="N144" s="43">
        <f>IF(M144,LOOKUP(M144,{1;2;3;4;5;6;7;8;9;10;11;12;13;14;15;16;17;18;19;20;21},{30;25;21;18;16;15;14;13;12;11;10;9;8;7;6;5;4;3;2;1;0}),0)</f>
        <v>0</v>
      </c>
      <c r="O144" s="390">
        <f>IF($E144="","",VLOOKUP($E144,'SuperTour Men'!$E$6:$AN$239,13,FALSE))</f>
        <v>0</v>
      </c>
      <c r="P144" s="41">
        <f>IF(O144,LOOKUP(O144,{1;2;3;4;5;6;7;8;9;10;11;12;13;14;15;16;17;18;19;20;21},{30;25;21;18;16;15;14;13;12;11;10;9;8;7;6;5;4;3;2;1;0}),0)</f>
        <v>0</v>
      </c>
      <c r="Q144" s="390">
        <f>IF($E144="","",VLOOKUP($E144,'SuperTour Men'!$E$6:$AN$239,15,FALSE))</f>
        <v>0</v>
      </c>
      <c r="R144" s="43">
        <f>IF(Q144,LOOKUP(Q144,{1;2;3;4;5;6;7;8;9;10;11;12;13;14;15;16;17;18;19;20;21},{30;25;21;18;16;15;14;13;12;11;10;9;8;7;6;5;4;3;2;1;0}),0)</f>
        <v>0</v>
      </c>
      <c r="S144" s="390">
        <f>IF($E144="","",VLOOKUP($E144,'SuperTour Men'!$E$6:$AN$239,17,FALSE))</f>
        <v>0</v>
      </c>
      <c r="T144" s="45">
        <f>IF(S144,LOOKUP(S144,{1;2;3;4;5;6;7;8;9;10;11;12;13;14;15;16;17;18;19;20;21},{60;50;42;36;32;30;28;26;24;22;20;18;16;14;12;10;8;6;4;2;0}),0)</f>
        <v>0</v>
      </c>
      <c r="U144" s="390">
        <f>IF($E144="","",VLOOKUP($E144,'SuperTour Men'!$E$6:$AN$239,19,FALSE))</f>
        <v>0</v>
      </c>
      <c r="V144" s="41">
        <f>IF(U144,LOOKUP(U144,{1;2;3;4;5;6;7;8;9;10;11;12;13;14;15;16;17;18;19;20;21},{60;50;42;36;32;30;28;26;24;22;20;18;16;14;12;10;8;6;4;2;0}),0)</f>
        <v>0</v>
      </c>
      <c r="W144" s="390">
        <f>IF($E144="","",VLOOKUP($E144,'SuperTour Men'!$E$6:$AN$239,21,FALSE))</f>
        <v>0</v>
      </c>
      <c r="X144" s="45">
        <f>IF(W144,LOOKUP(W144,{1;2;3;4;5;6;7;8;9;10;11;12;13;14;15;16;17;18;19;20;21},{60;50;42;36;32;30;28;26;24;22;20;18;16;14;12;10;8;6;4;2;0}),0)</f>
        <v>0</v>
      </c>
      <c r="Y144" s="390">
        <f>IF($E144="","",VLOOKUP($E144,'SuperTour Men'!$E$6:$AN$239,23,FALSE))</f>
        <v>0</v>
      </c>
      <c r="Z144" s="41">
        <f>IF(Y144,LOOKUP(Y144,{1;2;3;4;5;6;7;8;9;10;11;12;13;14;15;16;17;18;19;20;21},{60;50;42;36;32;30;28;26;24;22;20;18;16;14;12;10;8;6;4;2;0}),0)</f>
        <v>0</v>
      </c>
      <c r="AA144" s="390">
        <f>IF($E144="","",VLOOKUP($E144,'SuperTour Men'!$E$6:$AN$239,25,FALSE))</f>
        <v>0</v>
      </c>
      <c r="AB144" s="106">
        <f>IF(AA144,LOOKUP(AA144,{1;2;3;4;5;6;7;8;9;10;11;12;13;14;15;16;17;18;19;20;21},{30;25;21;18;16;15;14;13;12;11;10;9;8;7;6;5;4;3;2;1;0}),0)</f>
        <v>0</v>
      </c>
      <c r="AC144" s="390">
        <f>IF($E144="","",VLOOKUP($E144,'SuperTour Men'!$E$6:$AN$239,27,FALSE))</f>
        <v>0</v>
      </c>
      <c r="AD144" s="488">
        <f>IF(AC144,LOOKUP(AC144,{1;2;3;4;5;6;7;8;9;10;11;12;13;14;15;16;17;18;19;20;21},{30;25;21;18;16;15;14;13;12;11;10;9;8;7;6;5;4;3;2;1;0}),0)</f>
        <v>0</v>
      </c>
      <c r="AE144" s="390">
        <f>IF($E144="","",VLOOKUP($E144,'SuperTour Men'!$E$6:$AN$239,29,FALSE))</f>
        <v>0</v>
      </c>
      <c r="AF144" s="106">
        <f>IF(AE144,LOOKUP(AE144,{1;2;3;4;5;6;7;8;9;10;11;12;13;14;15;16;17;18;19;20;21},{30;25;21;18;16;15;14;13;12;11;10;9;8;7;6;5;4;3;2;1;0}),0)</f>
        <v>0</v>
      </c>
      <c r="AG144" s="390">
        <f>IF($E144="","",VLOOKUP($E144,'SuperTour Men'!$E$6:$AN$239,31,FALSE))</f>
        <v>0</v>
      </c>
      <c r="AH144" s="41">
        <f>IF(AG144,LOOKUP(AG144,{1;2;3;4;5;6;7;8;9;10;11;12;13;14;15;16;17;18;19;20;21},{30;25;21;18;16;15;14;13;12;11;10;9;8;7;6;5;4;3;2;1;0}),0)</f>
        <v>0</v>
      </c>
      <c r="AI144" s="390">
        <f>IF($E144="","",VLOOKUP($E144,'SuperTour Men'!$E$6:$AN$239,33,FALSE))</f>
        <v>0</v>
      </c>
      <c r="AJ144" s="43">
        <f>IF(AI144,LOOKUP(AI144,{1;2;3;4;5;6;7;8;9;10;11;12;13;14;15;16;17;18;19;20;21},{30;25;21;18;16;15;14;13;12;11;10;9;8;7;6;5;4;3;2;1;0}),0)</f>
        <v>0</v>
      </c>
      <c r="AK144" s="390">
        <f>IF($E144="","",VLOOKUP($E144,'SuperTour Men'!$E$6:$AN$239,35,FALSE))</f>
        <v>0</v>
      </c>
      <c r="AL144" s="43">
        <f>IF(AK144,LOOKUP(AK144,{1;2;3;4;5;6;7;8;9;10;11;12;13;14;15;16;17;18;19;20;21},{30;25;21;18;16;15;14;13;12;11;10;9;8;7;6;5;4;3;2;1;0}),0)</f>
        <v>0</v>
      </c>
    </row>
    <row r="145" spans="1:38" ht="16" customHeight="1" x14ac:dyDescent="0.2">
      <c r="A145" s="424">
        <f t="shared" si="12"/>
        <v>89</v>
      </c>
      <c r="B145" s="435">
        <v>3530774</v>
      </c>
      <c r="C145" s="430" t="s">
        <v>82</v>
      </c>
      <c r="D145" s="49" t="s">
        <v>214</v>
      </c>
      <c r="E145" s="38" t="str">
        <f t="shared" si="13"/>
        <v>PatrickMCELRAVEY</v>
      </c>
      <c r="F145" s="39">
        <v>2017</v>
      </c>
      <c r="G145" s="117">
        <v>1994</v>
      </c>
      <c r="H145" s="207" t="str">
        <f t="shared" si="14"/>
        <v>SR</v>
      </c>
      <c r="I145" s="416">
        <f>(L145+N145+P145+R145+T145+V145+X145+Z145+AB145+AD145+AF145+AH145+AJ145+AL145)-SMALL((L145, N145,P145,R145,T145,V145,X145,Z145,AB145,AD145,AF145,AH145,AJ145,AL145),1)-SMALL((L145,N145,P145,R145,T145,V145,X145,Z145,AB145,AD145,AF145,AH145,AJ145,AL145),2)-SMALL((L145,N145,P145,R145,T145,V145,X145,Z145,AB145,AD145,AF145,AH145,AJ145,AL145),3)</f>
        <v>0</v>
      </c>
      <c r="J145" s="122"/>
      <c r="K145" s="388">
        <f>IF($E145="","",VLOOKUP($E145,'SuperTour Men'!$E$6:$AN$239,9,FALSE))</f>
        <v>0</v>
      </c>
      <c r="L145" s="41">
        <f>IF(K145,LOOKUP(K145,{1;2;3;4;5;6;7;8;9;10;11;12;13;14;15;16;17;18;19;20;21},{30;25;21;18;16;15;14;13;12;11;10;9;8;7;6;5;4;3;2;1;0}),0)</f>
        <v>0</v>
      </c>
      <c r="M145" s="390">
        <f>IF($E145="","",VLOOKUP($E145,'SuperTour Men'!$E$6:$AN$239,11,FALSE))</f>
        <v>0</v>
      </c>
      <c r="N145" s="43">
        <f>IF(M145,LOOKUP(M145,{1;2;3;4;5;6;7;8;9;10;11;12;13;14;15;16;17;18;19;20;21},{30;25;21;18;16;15;14;13;12;11;10;9;8;7;6;5;4;3;2;1;0}),0)</f>
        <v>0</v>
      </c>
      <c r="O145" s="390">
        <f>IF($E145="","",VLOOKUP($E145,'SuperTour Men'!$E$6:$AN$239,13,FALSE))</f>
        <v>0</v>
      </c>
      <c r="P145" s="41">
        <f>IF(O145,LOOKUP(O145,{1;2;3;4;5;6;7;8;9;10;11;12;13;14;15;16;17;18;19;20;21},{30;25;21;18;16;15;14;13;12;11;10;9;8;7;6;5;4;3;2;1;0}),0)</f>
        <v>0</v>
      </c>
      <c r="Q145" s="390">
        <f>IF($E145="","",VLOOKUP($E145,'SuperTour Men'!$E$6:$AN$239,15,FALSE))</f>
        <v>0</v>
      </c>
      <c r="R145" s="43">
        <f>IF(Q145,LOOKUP(Q145,{1;2;3;4;5;6;7;8;9;10;11;12;13;14;15;16;17;18;19;20;21},{30;25;21;18;16;15;14;13;12;11;10;9;8;7;6;5;4;3;2;1;0}),0)</f>
        <v>0</v>
      </c>
      <c r="S145" s="390">
        <f>IF($E145="","",VLOOKUP($E145,'SuperTour Men'!$E$6:$AN$239,17,FALSE))</f>
        <v>0</v>
      </c>
      <c r="T145" s="45">
        <f>IF(S145,LOOKUP(S145,{1;2;3;4;5;6;7;8;9;10;11;12;13;14;15;16;17;18;19;20;21},{60;50;42;36;32;30;28;26;24;22;20;18;16;14;12;10;8;6;4;2;0}),0)</f>
        <v>0</v>
      </c>
      <c r="U145" s="390">
        <f>IF($E145="","",VLOOKUP($E145,'SuperTour Men'!$E$6:$AN$239,19,FALSE))</f>
        <v>0</v>
      </c>
      <c r="V145" s="41">
        <f>IF(U145,LOOKUP(U145,{1;2;3;4;5;6;7;8;9;10;11;12;13;14;15;16;17;18;19;20;21},{60;50;42;36;32;30;28;26;24;22;20;18;16;14;12;10;8;6;4;2;0}),0)</f>
        <v>0</v>
      </c>
      <c r="W145" s="390">
        <f>IF($E145="","",VLOOKUP($E145,'SuperTour Men'!$E$6:$AN$239,21,FALSE))</f>
        <v>0</v>
      </c>
      <c r="X145" s="45">
        <f>IF(W145,LOOKUP(W145,{1;2;3;4;5;6;7;8;9;10;11;12;13;14;15;16;17;18;19;20;21},{60;50;42;36;32;30;28;26;24;22;20;18;16;14;12;10;8;6;4;2;0}),0)</f>
        <v>0</v>
      </c>
      <c r="Y145" s="390">
        <f>IF($E145="","",VLOOKUP($E145,'SuperTour Men'!$E$6:$AN$239,23,FALSE))</f>
        <v>0</v>
      </c>
      <c r="Z145" s="41">
        <f>IF(Y145,LOOKUP(Y145,{1;2;3;4;5;6;7;8;9;10;11;12;13;14;15;16;17;18;19;20;21},{60;50;42;36;32;30;28;26;24;22;20;18;16;14;12;10;8;6;4;2;0}),0)</f>
        <v>0</v>
      </c>
      <c r="AA145" s="390">
        <f>IF($E145="","",VLOOKUP($E145,'SuperTour Men'!$E$6:$AN$239,25,FALSE))</f>
        <v>0</v>
      </c>
      <c r="AB145" s="106">
        <f>IF(AA145,LOOKUP(AA145,{1;2;3;4;5;6;7;8;9;10;11;12;13;14;15;16;17;18;19;20;21},{30;25;21;18;16;15;14;13;12;11;10;9;8;7;6;5;4;3;2;1;0}),0)</f>
        <v>0</v>
      </c>
      <c r="AC145" s="390">
        <f>IF($E145="","",VLOOKUP($E145,'SuperTour Men'!$E$6:$AN$239,27,FALSE))</f>
        <v>0</v>
      </c>
      <c r="AD145" s="488">
        <f>IF(AC145,LOOKUP(AC145,{1;2;3;4;5;6;7;8;9;10;11;12;13;14;15;16;17;18;19;20;21},{30;25;21;18;16;15;14;13;12;11;10;9;8;7;6;5;4;3;2;1;0}),0)</f>
        <v>0</v>
      </c>
      <c r="AE145" s="390">
        <f>IF($E145="","",VLOOKUP($E145,'SuperTour Men'!$E$6:$AN$239,29,FALSE))</f>
        <v>0</v>
      </c>
      <c r="AF145" s="106">
        <f>IF(AE145,LOOKUP(AE145,{1;2;3;4;5;6;7;8;9;10;11;12;13;14;15;16;17;18;19;20;21},{30;25;21;18;16;15;14;13;12;11;10;9;8;7;6;5;4;3;2;1;0}),0)</f>
        <v>0</v>
      </c>
      <c r="AG145" s="390">
        <f>IF($E145="","",VLOOKUP($E145,'SuperTour Men'!$E$6:$AN$239,31,FALSE))</f>
        <v>0</v>
      </c>
      <c r="AH145" s="41">
        <f>IF(AG145,LOOKUP(AG145,{1;2;3;4;5;6;7;8;9;10;11;12;13;14;15;16;17;18;19;20;21},{30;25;21;18;16;15;14;13;12;11;10;9;8;7;6;5;4;3;2;1;0}),0)</f>
        <v>0</v>
      </c>
      <c r="AI145" s="390">
        <f>IF($E145="","",VLOOKUP($E145,'SuperTour Men'!$E$6:$AN$239,33,FALSE))</f>
        <v>0</v>
      </c>
      <c r="AJ145" s="43">
        <f>IF(AI145,LOOKUP(AI145,{1;2;3;4;5;6;7;8;9;10;11;12;13;14;15;16;17;18;19;20;21},{30;25;21;18;16;15;14;13;12;11;10;9;8;7;6;5;4;3;2;1;0}),0)</f>
        <v>0</v>
      </c>
      <c r="AK145" s="390">
        <f>IF($E145="","",VLOOKUP($E145,'SuperTour Men'!$E$6:$AN$239,35,FALSE))</f>
        <v>0</v>
      </c>
      <c r="AL145" s="43">
        <f>IF(AK145,LOOKUP(AK145,{1;2;3;4;5;6;7;8;9;10;11;12;13;14;15;16;17;18;19;20;21},{30;25;21;18;16;15;14;13;12;11;10;9;8;7;6;5;4;3;2;1;0}),0)</f>
        <v>0</v>
      </c>
    </row>
    <row r="146" spans="1:38" ht="16" customHeight="1" x14ac:dyDescent="0.2">
      <c r="A146" s="424">
        <f t="shared" si="12"/>
        <v>89</v>
      </c>
      <c r="B146" s="154">
        <v>1282146</v>
      </c>
      <c r="C146" s="430" t="s">
        <v>32</v>
      </c>
      <c r="D146" s="49" t="s">
        <v>102</v>
      </c>
      <c r="E146" s="38" t="str">
        <f t="shared" si="13"/>
        <v>BrianMCKEEVER</v>
      </c>
      <c r="F146" s="39">
        <v>2017</v>
      </c>
      <c r="G146" s="440">
        <v>1979</v>
      </c>
      <c r="H146" s="207" t="str">
        <f t="shared" si="14"/>
        <v>SR</v>
      </c>
      <c r="I146" s="416">
        <f>(L146+N146+P146+R146+T146+V146+X146+Z146+AB146+AD146+AF146+AH146+AJ146+AL146)-SMALL((L146, N146,P146,R146,T146,V146,X146,Z146,AB146,AD146,AF146,AH146,AJ146,AL146),1)-SMALL((L146,N146,P146,R146,T146,V146,X146,Z146,AB146,AD146,AF146,AH146,AJ146,AL146),2)-SMALL((L146,N146,P146,R146,T146,V146,X146,Z146,AB146,AD146,AF146,AH146,AJ146,AL146),3)</f>
        <v>0</v>
      </c>
      <c r="J146" s="266"/>
      <c r="K146" s="388">
        <f>IF($E146="","",VLOOKUP($E146,'SuperTour Men'!$E$6:$AN$239,9,FALSE))</f>
        <v>0</v>
      </c>
      <c r="L146" s="41">
        <f>IF(K146,LOOKUP(K146,{1;2;3;4;5;6;7;8;9;10;11;12;13;14;15;16;17;18;19;20;21},{30;25;21;18;16;15;14;13;12;11;10;9;8;7;6;5;4;3;2;1;0}),0)</f>
        <v>0</v>
      </c>
      <c r="M146" s="390">
        <f>IF($E146="","",VLOOKUP($E146,'SuperTour Men'!$E$6:$AN$239,11,FALSE))</f>
        <v>0</v>
      </c>
      <c r="N146" s="43">
        <f>IF(M146,LOOKUP(M146,{1;2;3;4;5;6;7;8;9;10;11;12;13;14;15;16;17;18;19;20;21},{30;25;21;18;16;15;14;13;12;11;10;9;8;7;6;5;4;3;2;1;0}),0)</f>
        <v>0</v>
      </c>
      <c r="O146" s="390">
        <f>IF($E146="","",VLOOKUP($E146,'SuperTour Men'!$E$6:$AN$239,13,FALSE))</f>
        <v>0</v>
      </c>
      <c r="P146" s="41">
        <f>IF(O146,LOOKUP(O146,{1;2;3;4;5;6;7;8;9;10;11;12;13;14;15;16;17;18;19;20;21},{30;25;21;18;16;15;14;13;12;11;10;9;8;7;6;5;4;3;2;1;0}),0)</f>
        <v>0</v>
      </c>
      <c r="Q146" s="390">
        <f>IF($E146="","",VLOOKUP($E146,'SuperTour Men'!$E$6:$AN$239,15,FALSE))</f>
        <v>0</v>
      </c>
      <c r="R146" s="43">
        <f>IF(Q146,LOOKUP(Q146,{1;2;3;4;5;6;7;8;9;10;11;12;13;14;15;16;17;18;19;20;21},{30;25;21;18;16;15;14;13;12;11;10;9;8;7;6;5;4;3;2;1;0}),0)</f>
        <v>0</v>
      </c>
      <c r="S146" s="390">
        <f>IF($E146="","",VLOOKUP($E146,'SuperTour Men'!$E$6:$AN$239,17,FALSE))</f>
        <v>0</v>
      </c>
      <c r="T146" s="45">
        <f>IF(S146,LOOKUP(S146,{1;2;3;4;5;6;7;8;9;10;11;12;13;14;15;16;17;18;19;20;21},{60;50;42;36;32;30;28;26;24;22;20;18;16;14;12;10;8;6;4;2;0}),0)</f>
        <v>0</v>
      </c>
      <c r="U146" s="390">
        <f>IF($E146="","",VLOOKUP($E146,'SuperTour Men'!$E$6:$AN$239,19,FALSE))</f>
        <v>0</v>
      </c>
      <c r="V146" s="41">
        <f>IF(U146,LOOKUP(U146,{1;2;3;4;5;6;7;8;9;10;11;12;13;14;15;16;17;18;19;20;21},{60;50;42;36;32;30;28;26;24;22;20;18;16;14;12;10;8;6;4;2;0}),0)</f>
        <v>0</v>
      </c>
      <c r="W146" s="390">
        <f>IF($E146="","",VLOOKUP($E146,'SuperTour Men'!$E$6:$AN$239,21,FALSE))</f>
        <v>0</v>
      </c>
      <c r="X146" s="45">
        <f>IF(W146,LOOKUP(W146,{1;2;3;4;5;6;7;8;9;10;11;12;13;14;15;16;17;18;19;20;21},{60;50;42;36;32;30;28;26;24;22;20;18;16;14;12;10;8;6;4;2;0}),0)</f>
        <v>0</v>
      </c>
      <c r="Y146" s="390">
        <f>IF($E146="","",VLOOKUP($E146,'SuperTour Men'!$E$6:$AN$239,23,FALSE))</f>
        <v>0</v>
      </c>
      <c r="Z146" s="41">
        <f>IF(Y146,LOOKUP(Y146,{1;2;3;4;5;6;7;8;9;10;11;12;13;14;15;16;17;18;19;20;21},{60;50;42;36;32;30;28;26;24;22;20;18;16;14;12;10;8;6;4;2;0}),0)</f>
        <v>0</v>
      </c>
      <c r="AA146" s="390">
        <f>IF($E146="","",VLOOKUP($E146,'SuperTour Men'!$E$6:$AN$239,25,FALSE))</f>
        <v>0</v>
      </c>
      <c r="AB146" s="106">
        <f>IF(AA146,LOOKUP(AA146,{1;2;3;4;5;6;7;8;9;10;11;12;13;14;15;16;17;18;19;20;21},{30;25;21;18;16;15;14;13;12;11;10;9;8;7;6;5;4;3;2;1;0}),0)</f>
        <v>0</v>
      </c>
      <c r="AC146" s="390">
        <f>IF($E146="","",VLOOKUP($E146,'SuperTour Men'!$E$6:$AN$239,27,FALSE))</f>
        <v>0</v>
      </c>
      <c r="AD146" s="488">
        <f>IF(AC146,LOOKUP(AC146,{1;2;3;4;5;6;7;8;9;10;11;12;13;14;15;16;17;18;19;20;21},{30;25;21;18;16;15;14;13;12;11;10;9;8;7;6;5;4;3;2;1;0}),0)</f>
        <v>0</v>
      </c>
      <c r="AE146" s="390">
        <f>IF($E146="","",VLOOKUP($E146,'SuperTour Men'!$E$6:$AN$239,29,FALSE))</f>
        <v>0</v>
      </c>
      <c r="AF146" s="106">
        <f>IF(AE146,LOOKUP(AE146,{1;2;3;4;5;6;7;8;9;10;11;12;13;14;15;16;17;18;19;20;21},{30;25;21;18;16;15;14;13;12;11;10;9;8;7;6;5;4;3;2;1;0}),0)</f>
        <v>0</v>
      </c>
      <c r="AG146" s="390">
        <f>IF($E146="","",VLOOKUP($E146,'SuperTour Men'!$E$6:$AN$239,31,FALSE))</f>
        <v>0</v>
      </c>
      <c r="AH146" s="41">
        <f>IF(AG146,LOOKUP(AG146,{1;2;3;4;5;6;7;8;9;10;11;12;13;14;15;16;17;18;19;20;21},{30;25;21;18;16;15;14;13;12;11;10;9;8;7;6;5;4;3;2;1;0}),0)</f>
        <v>0</v>
      </c>
      <c r="AI146" s="390">
        <f>IF($E146="","",VLOOKUP($E146,'SuperTour Men'!$E$6:$AN$239,33,FALSE))</f>
        <v>0</v>
      </c>
      <c r="AJ146" s="43">
        <f>IF(AI146,LOOKUP(AI146,{1;2;3;4;5;6;7;8;9;10;11;12;13;14;15;16;17;18;19;20;21},{30;25;21;18;16;15;14;13;12;11;10;9;8;7;6;5;4;3;2;1;0}),0)</f>
        <v>0</v>
      </c>
      <c r="AK146" s="390">
        <f>IF($E146="","",VLOOKUP($E146,'SuperTour Men'!$E$6:$AN$239,35,FALSE))</f>
        <v>0</v>
      </c>
      <c r="AL146" s="43">
        <f>IF(AK146,LOOKUP(AK146,{1;2;3;4;5;6;7;8;9;10;11;12;13;14;15;16;17;18;19;20;21},{30;25;21;18;16;15;14;13;12;11;10;9;8;7;6;5;4;3;2;1;0}),0)</f>
        <v>0</v>
      </c>
    </row>
    <row r="147" spans="1:38" ht="16" customHeight="1" x14ac:dyDescent="0.2">
      <c r="A147" s="424">
        <f t="shared" si="12"/>
        <v>89</v>
      </c>
      <c r="B147" s="435">
        <v>3421290</v>
      </c>
      <c r="C147" s="430" t="s">
        <v>92</v>
      </c>
      <c r="D147" s="49" t="s">
        <v>217</v>
      </c>
      <c r="E147" s="38" t="str">
        <f t="shared" si="13"/>
        <v>MartinMIKKELSEN</v>
      </c>
      <c r="F147" s="39">
        <v>2017</v>
      </c>
      <c r="G147" s="118">
        <v>1992</v>
      </c>
      <c r="H147" s="207" t="str">
        <f t="shared" si="14"/>
        <v>SR</v>
      </c>
      <c r="I147" s="416">
        <f>(L147+N147+P147+R147+T147+V147+X147+Z147+AB147+AD147+AF147+AH147+AJ147+AL147)-SMALL((L147, N147,P147,R147,T147,V147,X147,Z147,AB147,AD147,AF147,AH147,AJ147,AL147),1)-SMALL((L147,N147,P147,R147,T147,V147,X147,Z147,AB147,AD147,AF147,AH147,AJ147,AL147),2)-SMALL((L147,N147,P147,R147,T147,V147,X147,Z147,AB147,AD147,AF147,AH147,AJ147,AL147),3)</f>
        <v>0</v>
      </c>
      <c r="J147" s="122"/>
      <c r="K147" s="388">
        <f>IF($E147="","",VLOOKUP($E147,'SuperTour Men'!$E$6:$AN$239,9,FALSE))</f>
        <v>0</v>
      </c>
      <c r="L147" s="41">
        <f>IF(K147,LOOKUP(K147,{1;2;3;4;5;6;7;8;9;10;11;12;13;14;15;16;17;18;19;20;21},{30;25;21;18;16;15;14;13;12;11;10;9;8;7;6;5;4;3;2;1;0}),0)</f>
        <v>0</v>
      </c>
      <c r="M147" s="390">
        <f>IF($E147="","",VLOOKUP($E147,'SuperTour Men'!$E$6:$AN$239,11,FALSE))</f>
        <v>0</v>
      </c>
      <c r="N147" s="43">
        <f>IF(M147,LOOKUP(M147,{1;2;3;4;5;6;7;8;9;10;11;12;13;14;15;16;17;18;19;20;21},{30;25;21;18;16;15;14;13;12;11;10;9;8;7;6;5;4;3;2;1;0}),0)</f>
        <v>0</v>
      </c>
      <c r="O147" s="390">
        <f>IF($E147="","",VLOOKUP($E147,'SuperTour Men'!$E$6:$AN$239,13,FALSE))</f>
        <v>0</v>
      </c>
      <c r="P147" s="41">
        <f>IF(O147,LOOKUP(O147,{1;2;3;4;5;6;7;8;9;10;11;12;13;14;15;16;17;18;19;20;21},{30;25;21;18;16;15;14;13;12;11;10;9;8;7;6;5;4;3;2;1;0}),0)</f>
        <v>0</v>
      </c>
      <c r="Q147" s="390">
        <f>IF($E147="","",VLOOKUP($E147,'SuperTour Men'!$E$6:$AN$239,15,FALSE))</f>
        <v>0</v>
      </c>
      <c r="R147" s="43">
        <f>IF(Q147,LOOKUP(Q147,{1;2;3;4;5;6;7;8;9;10;11;12;13;14;15;16;17;18;19;20;21},{30;25;21;18;16;15;14;13;12;11;10;9;8;7;6;5;4;3;2;1;0}),0)</f>
        <v>0</v>
      </c>
      <c r="S147" s="390">
        <f>IF($E147="","",VLOOKUP($E147,'SuperTour Men'!$E$6:$AN$239,17,FALSE))</f>
        <v>0</v>
      </c>
      <c r="T147" s="45">
        <f>IF(S147,LOOKUP(S147,{1;2;3;4;5;6;7;8;9;10;11;12;13;14;15;16;17;18;19;20;21},{60;50;42;36;32;30;28;26;24;22;20;18;16;14;12;10;8;6;4;2;0}),0)</f>
        <v>0</v>
      </c>
      <c r="U147" s="390">
        <f>IF($E147="","",VLOOKUP($E147,'SuperTour Men'!$E$6:$AN$239,19,FALSE))</f>
        <v>0</v>
      </c>
      <c r="V147" s="41">
        <f>IF(U147,LOOKUP(U147,{1;2;3;4;5;6;7;8;9;10;11;12;13;14;15;16;17;18;19;20;21},{60;50;42;36;32;30;28;26;24;22;20;18;16;14;12;10;8;6;4;2;0}),0)</f>
        <v>0</v>
      </c>
      <c r="W147" s="390">
        <f>IF($E147="","",VLOOKUP($E147,'SuperTour Men'!$E$6:$AN$239,21,FALSE))</f>
        <v>0</v>
      </c>
      <c r="X147" s="45">
        <f>IF(W147,LOOKUP(W147,{1;2;3;4;5;6;7;8;9;10;11;12;13;14;15;16;17;18;19;20;21},{60;50;42;36;32;30;28;26;24;22;20;18;16;14;12;10;8;6;4;2;0}),0)</f>
        <v>0</v>
      </c>
      <c r="Y147" s="390">
        <f>IF($E147="","",VLOOKUP($E147,'SuperTour Men'!$E$6:$AN$239,23,FALSE))</f>
        <v>0</v>
      </c>
      <c r="Z147" s="41">
        <f>IF(Y147,LOOKUP(Y147,{1;2;3;4;5;6;7;8;9;10;11;12;13;14;15;16;17;18;19;20;21},{60;50;42;36;32;30;28;26;24;22;20;18;16;14;12;10;8;6;4;2;0}),0)</f>
        <v>0</v>
      </c>
      <c r="AA147" s="390">
        <f>IF($E147="","",VLOOKUP($E147,'SuperTour Men'!$E$6:$AN$239,25,FALSE))</f>
        <v>0</v>
      </c>
      <c r="AB147" s="106">
        <f>IF(AA147,LOOKUP(AA147,{1;2;3;4;5;6;7;8;9;10;11;12;13;14;15;16;17;18;19;20;21},{30;25;21;18;16;15;14;13;12;11;10;9;8;7;6;5;4;3;2;1;0}),0)</f>
        <v>0</v>
      </c>
      <c r="AC147" s="390">
        <f>IF($E147="","",VLOOKUP($E147,'SuperTour Men'!$E$6:$AN$239,27,FALSE))</f>
        <v>0</v>
      </c>
      <c r="AD147" s="488">
        <f>IF(AC147,LOOKUP(AC147,{1;2;3;4;5;6;7;8;9;10;11;12;13;14;15;16;17;18;19;20;21},{30;25;21;18;16;15;14;13;12;11;10;9;8;7;6;5;4;3;2;1;0}),0)</f>
        <v>0</v>
      </c>
      <c r="AE147" s="390">
        <f>IF($E147="","",VLOOKUP($E147,'SuperTour Men'!$E$6:$AN$239,29,FALSE))</f>
        <v>0</v>
      </c>
      <c r="AF147" s="106">
        <f>IF(AE147,LOOKUP(AE147,{1;2;3;4;5;6;7;8;9;10;11;12;13;14;15;16;17;18;19;20;21},{30;25;21;18;16;15;14;13;12;11;10;9;8;7;6;5;4;3;2;1;0}),0)</f>
        <v>0</v>
      </c>
      <c r="AG147" s="390">
        <f>IF($E147="","",VLOOKUP($E147,'SuperTour Men'!$E$6:$AN$239,31,FALSE))</f>
        <v>0</v>
      </c>
      <c r="AH147" s="41">
        <f>IF(AG147,LOOKUP(AG147,{1;2;3;4;5;6;7;8;9;10;11;12;13;14;15;16;17;18;19;20;21},{30;25;21;18;16;15;14;13;12;11;10;9;8;7;6;5;4;3;2;1;0}),0)</f>
        <v>0</v>
      </c>
      <c r="AI147" s="390">
        <f>IF($E147="","",VLOOKUP($E147,'SuperTour Men'!$E$6:$AN$239,33,FALSE))</f>
        <v>0</v>
      </c>
      <c r="AJ147" s="43">
        <f>IF(AI147,LOOKUP(AI147,{1;2;3;4;5;6;7;8;9;10;11;12;13;14;15;16;17;18;19;20;21},{30;25;21;18;16;15;14;13;12;11;10;9;8;7;6;5;4;3;2;1;0}),0)</f>
        <v>0</v>
      </c>
      <c r="AK147" s="390">
        <f>IF($E147="","",VLOOKUP($E147,'SuperTour Men'!$E$6:$AN$239,35,FALSE))</f>
        <v>0</v>
      </c>
      <c r="AL147" s="43">
        <f>IF(AK147,LOOKUP(AK147,{1;2;3;4;5;6;7;8;9;10;11;12;13;14;15;16;17;18;19;20;21},{30;25;21;18;16;15;14;13;12;11;10;9;8;7;6;5;4;3;2;1;0}),0)</f>
        <v>0</v>
      </c>
    </row>
    <row r="148" spans="1:38" ht="16" customHeight="1" x14ac:dyDescent="0.2">
      <c r="A148" s="424">
        <f t="shared" si="12"/>
        <v>89</v>
      </c>
      <c r="B148" s="435">
        <v>3530715</v>
      </c>
      <c r="C148" s="430" t="s">
        <v>52</v>
      </c>
      <c r="D148" s="49" t="s">
        <v>218</v>
      </c>
      <c r="E148" s="38" t="str">
        <f t="shared" si="13"/>
        <v>IanMOORE</v>
      </c>
      <c r="F148" s="39">
        <v>2017</v>
      </c>
      <c r="G148" s="118">
        <v>1995</v>
      </c>
      <c r="H148" s="207" t="str">
        <f t="shared" si="14"/>
        <v>SR</v>
      </c>
      <c r="I148" s="416">
        <f>(L148+N148+P148+R148+T148+V148+X148+Z148+AB148+AD148+AF148+AH148+AJ148+AL148)-SMALL((L148, N148,P148,R148,T148,V148,X148,Z148,AB148,AD148,AF148,AH148,AJ148,AL148),1)-SMALL((L148,N148,P148,R148,T148,V148,X148,Z148,AB148,AD148,AF148,AH148,AJ148,AL148),2)-SMALL((L148,N148,P148,R148,T148,V148,X148,Z148,AB148,AD148,AF148,AH148,AJ148,AL148),3)</f>
        <v>0</v>
      </c>
      <c r="J148" s="122"/>
      <c r="K148" s="388">
        <f>IF($E148="","",VLOOKUP($E148,'SuperTour Men'!$E$6:$AN$239,9,FALSE))</f>
        <v>0</v>
      </c>
      <c r="L148" s="41">
        <f>IF(K148,LOOKUP(K148,{1;2;3;4;5;6;7;8;9;10;11;12;13;14;15;16;17;18;19;20;21},{30;25;21;18;16;15;14;13;12;11;10;9;8;7;6;5;4;3;2;1;0}),0)</f>
        <v>0</v>
      </c>
      <c r="M148" s="390">
        <f>IF($E148="","",VLOOKUP($E148,'SuperTour Men'!$E$6:$AN$239,11,FALSE))</f>
        <v>0</v>
      </c>
      <c r="N148" s="43">
        <f>IF(M148,LOOKUP(M148,{1;2;3;4;5;6;7;8;9;10;11;12;13;14;15;16;17;18;19;20;21},{30;25;21;18;16;15;14;13;12;11;10;9;8;7;6;5;4;3;2;1;0}),0)</f>
        <v>0</v>
      </c>
      <c r="O148" s="390">
        <f>IF($E148="","",VLOOKUP($E148,'SuperTour Men'!$E$6:$AN$239,13,FALSE))</f>
        <v>0</v>
      </c>
      <c r="P148" s="41">
        <f>IF(O148,LOOKUP(O148,{1;2;3;4;5;6;7;8;9;10;11;12;13;14;15;16;17;18;19;20;21},{30;25;21;18;16;15;14;13;12;11;10;9;8;7;6;5;4;3;2;1;0}),0)</f>
        <v>0</v>
      </c>
      <c r="Q148" s="390">
        <f>IF($E148="","",VLOOKUP($E148,'SuperTour Men'!$E$6:$AN$239,15,FALSE))</f>
        <v>0</v>
      </c>
      <c r="R148" s="43">
        <f>IF(Q148,LOOKUP(Q148,{1;2;3;4;5;6;7;8;9;10;11;12;13;14;15;16;17;18;19;20;21},{30;25;21;18;16;15;14;13;12;11;10;9;8;7;6;5;4;3;2;1;0}),0)</f>
        <v>0</v>
      </c>
      <c r="S148" s="390">
        <f>IF($E148="","",VLOOKUP($E148,'SuperTour Men'!$E$6:$AN$239,17,FALSE))</f>
        <v>0</v>
      </c>
      <c r="T148" s="45">
        <f>IF(S148,LOOKUP(S148,{1;2;3;4;5;6;7;8;9;10;11;12;13;14;15;16;17;18;19;20;21},{60;50;42;36;32;30;28;26;24;22;20;18;16;14;12;10;8;6;4;2;0}),0)</f>
        <v>0</v>
      </c>
      <c r="U148" s="390">
        <f>IF($E148="","",VLOOKUP($E148,'SuperTour Men'!$E$6:$AN$239,19,FALSE))</f>
        <v>0</v>
      </c>
      <c r="V148" s="41">
        <f>IF(U148,LOOKUP(U148,{1;2;3;4;5;6;7;8;9;10;11;12;13;14;15;16;17;18;19;20;21},{60;50;42;36;32;30;28;26;24;22;20;18;16;14;12;10;8;6;4;2;0}),0)</f>
        <v>0</v>
      </c>
      <c r="W148" s="390">
        <f>IF($E148="","",VLOOKUP($E148,'SuperTour Men'!$E$6:$AN$239,21,FALSE))</f>
        <v>0</v>
      </c>
      <c r="X148" s="45">
        <f>IF(W148,LOOKUP(W148,{1;2;3;4;5;6;7;8;9;10;11;12;13;14;15;16;17;18;19;20;21},{60;50;42;36;32;30;28;26;24;22;20;18;16;14;12;10;8;6;4;2;0}),0)</f>
        <v>0</v>
      </c>
      <c r="Y148" s="390">
        <f>IF($E148="","",VLOOKUP($E148,'SuperTour Men'!$E$6:$AN$239,23,FALSE))</f>
        <v>0</v>
      </c>
      <c r="Z148" s="41">
        <f>IF(Y148,LOOKUP(Y148,{1;2;3;4;5;6;7;8;9;10;11;12;13;14;15;16;17;18;19;20;21},{60;50;42;36;32;30;28;26;24;22;20;18;16;14;12;10;8;6;4;2;0}),0)</f>
        <v>0</v>
      </c>
      <c r="AA148" s="390">
        <f>IF($E148="","",VLOOKUP($E148,'SuperTour Men'!$E$6:$AN$239,25,FALSE))</f>
        <v>0</v>
      </c>
      <c r="AB148" s="106">
        <f>IF(AA148,LOOKUP(AA148,{1;2;3;4;5;6;7;8;9;10;11;12;13;14;15;16;17;18;19;20;21},{30;25;21;18;16;15;14;13;12;11;10;9;8;7;6;5;4;3;2;1;0}),0)</f>
        <v>0</v>
      </c>
      <c r="AC148" s="390">
        <f>IF($E148="","",VLOOKUP($E148,'SuperTour Men'!$E$6:$AN$239,27,FALSE))</f>
        <v>0</v>
      </c>
      <c r="AD148" s="488">
        <f>IF(AC148,LOOKUP(AC148,{1;2;3;4;5;6;7;8;9;10;11;12;13;14;15;16;17;18;19;20;21},{30;25;21;18;16;15;14;13;12;11;10;9;8;7;6;5;4;3;2;1;0}),0)</f>
        <v>0</v>
      </c>
      <c r="AE148" s="390">
        <f>IF($E148="","",VLOOKUP($E148,'SuperTour Men'!$E$6:$AN$239,29,FALSE))</f>
        <v>0</v>
      </c>
      <c r="AF148" s="106">
        <f>IF(AE148,LOOKUP(AE148,{1;2;3;4;5;6;7;8;9;10;11;12;13;14;15;16;17;18;19;20;21},{30;25;21;18;16;15;14;13;12;11;10;9;8;7;6;5;4;3;2;1;0}),0)</f>
        <v>0</v>
      </c>
      <c r="AG148" s="390">
        <f>IF($E148="","",VLOOKUP($E148,'SuperTour Men'!$E$6:$AN$239,31,FALSE))</f>
        <v>0</v>
      </c>
      <c r="AH148" s="41">
        <f>IF(AG148,LOOKUP(AG148,{1;2;3;4;5;6;7;8;9;10;11;12;13;14;15;16;17;18;19;20;21},{30;25;21;18;16;15;14;13;12;11;10;9;8;7;6;5;4;3;2;1;0}),0)</f>
        <v>0</v>
      </c>
      <c r="AI148" s="390">
        <f>IF($E148="","",VLOOKUP($E148,'SuperTour Men'!$E$6:$AN$239,33,FALSE))</f>
        <v>0</v>
      </c>
      <c r="AJ148" s="43">
        <f>IF(AI148,LOOKUP(AI148,{1;2;3;4;5;6;7;8;9;10;11;12;13;14;15;16;17;18;19;20;21},{30;25;21;18;16;15;14;13;12;11;10;9;8;7;6;5;4;3;2;1;0}),0)</f>
        <v>0</v>
      </c>
      <c r="AK148" s="390">
        <f>IF($E148="","",VLOOKUP($E148,'SuperTour Men'!$E$6:$AN$239,35,FALSE))</f>
        <v>0</v>
      </c>
      <c r="AL148" s="43">
        <f>IF(AK148,LOOKUP(AK148,{1;2;3;4;5;6;7;8;9;10;11;12;13;14;15;16;17;18;19;20;21},{30;25;21;18;16;15;14;13;12;11;10;9;8;7;6;5;4;3;2;1;0}),0)</f>
        <v>0</v>
      </c>
    </row>
    <row r="149" spans="1:38" ht="16" customHeight="1" x14ac:dyDescent="0.2">
      <c r="A149" s="424">
        <f t="shared" si="12"/>
        <v>89</v>
      </c>
      <c r="B149" s="435">
        <v>3530659</v>
      </c>
      <c r="C149" s="429" t="s">
        <v>70</v>
      </c>
      <c r="D149" s="37" t="s">
        <v>71</v>
      </c>
      <c r="E149" s="38" t="str">
        <f t="shared" si="13"/>
        <v>ColeMORGAN</v>
      </c>
      <c r="F149" s="39">
        <v>2017</v>
      </c>
      <c r="G149" s="117">
        <v>1994</v>
      </c>
      <c r="H149" s="207" t="str">
        <f t="shared" si="14"/>
        <v>SR</v>
      </c>
      <c r="I149" s="416">
        <f>(L149+N149+P149+R149+T149+V149+X149+Z149+AB149+AD149+AF149+AH149+AJ149+AL149)-SMALL((L149, N149,P149,R149,T149,V149,X149,Z149,AB149,AD149,AF149,AH149,AJ149,AL149),1)-SMALL((L149,N149,P149,R149,T149,V149,X149,Z149,AB149,AD149,AF149,AH149,AJ149,AL149),2)-SMALL((L149,N149,P149,R149,T149,V149,X149,Z149,AB149,AD149,AF149,AH149,AJ149,AL149),3)</f>
        <v>0</v>
      </c>
      <c r="J149" s="122"/>
      <c r="K149" s="388">
        <f>IF($E149="","",VLOOKUP($E149,'SuperTour Men'!$E$6:$AN$239,9,FALSE))</f>
        <v>0</v>
      </c>
      <c r="L149" s="41">
        <f>IF(K149,LOOKUP(K149,{1;2;3;4;5;6;7;8;9;10;11;12;13;14;15;16;17;18;19;20;21},{30;25;21;18;16;15;14;13;12;11;10;9;8;7;6;5;4;3;2;1;0}),0)</f>
        <v>0</v>
      </c>
      <c r="M149" s="390">
        <f>IF($E149="","",VLOOKUP($E149,'SuperTour Men'!$E$6:$AN$239,11,FALSE))</f>
        <v>0</v>
      </c>
      <c r="N149" s="43">
        <f>IF(M149,LOOKUP(M149,{1;2;3;4;5;6;7;8;9;10;11;12;13;14;15;16;17;18;19;20;21},{30;25;21;18;16;15;14;13;12;11;10;9;8;7;6;5;4;3;2;1;0}),0)</f>
        <v>0</v>
      </c>
      <c r="O149" s="390">
        <f>IF($E149="","",VLOOKUP($E149,'SuperTour Men'!$E$6:$AN$239,13,FALSE))</f>
        <v>0</v>
      </c>
      <c r="P149" s="41">
        <f>IF(O149,LOOKUP(O149,{1;2;3;4;5;6;7;8;9;10;11;12;13;14;15;16;17;18;19;20;21},{30;25;21;18;16;15;14;13;12;11;10;9;8;7;6;5;4;3;2;1;0}),0)</f>
        <v>0</v>
      </c>
      <c r="Q149" s="390">
        <f>IF($E149="","",VLOOKUP($E149,'SuperTour Men'!$E$6:$AN$239,15,FALSE))</f>
        <v>0</v>
      </c>
      <c r="R149" s="43">
        <f>IF(Q149,LOOKUP(Q149,{1;2;3;4;5;6;7;8;9;10;11;12;13;14;15;16;17;18;19;20;21},{30;25;21;18;16;15;14;13;12;11;10;9;8;7;6;5;4;3;2;1;0}),0)</f>
        <v>0</v>
      </c>
      <c r="S149" s="390">
        <f>IF($E149="","",VLOOKUP($E149,'SuperTour Men'!$E$6:$AN$239,17,FALSE))</f>
        <v>0</v>
      </c>
      <c r="T149" s="45">
        <f>IF(S149,LOOKUP(S149,{1;2;3;4;5;6;7;8;9;10;11;12;13;14;15;16;17;18;19;20;21},{60;50;42;36;32;30;28;26;24;22;20;18;16;14;12;10;8;6;4;2;0}),0)</f>
        <v>0</v>
      </c>
      <c r="U149" s="390">
        <f>IF($E149="","",VLOOKUP($E149,'SuperTour Men'!$E$6:$AN$239,19,FALSE))</f>
        <v>0</v>
      </c>
      <c r="V149" s="41">
        <f>IF(U149,LOOKUP(U149,{1;2;3;4;5;6;7;8;9;10;11;12;13;14;15;16;17;18;19;20;21},{60;50;42;36;32;30;28;26;24;22;20;18;16;14;12;10;8;6;4;2;0}),0)</f>
        <v>0</v>
      </c>
      <c r="W149" s="390">
        <f>IF($E149="","",VLOOKUP($E149,'SuperTour Men'!$E$6:$AN$239,21,FALSE))</f>
        <v>0</v>
      </c>
      <c r="X149" s="45">
        <f>IF(W149,LOOKUP(W149,{1;2;3;4;5;6;7;8;9;10;11;12;13;14;15;16;17;18;19;20;21},{60;50;42;36;32;30;28;26;24;22;20;18;16;14;12;10;8;6;4;2;0}),0)</f>
        <v>0</v>
      </c>
      <c r="Y149" s="390">
        <f>IF($E149="","",VLOOKUP($E149,'SuperTour Men'!$E$6:$AN$239,23,FALSE))</f>
        <v>0</v>
      </c>
      <c r="Z149" s="41">
        <f>IF(Y149,LOOKUP(Y149,{1;2;3;4;5;6;7;8;9;10;11;12;13;14;15;16;17;18;19;20;21},{60;50;42;36;32;30;28;26;24;22;20;18;16;14;12;10;8;6;4;2;0}),0)</f>
        <v>0</v>
      </c>
      <c r="AA149" s="390">
        <f>IF($E149="","",VLOOKUP($E149,'SuperTour Men'!$E$6:$AN$239,25,FALSE))</f>
        <v>0</v>
      </c>
      <c r="AB149" s="106">
        <f>IF(AA149,LOOKUP(AA149,{1;2;3;4;5;6;7;8;9;10;11;12;13;14;15;16;17;18;19;20;21},{30;25;21;18;16;15;14;13;12;11;10;9;8;7;6;5;4;3;2;1;0}),0)</f>
        <v>0</v>
      </c>
      <c r="AC149" s="390">
        <f>IF($E149="","",VLOOKUP($E149,'SuperTour Men'!$E$6:$AN$239,27,FALSE))</f>
        <v>0</v>
      </c>
      <c r="AD149" s="488">
        <f>IF(AC149,LOOKUP(AC149,{1;2;3;4;5;6;7;8;9;10;11;12;13;14;15;16;17;18;19;20;21},{30;25;21;18;16;15;14;13;12;11;10;9;8;7;6;5;4;3;2;1;0}),0)</f>
        <v>0</v>
      </c>
      <c r="AE149" s="390">
        <f>IF($E149="","",VLOOKUP($E149,'SuperTour Men'!$E$6:$AN$239,29,FALSE))</f>
        <v>0</v>
      </c>
      <c r="AF149" s="106">
        <f>IF(AE149,LOOKUP(AE149,{1;2;3;4;5;6;7;8;9;10;11;12;13;14;15;16;17;18;19;20;21},{30;25;21;18;16;15;14;13;12;11;10;9;8;7;6;5;4;3;2;1;0}),0)</f>
        <v>0</v>
      </c>
      <c r="AG149" s="390">
        <f>IF($E149="","",VLOOKUP($E149,'SuperTour Men'!$E$6:$AN$239,31,FALSE))</f>
        <v>0</v>
      </c>
      <c r="AH149" s="41">
        <f>IF(AG149,LOOKUP(AG149,{1;2;3;4;5;6;7;8;9;10;11;12;13;14;15;16;17;18;19;20;21},{30;25;21;18;16;15;14;13;12;11;10;9;8;7;6;5;4;3;2;1;0}),0)</f>
        <v>0</v>
      </c>
      <c r="AI149" s="390">
        <f>IF($E149="","",VLOOKUP($E149,'SuperTour Men'!$E$6:$AN$239,33,FALSE))</f>
        <v>0</v>
      </c>
      <c r="AJ149" s="43">
        <f>IF(AI149,LOOKUP(AI149,{1;2;3;4;5;6;7;8;9;10;11;12;13;14;15;16;17;18;19;20;21},{30;25;21;18;16;15;14;13;12;11;10;9;8;7;6;5;4;3;2;1;0}),0)</f>
        <v>0</v>
      </c>
      <c r="AK149" s="390">
        <f>IF($E149="","",VLOOKUP($E149,'SuperTour Men'!$E$6:$AN$239,35,FALSE))</f>
        <v>0</v>
      </c>
      <c r="AL149" s="43">
        <f>IF(AK149,LOOKUP(AK149,{1;2;3;4;5;6;7;8;9;10;11;12;13;14;15;16;17;18;19;20;21},{30;25;21;18;16;15;14;13;12;11;10;9;8;7;6;5;4;3;2;1;0}),0)</f>
        <v>0</v>
      </c>
    </row>
    <row r="150" spans="1:38" ht="16" customHeight="1" x14ac:dyDescent="0.2">
      <c r="A150" s="424">
        <f t="shared" si="12"/>
        <v>89</v>
      </c>
      <c r="B150" s="435">
        <v>3100297</v>
      </c>
      <c r="C150" s="429" t="s">
        <v>127</v>
      </c>
      <c r="D150" s="114" t="s">
        <v>519</v>
      </c>
      <c r="E150" s="38" t="str">
        <f t="shared" si="13"/>
        <v>AlexisMORIN</v>
      </c>
      <c r="F150" s="50"/>
      <c r="G150" s="118">
        <v>1993</v>
      </c>
      <c r="H150" s="207" t="str">
        <f t="shared" si="14"/>
        <v>SR</v>
      </c>
      <c r="I150" s="416">
        <f>(L150+N150+P150+R150+T150+V150+X150+Z150+AB150+AD150+AF150+AH150+AJ150+AL150)-SMALL((L150, N150,P150,R150,T150,V150,X150,Z150,AB150,AD150,AF150,AH150,AJ150,AL150),1)-SMALL((L150,N150,P150,R150,T150,V150,X150,Z150,AB150,AD150,AF150,AH150,AJ150,AL150),2)-SMALL((L150,N150,P150,R150,T150,V150,X150,Z150,AB150,AD150,AF150,AH150,AJ150,AL150),3)</f>
        <v>0</v>
      </c>
      <c r="J150" s="122"/>
      <c r="K150" s="388">
        <f>IF($E150="","",VLOOKUP($E150,'SuperTour Men'!$E$6:$AN$239,9,FALSE))</f>
        <v>0</v>
      </c>
      <c r="L150" s="41">
        <f>IF(K150,LOOKUP(K150,{1;2;3;4;5;6;7;8;9;10;11;12;13;14;15;16;17;18;19;20;21},{30;25;21;18;16;15;14;13;12;11;10;9;8;7;6;5;4;3;2;1;0}),0)</f>
        <v>0</v>
      </c>
      <c r="M150" s="390">
        <f>IF($E150="","",VLOOKUP($E150,'SuperTour Men'!$E$6:$AN$239,11,FALSE))</f>
        <v>0</v>
      </c>
      <c r="N150" s="43">
        <f>IF(M150,LOOKUP(M150,{1;2;3;4;5;6;7;8;9;10;11;12;13;14;15;16;17;18;19;20;21},{30;25;21;18;16;15;14;13;12;11;10;9;8;7;6;5;4;3;2;1;0}),0)</f>
        <v>0</v>
      </c>
      <c r="O150" s="390">
        <f>IF($E150="","",VLOOKUP($E150,'SuperTour Men'!$E$6:$AN$239,13,FALSE))</f>
        <v>0</v>
      </c>
      <c r="P150" s="41">
        <f>IF(O150,LOOKUP(O150,{1;2;3;4;5;6;7;8;9;10;11;12;13;14;15;16;17;18;19;20;21},{30;25;21;18;16;15;14;13;12;11;10;9;8;7;6;5;4;3;2;1;0}),0)</f>
        <v>0</v>
      </c>
      <c r="Q150" s="390">
        <f>IF($E150="","",VLOOKUP($E150,'SuperTour Men'!$E$6:$AN$239,15,FALSE))</f>
        <v>0</v>
      </c>
      <c r="R150" s="43">
        <f>IF(Q150,LOOKUP(Q150,{1;2;3;4;5;6;7;8;9;10;11;12;13;14;15;16;17;18;19;20;21},{30;25;21;18;16;15;14;13;12;11;10;9;8;7;6;5;4;3;2;1;0}),0)</f>
        <v>0</v>
      </c>
      <c r="S150" s="390">
        <f>IF($E150="","",VLOOKUP($E150,'SuperTour Men'!$E$6:$AN$239,17,FALSE))</f>
        <v>0</v>
      </c>
      <c r="T150" s="45">
        <f>IF(S150,LOOKUP(S150,{1;2;3;4;5;6;7;8;9;10;11;12;13;14;15;16;17;18;19;20;21},{60;50;42;36;32;30;28;26;24;22;20;18;16;14;12;10;8;6;4;2;0}),0)</f>
        <v>0</v>
      </c>
      <c r="U150" s="390">
        <f>IF($E150="","",VLOOKUP($E150,'SuperTour Men'!$E$6:$AN$239,19,FALSE))</f>
        <v>0</v>
      </c>
      <c r="V150" s="41">
        <f>IF(U150,LOOKUP(U150,{1;2;3;4;5;6;7;8;9;10;11;12;13;14;15;16;17;18;19;20;21},{60;50;42;36;32;30;28;26;24;22;20;18;16;14;12;10;8;6;4;2;0}),0)</f>
        <v>0</v>
      </c>
      <c r="W150" s="390">
        <f>IF($E150="","",VLOOKUP($E150,'SuperTour Men'!$E$6:$AN$239,21,FALSE))</f>
        <v>0</v>
      </c>
      <c r="X150" s="45">
        <f>IF(W150,LOOKUP(W150,{1;2;3;4;5;6;7;8;9;10;11;12;13;14;15;16;17;18;19;20;21},{60;50;42;36;32;30;28;26;24;22;20;18;16;14;12;10;8;6;4;2;0}),0)</f>
        <v>0</v>
      </c>
      <c r="Y150" s="390">
        <f>IF($E150="","",VLOOKUP($E150,'SuperTour Men'!$E$6:$AN$239,23,FALSE))</f>
        <v>0</v>
      </c>
      <c r="Z150" s="41">
        <f>IF(Y150,LOOKUP(Y150,{1;2;3;4;5;6;7;8;9;10;11;12;13;14;15;16;17;18;19;20;21},{60;50;42;36;32;30;28;26;24;22;20;18;16;14;12;10;8;6;4;2;0}),0)</f>
        <v>0</v>
      </c>
      <c r="AA150" s="390">
        <f>IF($E150="","",VLOOKUP($E150,'SuperTour Men'!$E$6:$AN$239,25,FALSE))</f>
        <v>0</v>
      </c>
      <c r="AB150" s="106">
        <f>IF(AA150,LOOKUP(AA150,{1;2;3;4;5;6;7;8;9;10;11;12;13;14;15;16;17;18;19;20;21},{30;25;21;18;16;15;14;13;12;11;10;9;8;7;6;5;4;3;2;1;0}),0)</f>
        <v>0</v>
      </c>
      <c r="AC150" s="390">
        <f>IF($E150="","",VLOOKUP($E150,'SuperTour Men'!$E$6:$AN$239,27,FALSE))</f>
        <v>0</v>
      </c>
      <c r="AD150" s="488">
        <f>IF(AC150,LOOKUP(AC150,{1;2;3;4;5;6;7;8;9;10;11;12;13;14;15;16;17;18;19;20;21},{30;25;21;18;16;15;14;13;12;11;10;9;8;7;6;5;4;3;2;1;0}),0)</f>
        <v>0</v>
      </c>
      <c r="AE150" s="390">
        <f>IF($E150="","",VLOOKUP($E150,'SuperTour Men'!$E$6:$AN$239,29,FALSE))</f>
        <v>0</v>
      </c>
      <c r="AF150" s="106">
        <f>IF(AE150,LOOKUP(AE150,{1;2;3;4;5;6;7;8;9;10;11;12;13;14;15;16;17;18;19;20;21},{30;25;21;18;16;15;14;13;12;11;10;9;8;7;6;5;4;3;2;1;0}),0)</f>
        <v>0</v>
      </c>
      <c r="AG150" s="390">
        <f>IF($E150="","",VLOOKUP($E150,'SuperTour Men'!$E$6:$AN$239,31,FALSE))</f>
        <v>0</v>
      </c>
      <c r="AH150" s="41">
        <f>IF(AG150,LOOKUP(AG150,{1;2;3;4;5;6;7;8;9;10;11;12;13;14;15;16;17;18;19;20;21},{30;25;21;18;16;15;14;13;12;11;10;9;8;7;6;5;4;3;2;1;0}),0)</f>
        <v>0</v>
      </c>
      <c r="AI150" s="390">
        <f>IF($E150="","",VLOOKUP($E150,'SuperTour Men'!$E$6:$AN$239,33,FALSE))</f>
        <v>0</v>
      </c>
      <c r="AJ150" s="43">
        <f>IF(AI150,LOOKUP(AI150,{1;2;3;4;5;6;7;8;9;10;11;12;13;14;15;16;17;18;19;20;21},{30;25;21;18;16;15;14;13;12;11;10;9;8;7;6;5;4;3;2;1;0}),0)</f>
        <v>0</v>
      </c>
      <c r="AK150" s="390">
        <f>IF($E150="","",VLOOKUP($E150,'SuperTour Men'!$E$6:$AN$239,35,FALSE))</f>
        <v>0</v>
      </c>
      <c r="AL150" s="43">
        <f>IF(AK150,LOOKUP(AK150,{1;2;3;4;5;6;7;8;9;10;11;12;13;14;15;16;17;18;19;20;21},{30;25;21;18;16;15;14;13;12;11;10;9;8;7;6;5;4;3;2;1;0}),0)</f>
        <v>0</v>
      </c>
    </row>
    <row r="151" spans="1:38" ht="16" customHeight="1" x14ac:dyDescent="0.2">
      <c r="A151" s="424">
        <f t="shared" si="12"/>
        <v>89</v>
      </c>
      <c r="B151" s="435">
        <v>3190076</v>
      </c>
      <c r="C151" s="429" t="s">
        <v>115</v>
      </c>
      <c r="D151" s="114" t="s">
        <v>525</v>
      </c>
      <c r="E151" s="38" t="str">
        <f t="shared" si="13"/>
        <v>AdreinMOUGEL</v>
      </c>
      <c r="F151" s="50"/>
      <c r="G151" s="118">
        <v>1988</v>
      </c>
      <c r="H151" s="207" t="str">
        <f t="shared" si="14"/>
        <v>SR</v>
      </c>
      <c r="I151" s="416">
        <f>(L151+N151+P151+R151+T151+V151+X151+Z151+AB151+AD151+AF151+AH151+AJ151+AL151)-SMALL((L151, N151,P151,R151,T151,V151,X151,Z151,AB151,AD151,AF151,AH151,AJ151,AL151),1)-SMALL((L151,N151,P151,R151,T151,V151,X151,Z151,AB151,AD151,AF151,AH151,AJ151,AL151),2)-SMALL((L151,N151,P151,R151,T151,V151,X151,Z151,AB151,AD151,AF151,AH151,AJ151,AL151),3)</f>
        <v>0</v>
      </c>
      <c r="J151" s="123"/>
      <c r="K151" s="388">
        <f>IF($E151="","",VLOOKUP($E151,'SuperTour Men'!$E$6:$AN$239,9,FALSE))</f>
        <v>0</v>
      </c>
      <c r="L151" s="41">
        <f>IF(K151,LOOKUP(K151,{1;2;3;4;5;6;7;8;9;10;11;12;13;14;15;16;17;18;19;20;21},{30;25;21;18;16;15;14;13;12;11;10;9;8;7;6;5;4;3;2;1;0}),0)</f>
        <v>0</v>
      </c>
      <c r="M151" s="390">
        <f>IF($E151="","",VLOOKUP($E151,'SuperTour Men'!$E$6:$AN$239,11,FALSE))</f>
        <v>0</v>
      </c>
      <c r="N151" s="43">
        <f>IF(M151,LOOKUP(M151,{1;2;3;4;5;6;7;8;9;10;11;12;13;14;15;16;17;18;19;20;21},{30;25;21;18;16;15;14;13;12;11;10;9;8;7;6;5;4;3;2;1;0}),0)</f>
        <v>0</v>
      </c>
      <c r="O151" s="390">
        <f>IF($E151="","",VLOOKUP($E151,'SuperTour Men'!$E$6:$AN$239,13,FALSE))</f>
        <v>0</v>
      </c>
      <c r="P151" s="41">
        <f>IF(O151,LOOKUP(O151,{1;2;3;4;5;6;7;8;9;10;11;12;13;14;15;16;17;18;19;20;21},{30;25;21;18;16;15;14;13;12;11;10;9;8;7;6;5;4;3;2;1;0}),0)</f>
        <v>0</v>
      </c>
      <c r="Q151" s="390">
        <f>IF($E151="","",VLOOKUP($E151,'SuperTour Men'!$E$6:$AN$239,15,FALSE))</f>
        <v>0</v>
      </c>
      <c r="R151" s="43">
        <f>IF(Q151,LOOKUP(Q151,{1;2;3;4;5;6;7;8;9;10;11;12;13;14;15;16;17;18;19;20;21},{30;25;21;18;16;15;14;13;12;11;10;9;8;7;6;5;4;3;2;1;0}),0)</f>
        <v>0</v>
      </c>
      <c r="S151" s="390">
        <f>IF($E151="","",VLOOKUP($E151,'SuperTour Men'!$E$6:$AN$239,17,FALSE))</f>
        <v>0</v>
      </c>
      <c r="T151" s="45">
        <f>IF(S151,LOOKUP(S151,{1;2;3;4;5;6;7;8;9;10;11;12;13;14;15;16;17;18;19;20;21},{60;50;42;36;32;30;28;26;24;22;20;18;16;14;12;10;8;6;4;2;0}),0)</f>
        <v>0</v>
      </c>
      <c r="U151" s="390">
        <f>IF($E151="","",VLOOKUP($E151,'SuperTour Men'!$E$6:$AN$239,19,FALSE))</f>
        <v>0</v>
      </c>
      <c r="V151" s="41">
        <f>IF(U151,LOOKUP(U151,{1;2;3;4;5;6;7;8;9;10;11;12;13;14;15;16;17;18;19;20;21},{60;50;42;36;32;30;28;26;24;22;20;18;16;14;12;10;8;6;4;2;0}),0)</f>
        <v>0</v>
      </c>
      <c r="W151" s="390">
        <f>IF($E151="","",VLOOKUP($E151,'SuperTour Men'!$E$6:$AN$239,21,FALSE))</f>
        <v>0</v>
      </c>
      <c r="X151" s="45">
        <f>IF(W151,LOOKUP(W151,{1;2;3;4;5;6;7;8;9;10;11;12;13;14;15;16;17;18;19;20;21},{60;50;42;36;32;30;28;26;24;22;20;18;16;14;12;10;8;6;4;2;0}),0)</f>
        <v>0</v>
      </c>
      <c r="Y151" s="390">
        <f>IF($E151="","",VLOOKUP($E151,'SuperTour Men'!$E$6:$AN$239,23,FALSE))</f>
        <v>0</v>
      </c>
      <c r="Z151" s="41">
        <f>IF(Y151,LOOKUP(Y151,{1;2;3;4;5;6;7;8;9;10;11;12;13;14;15;16;17;18;19;20;21},{60;50;42;36;32;30;28;26;24;22;20;18;16;14;12;10;8;6;4;2;0}),0)</f>
        <v>0</v>
      </c>
      <c r="AA151" s="390">
        <f>IF($E151="","",VLOOKUP($E151,'SuperTour Men'!$E$6:$AN$239,25,FALSE))</f>
        <v>0</v>
      </c>
      <c r="AB151" s="106">
        <f>IF(AA151,LOOKUP(AA151,{1;2;3;4;5;6;7;8;9;10;11;12;13;14;15;16;17;18;19;20;21},{30;25;21;18;16;15;14;13;12;11;10;9;8;7;6;5;4;3;2;1;0}),0)</f>
        <v>0</v>
      </c>
      <c r="AC151" s="390">
        <f>IF($E151="","",VLOOKUP($E151,'SuperTour Men'!$E$6:$AN$239,27,FALSE))</f>
        <v>0</v>
      </c>
      <c r="AD151" s="488">
        <f>IF(AC151,LOOKUP(AC151,{1;2;3;4;5;6;7;8;9;10;11;12;13;14;15;16;17;18;19;20;21},{30;25;21;18;16;15;14;13;12;11;10;9;8;7;6;5;4;3;2;1;0}),0)</f>
        <v>0</v>
      </c>
      <c r="AE151" s="390">
        <f>IF($E151="","",VLOOKUP($E151,'SuperTour Men'!$E$6:$AN$239,29,FALSE))</f>
        <v>0</v>
      </c>
      <c r="AF151" s="106">
        <f>IF(AE151,LOOKUP(AE151,{1;2;3;4;5;6;7;8;9;10;11;12;13;14;15;16;17;18;19;20;21},{30;25;21;18;16;15;14;13;12;11;10;9;8;7;6;5;4;3;2;1;0}),0)</f>
        <v>0</v>
      </c>
      <c r="AG151" s="390">
        <f>IF($E151="","",VLOOKUP($E151,'SuperTour Men'!$E$6:$AN$239,31,FALSE))</f>
        <v>0</v>
      </c>
      <c r="AH151" s="41">
        <f>IF(AG151,LOOKUP(AG151,{1;2;3;4;5;6;7;8;9;10;11;12;13;14;15;16;17;18;19;20;21},{30;25;21;18;16;15;14;13;12;11;10;9;8;7;6;5;4;3;2;1;0}),0)</f>
        <v>0</v>
      </c>
      <c r="AI151" s="390">
        <f>IF($E151="","",VLOOKUP($E151,'SuperTour Men'!$E$6:$AN$239,33,FALSE))</f>
        <v>0</v>
      </c>
      <c r="AJ151" s="43">
        <f>IF(AI151,LOOKUP(AI151,{1;2;3;4;5;6;7;8;9;10;11;12;13;14;15;16;17;18;19;20;21},{30;25;21;18;16;15;14;13;12;11;10;9;8;7;6;5;4;3;2;1;0}),0)</f>
        <v>0</v>
      </c>
      <c r="AK151" s="390">
        <f>IF($E151="","",VLOOKUP($E151,'SuperTour Men'!$E$6:$AN$239,35,FALSE))</f>
        <v>0</v>
      </c>
      <c r="AL151" s="43">
        <f>IF(AK151,LOOKUP(AK151,{1;2;3;4;5;6;7;8;9;10;11;12;13;14;15;16;17;18;19;20;21},{30;25;21;18;16;15;14;13;12;11;10;9;8;7;6;5;4;3;2;1;0}),0)</f>
        <v>0</v>
      </c>
    </row>
    <row r="152" spans="1:38" ht="16" customHeight="1" x14ac:dyDescent="0.2">
      <c r="A152" s="424">
        <f t="shared" si="12"/>
        <v>89</v>
      </c>
      <c r="B152" s="435">
        <v>3530627</v>
      </c>
      <c r="C152" s="430" t="s">
        <v>22</v>
      </c>
      <c r="D152" s="49" t="s">
        <v>142</v>
      </c>
      <c r="E152" s="38" t="str">
        <f t="shared" si="13"/>
        <v>JackNOVAK</v>
      </c>
      <c r="F152" s="39">
        <v>2017</v>
      </c>
      <c r="G152" s="117">
        <v>1993</v>
      </c>
      <c r="H152" s="207" t="str">
        <f t="shared" si="14"/>
        <v>SR</v>
      </c>
      <c r="I152" s="416">
        <f>(L152+N152+P152+R152+T152+V152+X152+Z152+AB152+AD152+AF152+AH152+AJ152+AL152)-SMALL((L152, N152,P152,R152,T152,V152,X152,Z152,AB152,AD152,AF152,AH152,AJ152,AL152),1)-SMALL((L152,N152,P152,R152,T152,V152,X152,Z152,AB152,AD152,AF152,AH152,AJ152,AL152),2)-SMALL((L152,N152,P152,R152,T152,V152,X152,Z152,AB152,AD152,AF152,AH152,AJ152,AL152),3)</f>
        <v>0</v>
      </c>
      <c r="J152" s="124"/>
      <c r="K152" s="388">
        <f>IF($E152="","",VLOOKUP($E152,'SuperTour Men'!$E$6:$AN$239,9,FALSE))</f>
        <v>0</v>
      </c>
      <c r="L152" s="41">
        <f>IF(K152,LOOKUP(K152,{1;2;3;4;5;6;7;8;9;10;11;12;13;14;15;16;17;18;19;20;21},{30;25;21;18;16;15;14;13;12;11;10;9;8;7;6;5;4;3;2;1;0}),0)</f>
        <v>0</v>
      </c>
      <c r="M152" s="390">
        <f>IF($E152="","",VLOOKUP($E152,'SuperTour Men'!$E$6:$AN$239,11,FALSE))</f>
        <v>0</v>
      </c>
      <c r="N152" s="43">
        <f>IF(M152,LOOKUP(M152,{1;2;3;4;5;6;7;8;9;10;11;12;13;14;15;16;17;18;19;20;21},{30;25;21;18;16;15;14;13;12;11;10;9;8;7;6;5;4;3;2;1;0}),0)</f>
        <v>0</v>
      </c>
      <c r="O152" s="390">
        <f>IF($E152="","",VLOOKUP($E152,'SuperTour Men'!$E$6:$AN$239,13,FALSE))</f>
        <v>0</v>
      </c>
      <c r="P152" s="41">
        <f>IF(O152,LOOKUP(O152,{1;2;3;4;5;6;7;8;9;10;11;12;13;14;15;16;17;18;19;20;21},{30;25;21;18;16;15;14;13;12;11;10;9;8;7;6;5;4;3;2;1;0}),0)</f>
        <v>0</v>
      </c>
      <c r="Q152" s="390">
        <f>IF($E152="","",VLOOKUP($E152,'SuperTour Men'!$E$6:$AN$239,15,FALSE))</f>
        <v>0</v>
      </c>
      <c r="R152" s="43">
        <f>IF(Q152,LOOKUP(Q152,{1;2;3;4;5;6;7;8;9;10;11;12;13;14;15;16;17;18;19;20;21},{30;25;21;18;16;15;14;13;12;11;10;9;8;7;6;5;4;3;2;1;0}),0)</f>
        <v>0</v>
      </c>
      <c r="S152" s="390">
        <f>IF($E152="","",VLOOKUP($E152,'SuperTour Men'!$E$6:$AN$239,17,FALSE))</f>
        <v>0</v>
      </c>
      <c r="T152" s="45">
        <f>IF(S152,LOOKUP(S152,{1;2;3;4;5;6;7;8;9;10;11;12;13;14;15;16;17;18;19;20;21},{60;50;42;36;32;30;28;26;24;22;20;18;16;14;12;10;8;6;4;2;0}),0)</f>
        <v>0</v>
      </c>
      <c r="U152" s="390">
        <f>IF($E152="","",VLOOKUP($E152,'SuperTour Men'!$E$6:$AN$239,19,FALSE))</f>
        <v>0</v>
      </c>
      <c r="V152" s="41">
        <f>IF(U152,LOOKUP(U152,{1;2;3;4;5;6;7;8;9;10;11;12;13;14;15;16;17;18;19;20;21},{60;50;42;36;32;30;28;26;24;22;20;18;16;14;12;10;8;6;4;2;0}),0)</f>
        <v>0</v>
      </c>
      <c r="W152" s="390">
        <f>IF($E152="","",VLOOKUP($E152,'SuperTour Men'!$E$6:$AN$239,21,FALSE))</f>
        <v>0</v>
      </c>
      <c r="X152" s="45">
        <f>IF(W152,LOOKUP(W152,{1;2;3;4;5;6;7;8;9;10;11;12;13;14;15;16;17;18;19;20;21},{60;50;42;36;32;30;28;26;24;22;20;18;16;14;12;10;8;6;4;2;0}),0)</f>
        <v>0</v>
      </c>
      <c r="Y152" s="390">
        <f>IF($E152="","",VLOOKUP($E152,'SuperTour Men'!$E$6:$AN$239,23,FALSE))</f>
        <v>0</v>
      </c>
      <c r="Z152" s="41">
        <f>IF(Y152,LOOKUP(Y152,{1;2;3;4;5;6;7;8;9;10;11;12;13;14;15;16;17;18;19;20;21},{60;50;42;36;32;30;28;26;24;22;20;18;16;14;12;10;8;6;4;2;0}),0)</f>
        <v>0</v>
      </c>
      <c r="AA152" s="390">
        <f>IF($E152="","",VLOOKUP($E152,'SuperTour Men'!$E$6:$AN$239,25,FALSE))</f>
        <v>0</v>
      </c>
      <c r="AB152" s="106">
        <f>IF(AA152,LOOKUP(AA152,{1;2;3;4;5;6;7;8;9;10;11;12;13;14;15;16;17;18;19;20;21},{30;25;21;18;16;15;14;13;12;11;10;9;8;7;6;5;4;3;2;1;0}),0)</f>
        <v>0</v>
      </c>
      <c r="AC152" s="390">
        <f>IF($E152="","",VLOOKUP($E152,'SuperTour Men'!$E$6:$AN$239,27,FALSE))</f>
        <v>0</v>
      </c>
      <c r="AD152" s="488">
        <f>IF(AC152,LOOKUP(AC152,{1;2;3;4;5;6;7;8;9;10;11;12;13;14;15;16;17;18;19;20;21},{30;25;21;18;16;15;14;13;12;11;10;9;8;7;6;5;4;3;2;1;0}),0)</f>
        <v>0</v>
      </c>
      <c r="AE152" s="390">
        <f>IF($E152="","",VLOOKUP($E152,'SuperTour Men'!$E$6:$AN$239,29,FALSE))</f>
        <v>0</v>
      </c>
      <c r="AF152" s="106">
        <f>IF(AE152,LOOKUP(AE152,{1;2;3;4;5;6;7;8;9;10;11;12;13;14;15;16;17;18;19;20;21},{30;25;21;18;16;15;14;13;12;11;10;9;8;7;6;5;4;3;2;1;0}),0)</f>
        <v>0</v>
      </c>
      <c r="AG152" s="390">
        <f>IF($E152="","",VLOOKUP($E152,'SuperTour Men'!$E$6:$AN$239,31,FALSE))</f>
        <v>0</v>
      </c>
      <c r="AH152" s="41">
        <f>IF(AG152,LOOKUP(AG152,{1;2;3;4;5;6;7;8;9;10;11;12;13;14;15;16;17;18;19;20;21},{30;25;21;18;16;15;14;13;12;11;10;9;8;7;6;5;4;3;2;1;0}),0)</f>
        <v>0</v>
      </c>
      <c r="AI152" s="390">
        <f>IF($E152="","",VLOOKUP($E152,'SuperTour Men'!$E$6:$AN$239,33,FALSE))</f>
        <v>0</v>
      </c>
      <c r="AJ152" s="43">
        <f>IF(AI152,LOOKUP(AI152,{1;2;3;4;5;6;7;8;9;10;11;12;13;14;15;16;17;18;19;20;21},{30;25;21;18;16;15;14;13;12;11;10;9;8;7;6;5;4;3;2;1;0}),0)</f>
        <v>0</v>
      </c>
      <c r="AK152" s="390">
        <f>IF($E152="","",VLOOKUP($E152,'SuperTour Men'!$E$6:$AN$239,35,FALSE))</f>
        <v>0</v>
      </c>
      <c r="AL152" s="43">
        <f>IF(AK152,LOOKUP(AK152,{1;2;3;4;5;6;7;8;9;10;11;12;13;14;15;16;17;18;19;20;21},{30;25;21;18;16;15;14;13;12;11;10;9;8;7;6;5;4;3;2;1;0}),0)</f>
        <v>0</v>
      </c>
    </row>
    <row r="153" spans="1:38" ht="16" customHeight="1" x14ac:dyDescent="0.2">
      <c r="A153" s="424">
        <f t="shared" si="12"/>
        <v>89</v>
      </c>
      <c r="B153" s="154">
        <v>3530872</v>
      </c>
      <c r="C153" s="429" t="s">
        <v>153</v>
      </c>
      <c r="D153" s="114" t="s">
        <v>530</v>
      </c>
      <c r="E153" s="38" t="str">
        <f t="shared" si="13"/>
        <v>FinnO CONNELL</v>
      </c>
      <c r="F153" s="50"/>
      <c r="G153" s="441">
        <v>1998</v>
      </c>
      <c r="H153" s="207" t="str">
        <f t="shared" si="14"/>
        <v>U23</v>
      </c>
      <c r="I153" s="416">
        <f>(L153+N153+P153+R153+T153+V153+X153+Z153+AB153+AD153+AF153+AH153+AJ153+AL153)-SMALL((L153, N153,P153,R153,T153,V153,X153,Z153,AB153,AD153,AF153,AH153,AJ153,AL153),1)-SMALL((L153,N153,P153,R153,T153,V153,X153,Z153,AB153,AD153,AF153,AH153,AJ153,AL153),2)-SMALL((L153,N153,P153,R153,T153,V153,X153,Z153,AB153,AD153,AF153,AH153,AJ153,AL153),3)</f>
        <v>0</v>
      </c>
      <c r="J153" s="442"/>
      <c r="K153" s="388">
        <f>IF($E153="","",VLOOKUP($E153,'SuperTour Men'!$E$6:$AN$239,9,FALSE))</f>
        <v>0</v>
      </c>
      <c r="L153" s="41">
        <f>IF(K153,LOOKUP(K153,{1;2;3;4;5;6;7;8;9;10;11;12;13;14;15;16;17;18;19;20;21},{30;25;21;18;16;15;14;13;12;11;10;9;8;7;6;5;4;3;2;1;0}),0)</f>
        <v>0</v>
      </c>
      <c r="M153" s="390">
        <f>IF($E153="","",VLOOKUP($E153,'SuperTour Men'!$E$6:$AN$239,11,FALSE))</f>
        <v>0</v>
      </c>
      <c r="N153" s="43">
        <f>IF(M153,LOOKUP(M153,{1;2;3;4;5;6;7;8;9;10;11;12;13;14;15;16;17;18;19;20;21},{30;25;21;18;16;15;14;13;12;11;10;9;8;7;6;5;4;3;2;1;0}),0)</f>
        <v>0</v>
      </c>
      <c r="O153" s="390">
        <f>IF($E153="","",VLOOKUP($E153,'SuperTour Men'!$E$6:$AN$239,13,FALSE))</f>
        <v>0</v>
      </c>
      <c r="P153" s="41">
        <f>IF(O153,LOOKUP(O153,{1;2;3;4;5;6;7;8;9;10;11;12;13;14;15;16;17;18;19;20;21},{30;25;21;18;16;15;14;13;12;11;10;9;8;7;6;5;4;3;2;1;0}),0)</f>
        <v>0</v>
      </c>
      <c r="Q153" s="390">
        <f>IF($E153="","",VLOOKUP($E153,'SuperTour Men'!$E$6:$AN$239,15,FALSE))</f>
        <v>0</v>
      </c>
      <c r="R153" s="43">
        <f>IF(Q153,LOOKUP(Q153,{1;2;3;4;5;6;7;8;9;10;11;12;13;14;15;16;17;18;19;20;21},{30;25;21;18;16;15;14;13;12;11;10;9;8;7;6;5;4;3;2;1;0}),0)</f>
        <v>0</v>
      </c>
      <c r="S153" s="390">
        <f>IF($E153="","",VLOOKUP($E153,'SuperTour Men'!$E$6:$AN$239,17,FALSE))</f>
        <v>0</v>
      </c>
      <c r="T153" s="45">
        <f>IF(S153,LOOKUP(S153,{1;2;3;4;5;6;7;8;9;10;11;12;13;14;15;16;17;18;19;20;21},{60;50;42;36;32;30;28;26;24;22;20;18;16;14;12;10;8;6;4;2;0}),0)</f>
        <v>0</v>
      </c>
      <c r="U153" s="390">
        <f>IF($E153="","",VLOOKUP($E153,'SuperTour Men'!$E$6:$AN$239,19,FALSE))</f>
        <v>0</v>
      </c>
      <c r="V153" s="41">
        <f>IF(U153,LOOKUP(U153,{1;2;3;4;5;6;7;8;9;10;11;12;13;14;15;16;17;18;19;20;21},{60;50;42;36;32;30;28;26;24;22;20;18;16;14;12;10;8;6;4;2;0}),0)</f>
        <v>0</v>
      </c>
      <c r="W153" s="390">
        <f>IF($E153="","",VLOOKUP($E153,'SuperTour Men'!$E$6:$AN$239,21,FALSE))</f>
        <v>0</v>
      </c>
      <c r="X153" s="45">
        <f>IF(W153,LOOKUP(W153,{1;2;3;4;5;6;7;8;9;10;11;12;13;14;15;16;17;18;19;20;21},{60;50;42;36;32;30;28;26;24;22;20;18;16;14;12;10;8;6;4;2;0}),0)</f>
        <v>0</v>
      </c>
      <c r="Y153" s="390">
        <f>IF($E153="","",VLOOKUP($E153,'SuperTour Men'!$E$6:$AN$239,23,FALSE))</f>
        <v>0</v>
      </c>
      <c r="Z153" s="41">
        <f>IF(Y153,LOOKUP(Y153,{1;2;3;4;5;6;7;8;9;10;11;12;13;14;15;16;17;18;19;20;21},{60;50;42;36;32;30;28;26;24;22;20;18;16;14;12;10;8;6;4;2;0}),0)</f>
        <v>0</v>
      </c>
      <c r="AA153" s="390">
        <f>IF($E153="","",VLOOKUP($E153,'SuperTour Men'!$E$6:$AN$239,25,FALSE))</f>
        <v>0</v>
      </c>
      <c r="AB153" s="106">
        <f>IF(AA153,LOOKUP(AA153,{1;2;3;4;5;6;7;8;9;10;11;12;13;14;15;16;17;18;19;20;21},{30;25;21;18;16;15;14;13;12;11;10;9;8;7;6;5;4;3;2;1;0}),0)</f>
        <v>0</v>
      </c>
      <c r="AC153" s="390">
        <f>IF($E153="","",VLOOKUP($E153,'SuperTour Men'!$E$6:$AN$239,27,FALSE))</f>
        <v>0</v>
      </c>
      <c r="AD153" s="488">
        <f>IF(AC153,LOOKUP(AC153,{1;2;3;4;5;6;7;8;9;10;11;12;13;14;15;16;17;18;19;20;21},{30;25;21;18;16;15;14;13;12;11;10;9;8;7;6;5;4;3;2;1;0}),0)</f>
        <v>0</v>
      </c>
      <c r="AE153" s="390">
        <f>IF($E153="","",VLOOKUP($E153,'SuperTour Men'!$E$6:$AN$239,29,FALSE))</f>
        <v>0</v>
      </c>
      <c r="AF153" s="106">
        <f>IF(AE153,LOOKUP(AE153,{1;2;3;4;5;6;7;8;9;10;11;12;13;14;15;16;17;18;19;20;21},{30;25;21;18;16;15;14;13;12;11;10;9;8;7;6;5;4;3;2;1;0}),0)</f>
        <v>0</v>
      </c>
      <c r="AG153" s="390">
        <f>IF($E153="","",VLOOKUP($E153,'SuperTour Men'!$E$6:$AN$239,31,FALSE))</f>
        <v>0</v>
      </c>
      <c r="AH153" s="41">
        <f>IF(AG153,LOOKUP(AG153,{1;2;3;4;5;6;7;8;9;10;11;12;13;14;15;16;17;18;19;20;21},{30;25;21;18;16;15;14;13;12;11;10;9;8;7;6;5;4;3;2;1;0}),0)</f>
        <v>0</v>
      </c>
      <c r="AI153" s="390">
        <f>IF($E153="","",VLOOKUP($E153,'SuperTour Men'!$E$6:$AN$239,33,FALSE))</f>
        <v>0</v>
      </c>
      <c r="AJ153" s="43">
        <f>IF(AI153,LOOKUP(AI153,{1;2;3;4;5;6;7;8;9;10;11;12;13;14;15;16;17;18;19;20;21},{30;25;21;18;16;15;14;13;12;11;10;9;8;7;6;5;4;3;2;1;0}),0)</f>
        <v>0</v>
      </c>
      <c r="AK153" s="390">
        <f>IF($E153="","",VLOOKUP($E153,'SuperTour Men'!$E$6:$AN$239,35,FALSE))</f>
        <v>0</v>
      </c>
      <c r="AL153" s="43">
        <f>IF(AK153,LOOKUP(AK153,{1;2;3;4;5;6;7;8;9;10;11;12;13;14;15;16;17;18;19;20;21},{30;25;21;18;16;15;14;13;12;11;10;9;8;7;6;5;4;3;2;1;0}),0)</f>
        <v>0</v>
      </c>
    </row>
    <row r="154" spans="1:38" ht="16" customHeight="1" x14ac:dyDescent="0.2">
      <c r="A154" s="424">
        <f t="shared" si="12"/>
        <v>89</v>
      </c>
      <c r="B154" s="435">
        <v>3100292</v>
      </c>
      <c r="C154" s="430" t="s">
        <v>20</v>
      </c>
      <c r="D154" s="49" t="s">
        <v>219</v>
      </c>
      <c r="E154" s="38" t="str">
        <f t="shared" si="13"/>
        <v xml:space="preserve">DavidPALMER </v>
      </c>
      <c r="F154" s="39">
        <v>2017</v>
      </c>
      <c r="G154" s="117">
        <v>1993</v>
      </c>
      <c r="H154" s="207" t="str">
        <f t="shared" si="14"/>
        <v>SR</v>
      </c>
      <c r="I154" s="416">
        <f>(L154+N154+P154+R154+T154+V154+X154+Z154+AB154+AD154+AF154+AH154+AJ154+AL154)-SMALL((L154, N154,P154,R154,T154,V154,X154,Z154,AB154,AD154,AF154,AH154,AJ154,AL154),1)-SMALL((L154,N154,P154,R154,T154,V154,X154,Z154,AB154,AD154,AF154,AH154,AJ154,AL154),2)-SMALL((L154,N154,P154,R154,T154,V154,X154,Z154,AB154,AD154,AF154,AH154,AJ154,AL154),3)</f>
        <v>0</v>
      </c>
      <c r="J154" s="124"/>
      <c r="K154" s="388">
        <f>IF($E154="","",VLOOKUP($E154,'SuperTour Men'!$E$6:$AN$239,9,FALSE))</f>
        <v>0</v>
      </c>
      <c r="L154" s="41">
        <f>IF(K154,LOOKUP(K154,{1;2;3;4;5;6;7;8;9;10;11;12;13;14;15;16;17;18;19;20;21},{30;25;21;18;16;15;14;13;12;11;10;9;8;7;6;5;4;3;2;1;0}),0)</f>
        <v>0</v>
      </c>
      <c r="M154" s="390">
        <f>IF($E154="","",VLOOKUP($E154,'SuperTour Men'!$E$6:$AN$239,11,FALSE))</f>
        <v>0</v>
      </c>
      <c r="N154" s="43">
        <f>IF(M154,LOOKUP(M154,{1;2;3;4;5;6;7;8;9;10;11;12;13;14;15;16;17;18;19;20;21},{30;25;21;18;16;15;14;13;12;11;10;9;8;7;6;5;4;3;2;1;0}),0)</f>
        <v>0</v>
      </c>
      <c r="O154" s="390">
        <f>IF($E154="","",VLOOKUP($E154,'SuperTour Men'!$E$6:$AN$239,13,FALSE))</f>
        <v>0</v>
      </c>
      <c r="P154" s="41">
        <f>IF(O154,LOOKUP(O154,{1;2;3;4;5;6;7;8;9;10;11;12;13;14;15;16;17;18;19;20;21},{30;25;21;18;16;15;14;13;12;11;10;9;8;7;6;5;4;3;2;1;0}),0)</f>
        <v>0</v>
      </c>
      <c r="Q154" s="390">
        <f>IF($E154="","",VLOOKUP($E154,'SuperTour Men'!$E$6:$AN$239,15,FALSE))</f>
        <v>0</v>
      </c>
      <c r="R154" s="43">
        <f>IF(Q154,LOOKUP(Q154,{1;2;3;4;5;6;7;8;9;10;11;12;13;14;15;16;17;18;19;20;21},{30;25;21;18;16;15;14;13;12;11;10;9;8;7;6;5;4;3;2;1;0}),0)</f>
        <v>0</v>
      </c>
      <c r="S154" s="390">
        <f>IF($E154="","",VLOOKUP($E154,'SuperTour Men'!$E$6:$AN$239,17,FALSE))</f>
        <v>0</v>
      </c>
      <c r="T154" s="45">
        <f>IF(S154,LOOKUP(S154,{1;2;3;4;5;6;7;8;9;10;11;12;13;14;15;16;17;18;19;20;21},{60;50;42;36;32;30;28;26;24;22;20;18;16;14;12;10;8;6;4;2;0}),0)</f>
        <v>0</v>
      </c>
      <c r="U154" s="390">
        <f>IF($E154="","",VLOOKUP($E154,'SuperTour Men'!$E$6:$AN$239,19,FALSE))</f>
        <v>0</v>
      </c>
      <c r="V154" s="41">
        <f>IF(U154,LOOKUP(U154,{1;2;3;4;5;6;7;8;9;10;11;12;13;14;15;16;17;18;19;20;21},{60;50;42;36;32;30;28;26;24;22;20;18;16;14;12;10;8;6;4;2;0}),0)</f>
        <v>0</v>
      </c>
      <c r="W154" s="390">
        <f>IF($E154="","",VLOOKUP($E154,'SuperTour Men'!$E$6:$AN$239,21,FALSE))</f>
        <v>0</v>
      </c>
      <c r="X154" s="45">
        <f>IF(W154,LOOKUP(W154,{1;2;3;4;5;6;7;8;9;10;11;12;13;14;15;16;17;18;19;20;21},{60;50;42;36;32;30;28;26;24;22;20;18;16;14;12;10;8;6;4;2;0}),0)</f>
        <v>0</v>
      </c>
      <c r="Y154" s="390">
        <f>IF($E154="","",VLOOKUP($E154,'SuperTour Men'!$E$6:$AN$239,23,FALSE))</f>
        <v>0</v>
      </c>
      <c r="Z154" s="41">
        <f>IF(Y154,LOOKUP(Y154,{1;2;3;4;5;6;7;8;9;10;11;12;13;14;15;16;17;18;19;20;21},{60;50;42;36;32;30;28;26;24;22;20;18;16;14;12;10;8;6;4;2;0}),0)</f>
        <v>0</v>
      </c>
      <c r="AA154" s="390">
        <f>IF($E154="","",VLOOKUP($E154,'SuperTour Men'!$E$6:$AN$239,25,FALSE))</f>
        <v>0</v>
      </c>
      <c r="AB154" s="106">
        <f>IF(AA154,LOOKUP(AA154,{1;2;3;4;5;6;7;8;9;10;11;12;13;14;15;16;17;18;19;20;21},{30;25;21;18;16;15;14;13;12;11;10;9;8;7;6;5;4;3;2;1;0}),0)</f>
        <v>0</v>
      </c>
      <c r="AC154" s="390">
        <f>IF($E154="","",VLOOKUP($E154,'SuperTour Men'!$E$6:$AN$239,27,FALSE))</f>
        <v>0</v>
      </c>
      <c r="AD154" s="488">
        <f>IF(AC154,LOOKUP(AC154,{1;2;3;4;5;6;7;8;9;10;11;12;13;14;15;16;17;18;19;20;21},{30;25;21;18;16;15;14;13;12;11;10;9;8;7;6;5;4;3;2;1;0}),0)</f>
        <v>0</v>
      </c>
      <c r="AE154" s="390">
        <f>IF($E154="","",VLOOKUP($E154,'SuperTour Men'!$E$6:$AN$239,29,FALSE))</f>
        <v>0</v>
      </c>
      <c r="AF154" s="106">
        <f>IF(AE154,LOOKUP(AE154,{1;2;3;4;5;6;7;8;9;10;11;12;13;14;15;16;17;18;19;20;21},{30;25;21;18;16;15;14;13;12;11;10;9;8;7;6;5;4;3;2;1;0}),0)</f>
        <v>0</v>
      </c>
      <c r="AG154" s="390">
        <f>IF($E154="","",VLOOKUP($E154,'SuperTour Men'!$E$6:$AN$239,31,FALSE))</f>
        <v>0</v>
      </c>
      <c r="AH154" s="41">
        <f>IF(AG154,LOOKUP(AG154,{1;2;3;4;5;6;7;8;9;10;11;12;13;14;15;16;17;18;19;20;21},{30;25;21;18;16;15;14;13;12;11;10;9;8;7;6;5;4;3;2;1;0}),0)</f>
        <v>0</v>
      </c>
      <c r="AI154" s="390">
        <f>IF($E154="","",VLOOKUP($E154,'SuperTour Men'!$E$6:$AN$239,33,FALSE))</f>
        <v>0</v>
      </c>
      <c r="AJ154" s="43">
        <f>IF(AI154,LOOKUP(AI154,{1;2;3;4;5;6;7;8;9;10;11;12;13;14;15;16;17;18;19;20;21},{30;25;21;18;16;15;14;13;12;11;10;9;8;7;6;5;4;3;2;1;0}),0)</f>
        <v>0</v>
      </c>
      <c r="AK154" s="390">
        <f>IF($E154="","",VLOOKUP($E154,'SuperTour Men'!$E$6:$AN$239,35,FALSE))</f>
        <v>0</v>
      </c>
      <c r="AL154" s="43">
        <f>IF(AK154,LOOKUP(AK154,{1;2;3;4;5;6;7;8;9;10;11;12;13;14;15;16;17;18;19;20;21},{30;25;21;18;16;15;14;13;12;11;10;9;8;7;6;5;4;3;2;1;0}),0)</f>
        <v>0</v>
      </c>
    </row>
    <row r="155" spans="1:38" ht="16" customHeight="1" x14ac:dyDescent="0.2">
      <c r="A155" s="424">
        <f t="shared" si="12"/>
        <v>89</v>
      </c>
      <c r="B155" s="435">
        <v>3190105</v>
      </c>
      <c r="C155" s="429" t="s">
        <v>94</v>
      </c>
      <c r="D155" s="114" t="s">
        <v>531</v>
      </c>
      <c r="E155" s="51" t="str">
        <f t="shared" si="13"/>
        <v>IvanPERRILLAT-BOITEUX</v>
      </c>
      <c r="F155" s="50"/>
      <c r="G155" s="118">
        <v>1985</v>
      </c>
      <c r="H155" s="207" t="str">
        <f t="shared" si="14"/>
        <v>SR</v>
      </c>
      <c r="I155" s="416">
        <f>(L155+N155+P155+R155+T155+V155+X155+Z155+AB155+AD155+AF155+AH155+AJ155+AL155)-SMALL((L155, N155,P155,R155,T155,V155,X155,Z155,AB155,AD155,AF155,AH155,AJ155,AL155),1)-SMALL((L155,N155,P155,R155,T155,V155,X155,Z155,AB155,AD155,AF155,AH155,AJ155,AL155),2)-SMALL((L155,N155,P155,R155,T155,V155,X155,Z155,AB155,AD155,AF155,AH155,AJ155,AL155),3)</f>
        <v>0</v>
      </c>
      <c r="J155" s="124"/>
      <c r="K155" s="388">
        <f>IF($E155="","",VLOOKUP($E155,'SuperTour Men'!$E$6:$AN$239,9,FALSE))</f>
        <v>0</v>
      </c>
      <c r="L155" s="41">
        <f>IF(K155,LOOKUP(K155,{1;2;3;4;5;6;7;8;9;10;11;12;13;14;15;16;17;18;19;20;21},{30;25;21;18;16;15;14;13;12;11;10;9;8;7;6;5;4;3;2;1;0}),0)</f>
        <v>0</v>
      </c>
      <c r="M155" s="390">
        <f>IF($E155="","",VLOOKUP($E155,'SuperTour Men'!$E$6:$AN$239,11,FALSE))</f>
        <v>0</v>
      </c>
      <c r="N155" s="43">
        <f>IF(M155,LOOKUP(M155,{1;2;3;4;5;6;7;8;9;10;11;12;13;14;15;16;17;18;19;20;21},{30;25;21;18;16;15;14;13;12;11;10;9;8;7;6;5;4;3;2;1;0}),0)</f>
        <v>0</v>
      </c>
      <c r="O155" s="390">
        <f>IF($E155="","",VLOOKUP($E155,'SuperTour Men'!$E$6:$AN$239,13,FALSE))</f>
        <v>0</v>
      </c>
      <c r="P155" s="41">
        <f>IF(O155,LOOKUP(O155,{1;2;3;4;5;6;7;8;9;10;11;12;13;14;15;16;17;18;19;20;21},{30;25;21;18;16;15;14;13;12;11;10;9;8;7;6;5;4;3;2;1;0}),0)</f>
        <v>0</v>
      </c>
      <c r="Q155" s="390">
        <f>IF($E155="","",VLOOKUP($E155,'SuperTour Men'!$E$6:$AN$239,15,FALSE))</f>
        <v>0</v>
      </c>
      <c r="R155" s="43">
        <f>IF(Q155,LOOKUP(Q155,{1;2;3;4;5;6;7;8;9;10;11;12;13;14;15;16;17;18;19;20;21},{30;25;21;18;16;15;14;13;12;11;10;9;8;7;6;5;4;3;2;1;0}),0)</f>
        <v>0</v>
      </c>
      <c r="S155" s="390">
        <f>IF($E155="","",VLOOKUP($E155,'SuperTour Men'!$E$6:$AN$239,17,FALSE))</f>
        <v>0</v>
      </c>
      <c r="T155" s="45">
        <f>IF(S155,LOOKUP(S155,{1;2;3;4;5;6;7;8;9;10;11;12;13;14;15;16;17;18;19;20;21},{60;50;42;36;32;30;28;26;24;22;20;18;16;14;12;10;8;6;4;2;0}),0)</f>
        <v>0</v>
      </c>
      <c r="U155" s="390">
        <f>IF($E155="","",VLOOKUP($E155,'SuperTour Men'!$E$6:$AN$239,19,FALSE))</f>
        <v>0</v>
      </c>
      <c r="V155" s="41">
        <f>IF(U155,LOOKUP(U155,{1;2;3;4;5;6;7;8;9;10;11;12;13;14;15;16;17;18;19;20;21},{60;50;42;36;32;30;28;26;24;22;20;18;16;14;12;10;8;6;4;2;0}),0)</f>
        <v>0</v>
      </c>
      <c r="W155" s="390">
        <f>IF($E155="","",VLOOKUP($E155,'SuperTour Men'!$E$6:$AN$239,21,FALSE))</f>
        <v>0</v>
      </c>
      <c r="X155" s="45">
        <f>IF(W155,LOOKUP(W155,{1;2;3;4;5;6;7;8;9;10;11;12;13;14;15;16;17;18;19;20;21},{60;50;42;36;32;30;28;26;24;22;20;18;16;14;12;10;8;6;4;2;0}),0)</f>
        <v>0</v>
      </c>
      <c r="Y155" s="390">
        <f>IF($E155="","",VLOOKUP($E155,'SuperTour Men'!$E$6:$AN$239,23,FALSE))</f>
        <v>0</v>
      </c>
      <c r="Z155" s="41">
        <f>IF(Y155,LOOKUP(Y155,{1;2;3;4;5;6;7;8;9;10;11;12;13;14;15;16;17;18;19;20;21},{60;50;42;36;32;30;28;26;24;22;20;18;16;14;12;10;8;6;4;2;0}),0)</f>
        <v>0</v>
      </c>
      <c r="AA155" s="390">
        <f>IF($E155="","",VLOOKUP($E155,'SuperTour Men'!$E$6:$AN$239,25,FALSE))</f>
        <v>0</v>
      </c>
      <c r="AB155" s="106">
        <f>IF(AA155,LOOKUP(AA155,{1;2;3;4;5;6;7;8;9;10;11;12;13;14;15;16;17;18;19;20;21},{30;25;21;18;16;15;14;13;12;11;10;9;8;7;6;5;4;3;2;1;0}),0)</f>
        <v>0</v>
      </c>
      <c r="AC155" s="390">
        <f>IF($E155="","",VLOOKUP($E155,'SuperTour Men'!$E$6:$AN$239,27,FALSE))</f>
        <v>0</v>
      </c>
      <c r="AD155" s="488">
        <f>IF(AC155,LOOKUP(AC155,{1;2;3;4;5;6;7;8;9;10;11;12;13;14;15;16;17;18;19;20;21},{30;25;21;18;16;15;14;13;12;11;10;9;8;7;6;5;4;3;2;1;0}),0)</f>
        <v>0</v>
      </c>
      <c r="AE155" s="390">
        <f>IF($E155="","",VLOOKUP($E155,'SuperTour Men'!$E$6:$AN$239,29,FALSE))</f>
        <v>0</v>
      </c>
      <c r="AF155" s="106">
        <f>IF(AE155,LOOKUP(AE155,{1;2;3;4;5;6;7;8;9;10;11;12;13;14;15;16;17;18;19;20;21},{30;25;21;18;16;15;14;13;12;11;10;9;8;7;6;5;4;3;2;1;0}),0)</f>
        <v>0</v>
      </c>
      <c r="AG155" s="390">
        <f>IF($E155="","",VLOOKUP($E155,'SuperTour Men'!$E$6:$AN$239,31,FALSE))</f>
        <v>0</v>
      </c>
      <c r="AH155" s="41">
        <f>IF(AG155,LOOKUP(AG155,{1;2;3;4;5;6;7;8;9;10;11;12;13;14;15;16;17;18;19;20;21},{30;25;21;18;16;15;14;13;12;11;10;9;8;7;6;5;4;3;2;1;0}),0)</f>
        <v>0</v>
      </c>
      <c r="AI155" s="390">
        <f>IF($E155="","",VLOOKUP($E155,'SuperTour Men'!$E$6:$AN$239,33,FALSE))</f>
        <v>0</v>
      </c>
      <c r="AJ155" s="43">
        <f>IF(AI155,LOOKUP(AI155,{1;2;3;4;5;6;7;8;9;10;11;12;13;14;15;16;17;18;19;20;21},{30;25;21;18;16;15;14;13;12;11;10;9;8;7;6;5;4;3;2;1;0}),0)</f>
        <v>0</v>
      </c>
      <c r="AK155" s="390">
        <f>IF($E155="","",VLOOKUP($E155,'SuperTour Men'!$E$6:$AN$239,35,FALSE))</f>
        <v>0</v>
      </c>
      <c r="AL155" s="43">
        <f>IF(AK155,LOOKUP(AK155,{1;2;3;4;5;6;7;8;9;10;11;12;13;14;15;16;17;18;19;20;21},{30;25;21;18;16;15;14;13;12;11;10;9;8;7;6;5;4;3;2;1;0}),0)</f>
        <v>0</v>
      </c>
    </row>
    <row r="156" spans="1:38" ht="16" customHeight="1" x14ac:dyDescent="0.2">
      <c r="A156" s="424">
        <f t="shared" si="12"/>
        <v>89</v>
      </c>
      <c r="B156" s="435">
        <v>3500997</v>
      </c>
      <c r="C156" s="429" t="s">
        <v>220</v>
      </c>
      <c r="D156" s="37" t="s">
        <v>221</v>
      </c>
      <c r="E156" s="51" t="str">
        <f t="shared" si="13"/>
        <v>NiklasPERSSON</v>
      </c>
      <c r="F156" s="39">
        <v>2017</v>
      </c>
      <c r="G156" s="118">
        <v>1992</v>
      </c>
      <c r="H156" s="207" t="str">
        <f t="shared" si="14"/>
        <v>SR</v>
      </c>
      <c r="I156" s="416">
        <f>(L156+N156+P156+R156+T156+V156+X156+Z156+AB156+AD156+AF156+AH156+AJ156+AL156)-SMALL((L156, N156,P156,R156,T156,V156,X156,Z156,AB156,AD156,AF156,AH156,AJ156,AL156),1)-SMALL((L156,N156,P156,R156,T156,V156,X156,Z156,AB156,AD156,AF156,AH156,AJ156,AL156),2)-SMALL((L156,N156,P156,R156,T156,V156,X156,Z156,AB156,AD156,AF156,AH156,AJ156,AL156),3)</f>
        <v>0</v>
      </c>
      <c r="J156" s="124"/>
      <c r="K156" s="388">
        <f>IF($E156="","",VLOOKUP($E156,'SuperTour Men'!$E$6:$AN$239,9,FALSE))</f>
        <v>0</v>
      </c>
      <c r="L156" s="41">
        <f>IF(K156,LOOKUP(K156,{1;2;3;4;5;6;7;8;9;10;11;12;13;14;15;16;17;18;19;20;21},{30;25;21;18;16;15;14;13;12;11;10;9;8;7;6;5;4;3;2;1;0}),0)</f>
        <v>0</v>
      </c>
      <c r="M156" s="390">
        <f>IF($E156="","",VLOOKUP($E156,'SuperTour Men'!$E$6:$AN$239,11,FALSE))</f>
        <v>0</v>
      </c>
      <c r="N156" s="43">
        <f>IF(M156,LOOKUP(M156,{1;2;3;4;5;6;7;8;9;10;11;12;13;14;15;16;17;18;19;20;21},{30;25;21;18;16;15;14;13;12;11;10;9;8;7;6;5;4;3;2;1;0}),0)</f>
        <v>0</v>
      </c>
      <c r="O156" s="390">
        <f>IF($E156="","",VLOOKUP($E156,'SuperTour Men'!$E$6:$AN$239,13,FALSE))</f>
        <v>0</v>
      </c>
      <c r="P156" s="41">
        <f>IF(O156,LOOKUP(O156,{1;2;3;4;5;6;7;8;9;10;11;12;13;14;15;16;17;18;19;20;21},{30;25;21;18;16;15;14;13;12;11;10;9;8;7;6;5;4;3;2;1;0}),0)</f>
        <v>0</v>
      </c>
      <c r="Q156" s="390">
        <f>IF($E156="","",VLOOKUP($E156,'SuperTour Men'!$E$6:$AN$239,15,FALSE))</f>
        <v>0</v>
      </c>
      <c r="R156" s="43">
        <f>IF(Q156,LOOKUP(Q156,{1;2;3;4;5;6;7;8;9;10;11;12;13;14;15;16;17;18;19;20;21},{30;25;21;18;16;15;14;13;12;11;10;9;8;7;6;5;4;3;2;1;0}),0)</f>
        <v>0</v>
      </c>
      <c r="S156" s="390">
        <f>IF($E156="","",VLOOKUP($E156,'SuperTour Men'!$E$6:$AN$239,17,FALSE))</f>
        <v>0</v>
      </c>
      <c r="T156" s="45">
        <f>IF(S156,LOOKUP(S156,{1;2;3;4;5;6;7;8;9;10;11;12;13;14;15;16;17;18;19;20;21},{60;50;42;36;32;30;28;26;24;22;20;18;16;14;12;10;8;6;4;2;0}),0)</f>
        <v>0</v>
      </c>
      <c r="U156" s="390">
        <f>IF($E156="","",VLOOKUP($E156,'SuperTour Men'!$E$6:$AN$239,19,FALSE))</f>
        <v>0</v>
      </c>
      <c r="V156" s="41">
        <f>IF(U156,LOOKUP(U156,{1;2;3;4;5;6;7;8;9;10;11;12;13;14;15;16;17;18;19;20;21},{60;50;42;36;32;30;28;26;24;22;20;18;16;14;12;10;8;6;4;2;0}),0)</f>
        <v>0</v>
      </c>
      <c r="W156" s="390">
        <f>IF($E156="","",VLOOKUP($E156,'SuperTour Men'!$E$6:$AN$239,21,FALSE))</f>
        <v>0</v>
      </c>
      <c r="X156" s="45">
        <f>IF(W156,LOOKUP(W156,{1;2;3;4;5;6;7;8;9;10;11;12;13;14;15;16;17;18;19;20;21},{60;50;42;36;32;30;28;26;24;22;20;18;16;14;12;10;8;6;4;2;0}),0)</f>
        <v>0</v>
      </c>
      <c r="Y156" s="390">
        <f>IF($E156="","",VLOOKUP($E156,'SuperTour Men'!$E$6:$AN$239,23,FALSE))</f>
        <v>0</v>
      </c>
      <c r="Z156" s="41">
        <f>IF(Y156,LOOKUP(Y156,{1;2;3;4;5;6;7;8;9;10;11;12;13;14;15;16;17;18;19;20;21},{60;50;42;36;32;30;28;26;24;22;20;18;16;14;12;10;8;6;4;2;0}),0)</f>
        <v>0</v>
      </c>
      <c r="AA156" s="390">
        <f>IF($E156="","",VLOOKUP($E156,'SuperTour Men'!$E$6:$AN$239,25,FALSE))</f>
        <v>0</v>
      </c>
      <c r="AB156" s="106">
        <f>IF(AA156,LOOKUP(AA156,{1;2;3;4;5;6;7;8;9;10;11;12;13;14;15;16;17;18;19;20;21},{30;25;21;18;16;15;14;13;12;11;10;9;8;7;6;5;4;3;2;1;0}),0)</f>
        <v>0</v>
      </c>
      <c r="AC156" s="390">
        <f>IF($E156="","",VLOOKUP($E156,'SuperTour Men'!$E$6:$AN$239,27,FALSE))</f>
        <v>0</v>
      </c>
      <c r="AD156" s="488">
        <f>IF(AC156,LOOKUP(AC156,{1;2;3;4;5;6;7;8;9;10;11;12;13;14;15;16;17;18;19;20;21},{30;25;21;18;16;15;14;13;12;11;10;9;8;7;6;5;4;3;2;1;0}),0)</f>
        <v>0</v>
      </c>
      <c r="AE156" s="390">
        <f>IF($E156="","",VLOOKUP($E156,'SuperTour Men'!$E$6:$AN$239,29,FALSE))</f>
        <v>0</v>
      </c>
      <c r="AF156" s="106">
        <f>IF(AE156,LOOKUP(AE156,{1;2;3;4;5;6;7;8;9;10;11;12;13;14;15;16;17;18;19;20;21},{30;25;21;18;16;15;14;13;12;11;10;9;8;7;6;5;4;3;2;1;0}),0)</f>
        <v>0</v>
      </c>
      <c r="AG156" s="390">
        <f>IF($E156="","",VLOOKUP($E156,'SuperTour Men'!$E$6:$AN$239,31,FALSE))</f>
        <v>0</v>
      </c>
      <c r="AH156" s="41">
        <f>IF(AG156,LOOKUP(AG156,{1;2;3;4;5;6;7;8;9;10;11;12;13;14;15;16;17;18;19;20;21},{30;25;21;18;16;15;14;13;12;11;10;9;8;7;6;5;4;3;2;1;0}),0)</f>
        <v>0</v>
      </c>
      <c r="AI156" s="390">
        <f>IF($E156="","",VLOOKUP($E156,'SuperTour Men'!$E$6:$AN$239,33,FALSE))</f>
        <v>0</v>
      </c>
      <c r="AJ156" s="43">
        <f>IF(AI156,LOOKUP(AI156,{1;2;3;4;5;6;7;8;9;10;11;12;13;14;15;16;17;18;19;20;21},{30;25;21;18;16;15;14;13;12;11;10;9;8;7;6;5;4;3;2;1;0}),0)</f>
        <v>0</v>
      </c>
      <c r="AK156" s="390">
        <f>IF($E156="","",VLOOKUP($E156,'SuperTour Men'!$E$6:$AN$239,35,FALSE))</f>
        <v>0</v>
      </c>
      <c r="AL156" s="43">
        <f>IF(AK156,LOOKUP(AK156,{1;2;3;4;5;6;7;8;9;10;11;12;13;14;15;16;17;18;19;20;21},{30;25;21;18;16;15;14;13;12;11;10;9;8;7;6;5;4;3;2;1;0}),0)</f>
        <v>0</v>
      </c>
    </row>
    <row r="157" spans="1:38" ht="16" customHeight="1" x14ac:dyDescent="0.2">
      <c r="A157" s="424">
        <f t="shared" si="12"/>
        <v>89</v>
      </c>
      <c r="B157" s="435">
        <v>3190303</v>
      </c>
      <c r="C157" s="429" t="s">
        <v>138</v>
      </c>
      <c r="D157" s="114" t="s">
        <v>527</v>
      </c>
      <c r="E157" s="51" t="str">
        <f t="shared" si="13"/>
        <v>MickaelPHILIPOT</v>
      </c>
      <c r="F157" s="50"/>
      <c r="G157" s="118">
        <v>1993</v>
      </c>
      <c r="H157" s="207" t="str">
        <f t="shared" si="14"/>
        <v>SR</v>
      </c>
      <c r="I157" s="416">
        <f>(L157+N157+P157+R157+T157+V157+X157+Z157+AB157+AD157+AF157+AH157+AJ157+AL157)-SMALL((L157, N157,P157,R157,T157,V157,X157,Z157,AB157,AD157,AF157,AH157,AJ157,AL157),1)-SMALL((L157,N157,P157,R157,T157,V157,X157,Z157,AB157,AD157,AF157,AH157,AJ157,AL157),2)-SMALL((L157,N157,P157,R157,T157,V157,X157,Z157,AB157,AD157,AF157,AH157,AJ157,AL157),3)</f>
        <v>0</v>
      </c>
      <c r="J157" s="124"/>
      <c r="K157" s="388">
        <f>IF($E157="","",VLOOKUP($E157,'SuperTour Men'!$E$6:$AN$239,9,FALSE))</f>
        <v>0</v>
      </c>
      <c r="L157" s="41">
        <f>IF(K157,LOOKUP(K157,{1;2;3;4;5;6;7;8;9;10;11;12;13;14;15;16;17;18;19;20;21},{30;25;21;18;16;15;14;13;12;11;10;9;8;7;6;5;4;3;2;1;0}),0)</f>
        <v>0</v>
      </c>
      <c r="M157" s="390">
        <f>IF($E157="","",VLOOKUP($E157,'SuperTour Men'!$E$6:$AN$239,11,FALSE))</f>
        <v>0</v>
      </c>
      <c r="N157" s="43">
        <f>IF(M157,LOOKUP(M157,{1;2;3;4;5;6;7;8;9;10;11;12;13;14;15;16;17;18;19;20;21},{30;25;21;18;16;15;14;13;12;11;10;9;8;7;6;5;4;3;2;1;0}),0)</f>
        <v>0</v>
      </c>
      <c r="O157" s="390">
        <f>IF($E157="","",VLOOKUP($E157,'SuperTour Men'!$E$6:$AN$239,13,FALSE))</f>
        <v>0</v>
      </c>
      <c r="P157" s="41">
        <f>IF(O157,LOOKUP(O157,{1;2;3;4;5;6;7;8;9;10;11;12;13;14;15;16;17;18;19;20;21},{30;25;21;18;16;15;14;13;12;11;10;9;8;7;6;5;4;3;2;1;0}),0)</f>
        <v>0</v>
      </c>
      <c r="Q157" s="390">
        <f>IF($E157="","",VLOOKUP($E157,'SuperTour Men'!$E$6:$AN$239,15,FALSE))</f>
        <v>0</v>
      </c>
      <c r="R157" s="43">
        <f>IF(Q157,LOOKUP(Q157,{1;2;3;4;5;6;7;8;9;10;11;12;13;14;15;16;17;18;19;20;21},{30;25;21;18;16;15;14;13;12;11;10;9;8;7;6;5;4;3;2;1;0}),0)</f>
        <v>0</v>
      </c>
      <c r="S157" s="390">
        <f>IF($E157="","",VLOOKUP($E157,'SuperTour Men'!$E$6:$AN$239,17,FALSE))</f>
        <v>0</v>
      </c>
      <c r="T157" s="45">
        <f>IF(S157,LOOKUP(S157,{1;2;3;4;5;6;7;8;9;10;11;12;13;14;15;16;17;18;19;20;21},{60;50;42;36;32;30;28;26;24;22;20;18;16;14;12;10;8;6;4;2;0}),0)</f>
        <v>0</v>
      </c>
      <c r="U157" s="390">
        <f>IF($E157="","",VLOOKUP($E157,'SuperTour Men'!$E$6:$AN$239,19,FALSE))</f>
        <v>0</v>
      </c>
      <c r="V157" s="41">
        <f>IF(U157,LOOKUP(U157,{1;2;3;4;5;6;7;8;9;10;11;12;13;14;15;16;17;18;19;20;21},{60;50;42;36;32;30;28;26;24;22;20;18;16;14;12;10;8;6;4;2;0}),0)</f>
        <v>0</v>
      </c>
      <c r="W157" s="390">
        <f>IF($E157="","",VLOOKUP($E157,'SuperTour Men'!$E$6:$AN$239,21,FALSE))</f>
        <v>0</v>
      </c>
      <c r="X157" s="45">
        <f>IF(W157,LOOKUP(W157,{1;2;3;4;5;6;7;8;9;10;11;12;13;14;15;16;17;18;19;20;21},{60;50;42;36;32;30;28;26;24;22;20;18;16;14;12;10;8;6;4;2;0}),0)</f>
        <v>0</v>
      </c>
      <c r="Y157" s="390">
        <f>IF($E157="","",VLOOKUP($E157,'SuperTour Men'!$E$6:$AN$239,23,FALSE))</f>
        <v>0</v>
      </c>
      <c r="Z157" s="41">
        <f>IF(Y157,LOOKUP(Y157,{1;2;3;4;5;6;7;8;9;10;11;12;13;14;15;16;17;18;19;20;21},{60;50;42;36;32;30;28;26;24;22;20;18;16;14;12;10;8;6;4;2;0}),0)</f>
        <v>0</v>
      </c>
      <c r="AA157" s="390">
        <f>IF($E157="","",VLOOKUP($E157,'SuperTour Men'!$E$6:$AN$239,25,FALSE))</f>
        <v>0</v>
      </c>
      <c r="AB157" s="106">
        <f>IF(AA157,LOOKUP(AA157,{1;2;3;4;5;6;7;8;9;10;11;12;13;14;15;16;17;18;19;20;21},{30;25;21;18;16;15;14;13;12;11;10;9;8;7;6;5;4;3;2;1;0}),0)</f>
        <v>0</v>
      </c>
      <c r="AC157" s="390">
        <f>IF($E157="","",VLOOKUP($E157,'SuperTour Men'!$E$6:$AN$239,27,FALSE))</f>
        <v>0</v>
      </c>
      <c r="AD157" s="488">
        <f>IF(AC157,LOOKUP(AC157,{1;2;3;4;5;6;7;8;9;10;11;12;13;14;15;16;17;18;19;20;21},{30;25;21;18;16;15;14;13;12;11;10;9;8;7;6;5;4;3;2;1;0}),0)</f>
        <v>0</v>
      </c>
      <c r="AE157" s="390">
        <f>IF($E157="","",VLOOKUP($E157,'SuperTour Men'!$E$6:$AN$239,29,FALSE))</f>
        <v>0</v>
      </c>
      <c r="AF157" s="106">
        <f>IF(AE157,LOOKUP(AE157,{1;2;3;4;5;6;7;8;9;10;11;12;13;14;15;16;17;18;19;20;21},{30;25;21;18;16;15;14;13;12;11;10;9;8;7;6;5;4;3;2;1;0}),0)</f>
        <v>0</v>
      </c>
      <c r="AG157" s="390">
        <f>IF($E157="","",VLOOKUP($E157,'SuperTour Men'!$E$6:$AN$239,31,FALSE))</f>
        <v>0</v>
      </c>
      <c r="AH157" s="41">
        <f>IF(AG157,LOOKUP(AG157,{1;2;3;4;5;6;7;8;9;10;11;12;13;14;15;16;17;18;19;20;21},{30;25;21;18;16;15;14;13;12;11;10;9;8;7;6;5;4;3;2;1;0}),0)</f>
        <v>0</v>
      </c>
      <c r="AI157" s="390">
        <f>IF($E157="","",VLOOKUP($E157,'SuperTour Men'!$E$6:$AN$239,33,FALSE))</f>
        <v>0</v>
      </c>
      <c r="AJ157" s="43">
        <f>IF(AI157,LOOKUP(AI157,{1;2;3;4;5;6;7;8;9;10;11;12;13;14;15;16;17;18;19;20;21},{30;25;21;18;16;15;14;13;12;11;10;9;8;7;6;5;4;3;2;1;0}),0)</f>
        <v>0</v>
      </c>
      <c r="AK157" s="390">
        <f>IF($E157="","",VLOOKUP($E157,'SuperTour Men'!$E$6:$AN$239,35,FALSE))</f>
        <v>0</v>
      </c>
      <c r="AL157" s="43">
        <f>IF(AK157,LOOKUP(AK157,{1;2;3;4;5;6;7;8;9;10;11;12;13;14;15;16;17;18;19;20;21},{30;25;21;18;16;15;14;13;12;11;10;9;8;7;6;5;4;3;2;1;0}),0)</f>
        <v>0</v>
      </c>
    </row>
    <row r="158" spans="1:38" ht="16" customHeight="1" x14ac:dyDescent="0.2">
      <c r="A158" s="424">
        <f t="shared" si="12"/>
        <v>89</v>
      </c>
      <c r="B158" s="435">
        <v>3530886</v>
      </c>
      <c r="C158" s="431" t="s">
        <v>535</v>
      </c>
      <c r="D158" s="49" t="s">
        <v>222</v>
      </c>
      <c r="E158" s="51" t="str">
        <f t="shared" si="13"/>
        <v>LukPLATIL</v>
      </c>
      <c r="F158" s="39">
        <v>2017</v>
      </c>
      <c r="G158" s="118">
        <v>1996</v>
      </c>
      <c r="H158" s="207" t="str">
        <f t="shared" si="14"/>
        <v>U23</v>
      </c>
      <c r="I158" s="416">
        <f>(L158+N158+P158+R158+T158+V158+X158+Z158+AB158+AD158+AF158+AH158+AJ158+AL158)-SMALL((L158, N158,P158,R158,T158,V158,X158,Z158,AB158,AD158,AF158,AH158,AJ158,AL158),1)-SMALL((L158,N158,P158,R158,T158,V158,X158,Z158,AB158,AD158,AF158,AH158,AJ158,AL158),2)-SMALL((L158,N158,P158,R158,T158,V158,X158,Z158,AB158,AD158,AF158,AH158,AJ158,AL158),3)</f>
        <v>0</v>
      </c>
      <c r="J158" s="124"/>
      <c r="K158" s="388">
        <f>IF($E158="","",VLOOKUP($E158,'SuperTour Men'!$E$6:$AN$239,9,FALSE))</f>
        <v>0</v>
      </c>
      <c r="L158" s="41">
        <f>IF(K158,LOOKUP(K158,{1;2;3;4;5;6;7;8;9;10;11;12;13;14;15;16;17;18;19;20;21},{30;25;21;18;16;15;14;13;12;11;10;9;8;7;6;5;4;3;2;1;0}),0)</f>
        <v>0</v>
      </c>
      <c r="M158" s="390">
        <f>IF($E158="","",VLOOKUP($E158,'SuperTour Men'!$E$6:$AN$239,11,FALSE))</f>
        <v>0</v>
      </c>
      <c r="N158" s="43">
        <f>IF(M158,LOOKUP(M158,{1;2;3;4;5;6;7;8;9;10;11;12;13;14;15;16;17;18;19;20;21},{30;25;21;18;16;15;14;13;12;11;10;9;8;7;6;5;4;3;2;1;0}),0)</f>
        <v>0</v>
      </c>
      <c r="O158" s="390">
        <f>IF($E158="","",VLOOKUP($E158,'SuperTour Men'!$E$6:$AN$239,13,FALSE))</f>
        <v>0</v>
      </c>
      <c r="P158" s="41">
        <f>IF(O158,LOOKUP(O158,{1;2;3;4;5;6;7;8;9;10;11;12;13;14;15;16;17;18;19;20;21},{30;25;21;18;16;15;14;13;12;11;10;9;8;7;6;5;4;3;2;1;0}),0)</f>
        <v>0</v>
      </c>
      <c r="Q158" s="390">
        <f>IF($E158="","",VLOOKUP($E158,'SuperTour Men'!$E$6:$AN$239,15,FALSE))</f>
        <v>0</v>
      </c>
      <c r="R158" s="43">
        <f>IF(Q158,LOOKUP(Q158,{1;2;3;4;5;6;7;8;9;10;11;12;13;14;15;16;17;18;19;20;21},{30;25;21;18;16;15;14;13;12;11;10;9;8;7;6;5;4;3;2;1;0}),0)</f>
        <v>0</v>
      </c>
      <c r="S158" s="390">
        <f>IF($E158="","",VLOOKUP($E158,'SuperTour Men'!$E$6:$AN$239,17,FALSE))</f>
        <v>0</v>
      </c>
      <c r="T158" s="45">
        <f>IF(S158,LOOKUP(S158,{1;2;3;4;5;6;7;8;9;10;11;12;13;14;15;16;17;18;19;20;21},{60;50;42;36;32;30;28;26;24;22;20;18;16;14;12;10;8;6;4;2;0}),0)</f>
        <v>0</v>
      </c>
      <c r="U158" s="390">
        <f>IF($E158="","",VLOOKUP($E158,'SuperTour Men'!$E$6:$AN$239,19,FALSE))</f>
        <v>0</v>
      </c>
      <c r="V158" s="41">
        <f>IF(U158,LOOKUP(U158,{1;2;3;4;5;6;7;8;9;10;11;12;13;14;15;16;17;18;19;20;21},{60;50;42;36;32;30;28;26;24;22;20;18;16;14;12;10;8;6;4;2;0}),0)</f>
        <v>0</v>
      </c>
      <c r="W158" s="390">
        <f>IF($E158="","",VLOOKUP($E158,'SuperTour Men'!$E$6:$AN$239,21,FALSE))</f>
        <v>0</v>
      </c>
      <c r="X158" s="45">
        <f>IF(W158,LOOKUP(W158,{1;2;3;4;5;6;7;8;9;10;11;12;13;14;15;16;17;18;19;20;21},{60;50;42;36;32;30;28;26;24;22;20;18;16;14;12;10;8;6;4;2;0}),0)</f>
        <v>0</v>
      </c>
      <c r="Y158" s="390">
        <f>IF($E158="","",VLOOKUP($E158,'SuperTour Men'!$E$6:$AN$239,23,FALSE))</f>
        <v>0</v>
      </c>
      <c r="Z158" s="41">
        <f>IF(Y158,LOOKUP(Y158,{1;2;3;4;5;6;7;8;9;10;11;12;13;14;15;16;17;18;19;20;21},{60;50;42;36;32;30;28;26;24;22;20;18;16;14;12;10;8;6;4;2;0}),0)</f>
        <v>0</v>
      </c>
      <c r="AA158" s="390">
        <f>IF($E158="","",VLOOKUP($E158,'SuperTour Men'!$E$6:$AN$239,25,FALSE))</f>
        <v>0</v>
      </c>
      <c r="AB158" s="106">
        <f>IF(AA158,LOOKUP(AA158,{1;2;3;4;5;6;7;8;9;10;11;12;13;14;15;16;17;18;19;20;21},{30;25;21;18;16;15;14;13;12;11;10;9;8;7;6;5;4;3;2;1;0}),0)</f>
        <v>0</v>
      </c>
      <c r="AC158" s="390">
        <f>IF($E158="","",VLOOKUP($E158,'SuperTour Men'!$E$6:$AN$239,27,FALSE))</f>
        <v>0</v>
      </c>
      <c r="AD158" s="488">
        <f>IF(AC158,LOOKUP(AC158,{1;2;3;4;5;6;7;8;9;10;11;12;13;14;15;16;17;18;19;20;21},{30;25;21;18;16;15;14;13;12;11;10;9;8;7;6;5;4;3;2;1;0}),0)</f>
        <v>0</v>
      </c>
      <c r="AE158" s="390">
        <f>IF($E158="","",VLOOKUP($E158,'SuperTour Men'!$E$6:$AN$239,29,FALSE))</f>
        <v>0</v>
      </c>
      <c r="AF158" s="106">
        <f>IF(AE158,LOOKUP(AE158,{1;2;3;4;5;6;7;8;9;10;11;12;13;14;15;16;17;18;19;20;21},{30;25;21;18;16;15;14;13;12;11;10;9;8;7;6;5;4;3;2;1;0}),0)</f>
        <v>0</v>
      </c>
      <c r="AG158" s="390">
        <f>IF($E158="","",VLOOKUP($E158,'SuperTour Men'!$E$6:$AN$239,31,FALSE))</f>
        <v>0</v>
      </c>
      <c r="AH158" s="41">
        <f>IF(AG158,LOOKUP(AG158,{1;2;3;4;5;6;7;8;9;10;11;12;13;14;15;16;17;18;19;20;21},{30;25;21;18;16;15;14;13;12;11;10;9;8;7;6;5;4;3;2;1;0}),0)</f>
        <v>0</v>
      </c>
      <c r="AI158" s="390">
        <f>IF($E158="","",VLOOKUP($E158,'SuperTour Men'!$E$6:$AN$239,33,FALSE))</f>
        <v>0</v>
      </c>
      <c r="AJ158" s="43">
        <f>IF(AI158,LOOKUP(AI158,{1;2;3;4;5;6;7;8;9;10;11;12;13;14;15;16;17;18;19;20;21},{30;25;21;18;16;15;14;13;12;11;10;9;8;7;6;5;4;3;2;1;0}),0)</f>
        <v>0</v>
      </c>
      <c r="AK158" s="390">
        <f>IF($E158="","",VLOOKUP($E158,'SuperTour Men'!$E$6:$AN$239,35,FALSE))</f>
        <v>0</v>
      </c>
      <c r="AL158" s="43">
        <f>IF(AK158,LOOKUP(AK158,{1;2;3;4;5;6;7;8;9;10;11;12;13;14;15;16;17;18;19;20;21},{30;25;21;18;16;15;14;13;12;11;10;9;8;7;6;5;4;3;2;1;0}),0)</f>
        <v>0</v>
      </c>
    </row>
    <row r="159" spans="1:38" ht="16" customHeight="1" x14ac:dyDescent="0.2">
      <c r="A159" s="424">
        <f t="shared" si="12"/>
        <v>89</v>
      </c>
      <c r="B159" s="435">
        <v>3530597</v>
      </c>
      <c r="C159" s="429" t="s">
        <v>223</v>
      </c>
      <c r="D159" s="37" t="s">
        <v>224</v>
      </c>
      <c r="E159" s="51" t="str">
        <f t="shared" si="13"/>
        <v>WellyRAMSEY</v>
      </c>
      <c r="F159" s="39">
        <v>2017</v>
      </c>
      <c r="G159" s="117">
        <v>1990</v>
      </c>
      <c r="H159" s="207" t="str">
        <f t="shared" si="14"/>
        <v>SR</v>
      </c>
      <c r="I159" s="416">
        <f>(L159+N159+P159+R159+T159+V159+X159+Z159+AB159+AD159+AF159+AH159+AJ159+AL159)-SMALL((L159, N159,P159,R159,T159,V159,X159,Z159,AB159,AD159,AF159,AH159,AJ159,AL159),1)-SMALL((L159,N159,P159,R159,T159,V159,X159,Z159,AB159,AD159,AF159,AH159,AJ159,AL159),2)-SMALL((L159,N159,P159,R159,T159,V159,X159,Z159,AB159,AD159,AF159,AH159,AJ159,AL159),3)</f>
        <v>0</v>
      </c>
      <c r="J159" s="124"/>
      <c r="K159" s="388">
        <f>IF($E159="","",VLOOKUP($E159,'SuperTour Men'!$E$6:$AN$239,9,FALSE))</f>
        <v>0</v>
      </c>
      <c r="L159" s="41">
        <f>IF(K159,LOOKUP(K159,{1;2;3;4;5;6;7;8;9;10;11;12;13;14;15;16;17;18;19;20;21},{30;25;21;18;16;15;14;13;12;11;10;9;8;7;6;5;4;3;2;1;0}),0)</f>
        <v>0</v>
      </c>
      <c r="M159" s="390">
        <f>IF($E159="","",VLOOKUP($E159,'SuperTour Men'!$E$6:$AN$239,11,FALSE))</f>
        <v>0</v>
      </c>
      <c r="N159" s="43">
        <f>IF(M159,LOOKUP(M159,{1;2;3;4;5;6;7;8;9;10;11;12;13;14;15;16;17;18;19;20;21},{30;25;21;18;16;15;14;13;12;11;10;9;8;7;6;5;4;3;2;1;0}),0)</f>
        <v>0</v>
      </c>
      <c r="O159" s="390">
        <f>IF($E159="","",VLOOKUP($E159,'SuperTour Men'!$E$6:$AN$239,13,FALSE))</f>
        <v>0</v>
      </c>
      <c r="P159" s="41">
        <f>IF(O159,LOOKUP(O159,{1;2;3;4;5;6;7;8;9;10;11;12;13;14;15;16;17;18;19;20;21},{30;25;21;18;16;15;14;13;12;11;10;9;8;7;6;5;4;3;2;1;0}),0)</f>
        <v>0</v>
      </c>
      <c r="Q159" s="390">
        <f>IF($E159="","",VLOOKUP($E159,'SuperTour Men'!$E$6:$AN$239,15,FALSE))</f>
        <v>0</v>
      </c>
      <c r="R159" s="43">
        <f>IF(Q159,LOOKUP(Q159,{1;2;3;4;5;6;7;8;9;10;11;12;13;14;15;16;17;18;19;20;21},{30;25;21;18;16;15;14;13;12;11;10;9;8;7;6;5;4;3;2;1;0}),0)</f>
        <v>0</v>
      </c>
      <c r="S159" s="390">
        <f>IF($E159="","",VLOOKUP($E159,'SuperTour Men'!$E$6:$AN$239,17,FALSE))</f>
        <v>0</v>
      </c>
      <c r="T159" s="45">
        <f>IF(S159,LOOKUP(S159,{1;2;3;4;5;6;7;8;9;10;11;12;13;14;15;16;17;18;19;20;21},{60;50;42;36;32;30;28;26;24;22;20;18;16;14;12;10;8;6;4;2;0}),0)</f>
        <v>0</v>
      </c>
      <c r="U159" s="390">
        <f>IF($E159="","",VLOOKUP($E159,'SuperTour Men'!$E$6:$AN$239,19,FALSE))</f>
        <v>0</v>
      </c>
      <c r="V159" s="41">
        <f>IF(U159,LOOKUP(U159,{1;2;3;4;5;6;7;8;9;10;11;12;13;14;15;16;17;18;19;20;21},{60;50;42;36;32;30;28;26;24;22;20;18;16;14;12;10;8;6;4;2;0}),0)</f>
        <v>0</v>
      </c>
      <c r="W159" s="390">
        <f>IF($E159="","",VLOOKUP($E159,'SuperTour Men'!$E$6:$AN$239,21,FALSE))</f>
        <v>0</v>
      </c>
      <c r="X159" s="45">
        <f>IF(W159,LOOKUP(W159,{1;2;3;4;5;6;7;8;9;10;11;12;13;14;15;16;17;18;19;20;21},{60;50;42;36;32;30;28;26;24;22;20;18;16;14;12;10;8;6;4;2;0}),0)</f>
        <v>0</v>
      </c>
      <c r="Y159" s="390">
        <f>IF($E159="","",VLOOKUP($E159,'SuperTour Men'!$E$6:$AN$239,23,FALSE))</f>
        <v>0</v>
      </c>
      <c r="Z159" s="41">
        <f>IF(Y159,LOOKUP(Y159,{1;2;3;4;5;6;7;8;9;10;11;12;13;14;15;16;17;18;19;20;21},{60;50;42;36;32;30;28;26;24;22;20;18;16;14;12;10;8;6;4;2;0}),0)</f>
        <v>0</v>
      </c>
      <c r="AA159" s="390">
        <f>IF($E159="","",VLOOKUP($E159,'SuperTour Men'!$E$6:$AN$239,25,FALSE))</f>
        <v>0</v>
      </c>
      <c r="AB159" s="106">
        <f>IF(AA159,LOOKUP(AA159,{1;2;3;4;5;6;7;8;9;10;11;12;13;14;15;16;17;18;19;20;21},{30;25;21;18;16;15;14;13;12;11;10;9;8;7;6;5;4;3;2;1;0}),0)</f>
        <v>0</v>
      </c>
      <c r="AC159" s="390">
        <f>IF($E159="","",VLOOKUP($E159,'SuperTour Men'!$E$6:$AN$239,27,FALSE))</f>
        <v>0</v>
      </c>
      <c r="AD159" s="488">
        <f>IF(AC159,LOOKUP(AC159,{1;2;3;4;5;6;7;8;9;10;11;12;13;14;15;16;17;18;19;20;21},{30;25;21;18;16;15;14;13;12;11;10;9;8;7;6;5;4;3;2;1;0}),0)</f>
        <v>0</v>
      </c>
      <c r="AE159" s="390">
        <f>IF($E159="","",VLOOKUP($E159,'SuperTour Men'!$E$6:$AN$239,29,FALSE))</f>
        <v>0</v>
      </c>
      <c r="AF159" s="106">
        <f>IF(AE159,LOOKUP(AE159,{1;2;3;4;5;6;7;8;9;10;11;12;13;14;15;16;17;18;19;20;21},{30;25;21;18;16;15;14;13;12;11;10;9;8;7;6;5;4;3;2;1;0}),0)</f>
        <v>0</v>
      </c>
      <c r="AG159" s="390">
        <f>IF($E159="","",VLOOKUP($E159,'SuperTour Men'!$E$6:$AN$239,31,FALSE))</f>
        <v>0</v>
      </c>
      <c r="AH159" s="41">
        <f>IF(AG159,LOOKUP(AG159,{1;2;3;4;5;6;7;8;9;10;11;12;13;14;15;16;17;18;19;20;21},{30;25;21;18;16;15;14;13;12;11;10;9;8;7;6;5;4;3;2;1;0}),0)</f>
        <v>0</v>
      </c>
      <c r="AI159" s="390">
        <f>IF($E159="","",VLOOKUP($E159,'SuperTour Men'!$E$6:$AN$239,33,FALSE))</f>
        <v>0</v>
      </c>
      <c r="AJ159" s="43">
        <f>IF(AI159,LOOKUP(AI159,{1;2;3;4;5;6;7;8;9;10;11;12;13;14;15;16;17;18;19;20;21},{30;25;21;18;16;15;14;13;12;11;10;9;8;7;6;5;4;3;2;1;0}),0)</f>
        <v>0</v>
      </c>
      <c r="AK159" s="390">
        <f>IF($E159="","",VLOOKUP($E159,'SuperTour Men'!$E$6:$AN$239,35,FALSE))</f>
        <v>0</v>
      </c>
      <c r="AL159" s="43">
        <f>IF(AK159,LOOKUP(AK159,{1;2;3;4;5;6;7;8;9;10;11;12;13;14;15;16;17;18;19;20;21},{30;25;21;18;16;15;14;13;12;11;10;9;8;7;6;5;4;3;2;1;0}),0)</f>
        <v>0</v>
      </c>
    </row>
    <row r="160" spans="1:38" ht="16" customHeight="1" x14ac:dyDescent="0.2">
      <c r="A160" s="424">
        <f t="shared" si="12"/>
        <v>89</v>
      </c>
      <c r="B160" s="435">
        <v>3422003</v>
      </c>
      <c r="C160" s="429" t="s">
        <v>120</v>
      </c>
      <c r="D160" s="37" t="s">
        <v>225</v>
      </c>
      <c r="E160" s="51" t="str">
        <f t="shared" si="13"/>
        <v>PetterREISTAD</v>
      </c>
      <c r="F160" s="39">
        <v>2017</v>
      </c>
      <c r="G160" s="118">
        <v>1994</v>
      </c>
      <c r="H160" s="207" t="str">
        <f t="shared" si="14"/>
        <v>SR</v>
      </c>
      <c r="I160" s="416">
        <f>(L160+N160+P160+R160+T160+V160+X160+Z160+AB160+AD160+AF160+AH160+AJ160+AL160)-SMALL((L160, N160,P160,R160,T160,V160,X160,Z160,AB160,AD160,AF160,AH160,AJ160,AL160),1)-SMALL((L160,N160,P160,R160,T160,V160,X160,Z160,AB160,AD160,AF160,AH160,AJ160,AL160),2)-SMALL((L160,N160,P160,R160,T160,V160,X160,Z160,AB160,AD160,AF160,AH160,AJ160,AL160),3)</f>
        <v>0</v>
      </c>
      <c r="J160" s="124"/>
      <c r="K160" s="388">
        <f>IF($E160="","",VLOOKUP($E160,'SuperTour Men'!$E$6:$AN$239,9,FALSE))</f>
        <v>0</v>
      </c>
      <c r="L160" s="41">
        <f>IF(K160,LOOKUP(K160,{1;2;3;4;5;6;7;8;9;10;11;12;13;14;15;16;17;18;19;20;21},{30;25;21;18;16;15;14;13;12;11;10;9;8;7;6;5;4;3;2;1;0}),0)</f>
        <v>0</v>
      </c>
      <c r="M160" s="390">
        <f>IF($E160="","",VLOOKUP($E160,'SuperTour Men'!$E$6:$AN$239,11,FALSE))</f>
        <v>0</v>
      </c>
      <c r="N160" s="43">
        <f>IF(M160,LOOKUP(M160,{1;2;3;4;5;6;7;8;9;10;11;12;13;14;15;16;17;18;19;20;21},{30;25;21;18;16;15;14;13;12;11;10;9;8;7;6;5;4;3;2;1;0}),0)</f>
        <v>0</v>
      </c>
      <c r="O160" s="390">
        <f>IF($E160="","",VLOOKUP($E160,'SuperTour Men'!$E$6:$AN$239,13,FALSE))</f>
        <v>0</v>
      </c>
      <c r="P160" s="41">
        <f>IF(O160,LOOKUP(O160,{1;2;3;4;5;6;7;8;9;10;11;12;13;14;15;16;17;18;19;20;21},{30;25;21;18;16;15;14;13;12;11;10;9;8;7;6;5;4;3;2;1;0}),0)</f>
        <v>0</v>
      </c>
      <c r="Q160" s="390">
        <f>IF($E160="","",VLOOKUP($E160,'SuperTour Men'!$E$6:$AN$239,15,FALSE))</f>
        <v>0</v>
      </c>
      <c r="R160" s="43">
        <f>IF(Q160,LOOKUP(Q160,{1;2;3;4;5;6;7;8;9;10;11;12;13;14;15;16;17;18;19;20;21},{30;25;21;18;16;15;14;13;12;11;10;9;8;7;6;5;4;3;2;1;0}),0)</f>
        <v>0</v>
      </c>
      <c r="S160" s="390">
        <f>IF($E160="","",VLOOKUP($E160,'SuperTour Men'!$E$6:$AN$239,17,FALSE))</f>
        <v>0</v>
      </c>
      <c r="T160" s="45">
        <f>IF(S160,LOOKUP(S160,{1;2;3;4;5;6;7;8;9;10;11;12;13;14;15;16;17;18;19;20;21},{60;50;42;36;32;30;28;26;24;22;20;18;16;14;12;10;8;6;4;2;0}),0)</f>
        <v>0</v>
      </c>
      <c r="U160" s="390">
        <f>IF($E160="","",VLOOKUP($E160,'SuperTour Men'!$E$6:$AN$239,19,FALSE))</f>
        <v>0</v>
      </c>
      <c r="V160" s="41">
        <f>IF(U160,LOOKUP(U160,{1;2;3;4;5;6;7;8;9;10;11;12;13;14;15;16;17;18;19;20;21},{60;50;42;36;32;30;28;26;24;22;20;18;16;14;12;10;8;6;4;2;0}),0)</f>
        <v>0</v>
      </c>
      <c r="W160" s="390">
        <f>IF($E160="","",VLOOKUP($E160,'SuperTour Men'!$E$6:$AN$239,21,FALSE))</f>
        <v>0</v>
      </c>
      <c r="X160" s="45">
        <f>IF(W160,LOOKUP(W160,{1;2;3;4;5;6;7;8;9;10;11;12;13;14;15;16;17;18;19;20;21},{60;50;42;36;32;30;28;26;24;22;20;18;16;14;12;10;8;6;4;2;0}),0)</f>
        <v>0</v>
      </c>
      <c r="Y160" s="390">
        <f>IF($E160="","",VLOOKUP($E160,'SuperTour Men'!$E$6:$AN$239,23,FALSE))</f>
        <v>0</v>
      </c>
      <c r="Z160" s="41">
        <f>IF(Y160,LOOKUP(Y160,{1;2;3;4;5;6;7;8;9;10;11;12;13;14;15;16;17;18;19;20;21},{60;50;42;36;32;30;28;26;24;22;20;18;16;14;12;10;8;6;4;2;0}),0)</f>
        <v>0</v>
      </c>
      <c r="AA160" s="390">
        <f>IF($E160="","",VLOOKUP($E160,'SuperTour Men'!$E$6:$AN$239,25,FALSE))</f>
        <v>0</v>
      </c>
      <c r="AB160" s="106">
        <f>IF(AA160,LOOKUP(AA160,{1;2;3;4;5;6;7;8;9;10;11;12;13;14;15;16;17;18;19;20;21},{30;25;21;18;16;15;14;13;12;11;10;9;8;7;6;5;4;3;2;1;0}),0)</f>
        <v>0</v>
      </c>
      <c r="AC160" s="390">
        <f>IF($E160="","",VLOOKUP($E160,'SuperTour Men'!$E$6:$AN$239,27,FALSE))</f>
        <v>0</v>
      </c>
      <c r="AD160" s="488">
        <f>IF(AC160,LOOKUP(AC160,{1;2;3;4;5;6;7;8;9;10;11;12;13;14;15;16;17;18;19;20;21},{30;25;21;18;16;15;14;13;12;11;10;9;8;7;6;5;4;3;2;1;0}),0)</f>
        <v>0</v>
      </c>
      <c r="AE160" s="390">
        <f>IF($E160="","",VLOOKUP($E160,'SuperTour Men'!$E$6:$AN$239,29,FALSE))</f>
        <v>0</v>
      </c>
      <c r="AF160" s="106">
        <f>IF(AE160,LOOKUP(AE160,{1;2;3;4;5;6;7;8;9;10;11;12;13;14;15;16;17;18;19;20;21},{30;25;21;18;16;15;14;13;12;11;10;9;8;7;6;5;4;3;2;1;0}),0)</f>
        <v>0</v>
      </c>
      <c r="AG160" s="390">
        <f>IF($E160="","",VLOOKUP($E160,'SuperTour Men'!$E$6:$AN$239,31,FALSE))</f>
        <v>0</v>
      </c>
      <c r="AH160" s="41">
        <f>IF(AG160,LOOKUP(AG160,{1;2;3;4;5;6;7;8;9;10;11;12;13;14;15;16;17;18;19;20;21},{30;25;21;18;16;15;14;13;12;11;10;9;8;7;6;5;4;3;2;1;0}),0)</f>
        <v>0</v>
      </c>
      <c r="AI160" s="390">
        <f>IF($E160="","",VLOOKUP($E160,'SuperTour Men'!$E$6:$AN$239,33,FALSE))</f>
        <v>0</v>
      </c>
      <c r="AJ160" s="43">
        <f>IF(AI160,LOOKUP(AI160,{1;2;3;4;5;6;7;8;9;10;11;12;13;14;15;16;17;18;19;20;21},{30;25;21;18;16;15;14;13;12;11;10;9;8;7;6;5;4;3;2;1;0}),0)</f>
        <v>0</v>
      </c>
      <c r="AK160" s="390">
        <f>IF($E160="","",VLOOKUP($E160,'SuperTour Men'!$E$6:$AN$239,35,FALSE))</f>
        <v>0</v>
      </c>
      <c r="AL160" s="43">
        <f>IF(AK160,LOOKUP(AK160,{1;2;3;4;5;6;7;8;9;10;11;12;13;14;15;16;17;18;19;20;21},{30;25;21;18;16;15;14;13;12;11;10;9;8;7;6;5;4;3;2;1;0}),0)</f>
        <v>0</v>
      </c>
    </row>
    <row r="161" spans="1:38" ht="16" customHeight="1" x14ac:dyDescent="0.2">
      <c r="A161" s="424">
        <f t="shared" si="12"/>
        <v>89</v>
      </c>
      <c r="B161" s="435">
        <v>3190525</v>
      </c>
      <c r="C161" s="430" t="s">
        <v>226</v>
      </c>
      <c r="D161" s="49" t="s">
        <v>227</v>
      </c>
      <c r="E161" s="38" t="str">
        <f t="shared" si="13"/>
        <v>RemiSALACROUP</v>
      </c>
      <c r="F161" s="39">
        <v>2017</v>
      </c>
      <c r="G161" s="118">
        <v>1996</v>
      </c>
      <c r="H161" s="207" t="str">
        <f t="shared" si="14"/>
        <v>U23</v>
      </c>
      <c r="I161" s="416">
        <f>(L161+N161+P161+R161+T161+V161+X161+Z161+AB161+AD161+AF161+AH161+AJ161+AL161)-SMALL((L161, N161,P161,R161,T161,V161,X161,Z161,AB161,AD161,AF161,AH161,AJ161,AL161),1)-SMALL((L161,N161,P161,R161,T161,V161,X161,Z161,AB161,AD161,AF161,AH161,AJ161,AL161),2)-SMALL((L161,N161,P161,R161,T161,V161,X161,Z161,AB161,AD161,AF161,AH161,AJ161,AL161),3)</f>
        <v>0</v>
      </c>
      <c r="J161" s="124"/>
      <c r="K161" s="388">
        <f>IF($E161="","",VLOOKUP($E161,'SuperTour Men'!$E$6:$AN$239,9,FALSE))</f>
        <v>0</v>
      </c>
      <c r="L161" s="41">
        <f>IF(K161,LOOKUP(K161,{1;2;3;4;5;6;7;8;9;10;11;12;13;14;15;16;17;18;19;20;21},{30;25;21;18;16;15;14;13;12;11;10;9;8;7;6;5;4;3;2;1;0}),0)</f>
        <v>0</v>
      </c>
      <c r="M161" s="390">
        <f>IF($E161="","",VLOOKUP($E161,'SuperTour Men'!$E$6:$AN$239,11,FALSE))</f>
        <v>0</v>
      </c>
      <c r="N161" s="43">
        <f>IF(M161,LOOKUP(M161,{1;2;3;4;5;6;7;8;9;10;11;12;13;14;15;16;17;18;19;20;21},{30;25;21;18;16;15;14;13;12;11;10;9;8;7;6;5;4;3;2;1;0}),0)</f>
        <v>0</v>
      </c>
      <c r="O161" s="390">
        <f>IF($E161="","",VLOOKUP($E161,'SuperTour Men'!$E$6:$AN$239,13,FALSE))</f>
        <v>0</v>
      </c>
      <c r="P161" s="41">
        <f>IF(O161,LOOKUP(O161,{1;2;3;4;5;6;7;8;9;10;11;12;13;14;15;16;17;18;19;20;21},{30;25;21;18;16;15;14;13;12;11;10;9;8;7;6;5;4;3;2;1;0}),0)</f>
        <v>0</v>
      </c>
      <c r="Q161" s="390">
        <f>IF($E161="","",VLOOKUP($E161,'SuperTour Men'!$E$6:$AN$239,15,FALSE))</f>
        <v>0</v>
      </c>
      <c r="R161" s="43">
        <f>IF(Q161,LOOKUP(Q161,{1;2;3;4;5;6;7;8;9;10;11;12;13;14;15;16;17;18;19;20;21},{30;25;21;18;16;15;14;13;12;11;10;9;8;7;6;5;4;3;2;1;0}),0)</f>
        <v>0</v>
      </c>
      <c r="S161" s="390">
        <f>IF($E161="","",VLOOKUP($E161,'SuperTour Men'!$E$6:$AN$239,17,FALSE))</f>
        <v>0</v>
      </c>
      <c r="T161" s="45">
        <f>IF(S161,LOOKUP(S161,{1;2;3;4;5;6;7;8;9;10;11;12;13;14;15;16;17;18;19;20;21},{60;50;42;36;32;30;28;26;24;22;20;18;16;14;12;10;8;6;4;2;0}),0)</f>
        <v>0</v>
      </c>
      <c r="U161" s="390">
        <f>IF($E161="","",VLOOKUP($E161,'SuperTour Men'!$E$6:$AN$239,19,FALSE))</f>
        <v>0</v>
      </c>
      <c r="V161" s="41">
        <f>IF(U161,LOOKUP(U161,{1;2;3;4;5;6;7;8;9;10;11;12;13;14;15;16;17;18;19;20;21},{60;50;42;36;32;30;28;26;24;22;20;18;16;14;12;10;8;6;4;2;0}),0)</f>
        <v>0</v>
      </c>
      <c r="W161" s="390">
        <f>IF($E161="","",VLOOKUP($E161,'SuperTour Men'!$E$6:$AN$239,21,FALSE))</f>
        <v>0</v>
      </c>
      <c r="X161" s="45">
        <f>IF(W161,LOOKUP(W161,{1;2;3;4;5;6;7;8;9;10;11;12;13;14;15;16;17;18;19;20;21},{60;50;42;36;32;30;28;26;24;22;20;18;16;14;12;10;8;6;4;2;0}),0)</f>
        <v>0</v>
      </c>
      <c r="Y161" s="390">
        <f>IF($E161="","",VLOOKUP($E161,'SuperTour Men'!$E$6:$AN$239,23,FALSE))</f>
        <v>0</v>
      </c>
      <c r="Z161" s="41">
        <f>IF(Y161,LOOKUP(Y161,{1;2;3;4;5;6;7;8;9;10;11;12;13;14;15;16;17;18;19;20;21},{60;50;42;36;32;30;28;26;24;22;20;18;16;14;12;10;8;6;4;2;0}),0)</f>
        <v>0</v>
      </c>
      <c r="AA161" s="390">
        <f>IF($E161="","",VLOOKUP($E161,'SuperTour Men'!$E$6:$AN$239,25,FALSE))</f>
        <v>0</v>
      </c>
      <c r="AB161" s="106">
        <f>IF(AA161,LOOKUP(AA161,{1;2;3;4;5;6;7;8;9;10;11;12;13;14;15;16;17;18;19;20;21},{30;25;21;18;16;15;14;13;12;11;10;9;8;7;6;5;4;3;2;1;0}),0)</f>
        <v>0</v>
      </c>
      <c r="AC161" s="390">
        <f>IF($E161="","",VLOOKUP($E161,'SuperTour Men'!$E$6:$AN$239,27,FALSE))</f>
        <v>0</v>
      </c>
      <c r="AD161" s="488">
        <f>IF(AC161,LOOKUP(AC161,{1;2;3;4;5;6;7;8;9;10;11;12;13;14;15;16;17;18;19;20;21},{30;25;21;18;16;15;14;13;12;11;10;9;8;7;6;5;4;3;2;1;0}),0)</f>
        <v>0</v>
      </c>
      <c r="AE161" s="390">
        <f>IF($E161="","",VLOOKUP($E161,'SuperTour Men'!$E$6:$AN$239,29,FALSE))</f>
        <v>0</v>
      </c>
      <c r="AF161" s="106">
        <f>IF(AE161,LOOKUP(AE161,{1;2;3;4;5;6;7;8;9;10;11;12;13;14;15;16;17;18;19;20;21},{30;25;21;18;16;15;14;13;12;11;10;9;8;7;6;5;4;3;2;1;0}),0)</f>
        <v>0</v>
      </c>
      <c r="AG161" s="390">
        <f>IF($E161="","",VLOOKUP($E161,'SuperTour Men'!$E$6:$AN$239,31,FALSE))</f>
        <v>0</v>
      </c>
      <c r="AH161" s="41">
        <f>IF(AG161,LOOKUP(AG161,{1;2;3;4;5;6;7;8;9;10;11;12;13;14;15;16;17;18;19;20;21},{30;25;21;18;16;15;14;13;12;11;10;9;8;7;6;5;4;3;2;1;0}),0)</f>
        <v>0</v>
      </c>
      <c r="AI161" s="390">
        <f>IF($E161="","",VLOOKUP($E161,'SuperTour Men'!$E$6:$AN$239,33,FALSE))</f>
        <v>0</v>
      </c>
      <c r="AJ161" s="43">
        <f>IF(AI161,LOOKUP(AI161,{1;2;3;4;5;6;7;8;9;10;11;12;13;14;15;16;17;18;19;20;21},{30;25;21;18;16;15;14;13;12;11;10;9;8;7;6;5;4;3;2;1;0}),0)</f>
        <v>0</v>
      </c>
      <c r="AK161" s="390">
        <f>IF($E161="","",VLOOKUP($E161,'SuperTour Men'!$E$6:$AN$239,35,FALSE))</f>
        <v>0</v>
      </c>
      <c r="AL161" s="43">
        <f>IF(AK161,LOOKUP(AK161,{1;2;3;4;5;6;7;8;9;10;11;12;13;14;15;16;17;18;19;20;21},{30;25;21;18;16;15;14;13;12;11;10;9;8;7;6;5;4;3;2;1;0}),0)</f>
        <v>0</v>
      </c>
    </row>
    <row r="162" spans="1:38" ht="16" customHeight="1" x14ac:dyDescent="0.2">
      <c r="A162" s="424">
        <f t="shared" si="12"/>
        <v>89</v>
      </c>
      <c r="B162" s="435">
        <v>3100128</v>
      </c>
      <c r="C162" s="429" t="s">
        <v>18</v>
      </c>
      <c r="D162" s="37" t="s">
        <v>228</v>
      </c>
      <c r="E162" s="38" t="str">
        <f t="shared" si="13"/>
        <v>KevinSANDAU</v>
      </c>
      <c r="F162" s="39">
        <v>2017</v>
      </c>
      <c r="G162" s="118">
        <v>1988</v>
      </c>
      <c r="H162" s="207" t="str">
        <f t="shared" si="14"/>
        <v>SR</v>
      </c>
      <c r="I162" s="416">
        <f>(L162+N162+P162+R162+T162+V162+X162+Z162+AB162+AD162+AF162+AH162+AJ162+AL162)-SMALL((L162, N162,P162,R162,T162,V162,X162,Z162,AB162,AD162,AF162,AH162,AJ162,AL162),1)-SMALL((L162,N162,P162,R162,T162,V162,X162,Z162,AB162,AD162,AF162,AH162,AJ162,AL162),2)-SMALL((L162,N162,P162,R162,T162,V162,X162,Z162,AB162,AD162,AF162,AH162,AJ162,AL162),3)</f>
        <v>0</v>
      </c>
      <c r="J162" s="124"/>
      <c r="K162" s="388">
        <f>IF($E162="","",VLOOKUP($E162,'SuperTour Men'!$E$6:$AN$239,9,FALSE))</f>
        <v>0</v>
      </c>
      <c r="L162" s="41">
        <f>IF(K162,LOOKUP(K162,{1;2;3;4;5;6;7;8;9;10;11;12;13;14;15;16;17;18;19;20;21},{30;25;21;18;16;15;14;13;12;11;10;9;8;7;6;5;4;3;2;1;0}),0)</f>
        <v>0</v>
      </c>
      <c r="M162" s="390">
        <f>IF($E162="","",VLOOKUP($E162,'SuperTour Men'!$E$6:$AN$239,11,FALSE))</f>
        <v>0</v>
      </c>
      <c r="N162" s="43">
        <f>IF(M162,LOOKUP(M162,{1;2;3;4;5;6;7;8;9;10;11;12;13;14;15;16;17;18;19;20;21},{30;25;21;18;16;15;14;13;12;11;10;9;8;7;6;5;4;3;2;1;0}),0)</f>
        <v>0</v>
      </c>
      <c r="O162" s="390">
        <f>IF($E162="","",VLOOKUP($E162,'SuperTour Men'!$E$6:$AN$239,13,FALSE))</f>
        <v>0</v>
      </c>
      <c r="P162" s="41">
        <f>IF(O162,LOOKUP(O162,{1;2;3;4;5;6;7;8;9;10;11;12;13;14;15;16;17;18;19;20;21},{30;25;21;18;16;15;14;13;12;11;10;9;8;7;6;5;4;3;2;1;0}),0)</f>
        <v>0</v>
      </c>
      <c r="Q162" s="390">
        <f>IF($E162="","",VLOOKUP($E162,'SuperTour Men'!$E$6:$AN$239,15,FALSE))</f>
        <v>0</v>
      </c>
      <c r="R162" s="43">
        <f>IF(Q162,LOOKUP(Q162,{1;2;3;4;5;6;7;8;9;10;11;12;13;14;15;16;17;18;19;20;21},{30;25;21;18;16;15;14;13;12;11;10;9;8;7;6;5;4;3;2;1;0}),0)</f>
        <v>0</v>
      </c>
      <c r="S162" s="390">
        <f>IF($E162="","",VLOOKUP($E162,'SuperTour Men'!$E$6:$AN$239,17,FALSE))</f>
        <v>0</v>
      </c>
      <c r="T162" s="45">
        <f>IF(S162,LOOKUP(S162,{1;2;3;4;5;6;7;8;9;10;11;12;13;14;15;16;17;18;19;20;21},{60;50;42;36;32;30;28;26;24;22;20;18;16;14;12;10;8;6;4;2;0}),0)</f>
        <v>0</v>
      </c>
      <c r="U162" s="390">
        <f>IF($E162="","",VLOOKUP($E162,'SuperTour Men'!$E$6:$AN$239,19,FALSE))</f>
        <v>0</v>
      </c>
      <c r="V162" s="41">
        <f>IF(U162,LOOKUP(U162,{1;2;3;4;5;6;7;8;9;10;11;12;13;14;15;16;17;18;19;20;21},{60;50;42;36;32;30;28;26;24;22;20;18;16;14;12;10;8;6;4;2;0}),0)</f>
        <v>0</v>
      </c>
      <c r="W162" s="390">
        <f>IF($E162="","",VLOOKUP($E162,'SuperTour Men'!$E$6:$AN$239,21,FALSE))</f>
        <v>0</v>
      </c>
      <c r="X162" s="45">
        <f>IF(W162,LOOKUP(W162,{1;2;3;4;5;6;7;8;9;10;11;12;13;14;15;16;17;18;19;20;21},{60;50;42;36;32;30;28;26;24;22;20;18;16;14;12;10;8;6;4;2;0}),0)</f>
        <v>0</v>
      </c>
      <c r="Y162" s="390">
        <f>IF($E162="","",VLOOKUP($E162,'SuperTour Men'!$E$6:$AN$239,23,FALSE))</f>
        <v>0</v>
      </c>
      <c r="Z162" s="41">
        <f>IF(Y162,LOOKUP(Y162,{1;2;3;4;5;6;7;8;9;10;11;12;13;14;15;16;17;18;19;20;21},{60;50;42;36;32;30;28;26;24;22;20;18;16;14;12;10;8;6;4;2;0}),0)</f>
        <v>0</v>
      </c>
      <c r="AA162" s="390">
        <f>IF($E162="","",VLOOKUP($E162,'SuperTour Men'!$E$6:$AN$239,25,FALSE))</f>
        <v>0</v>
      </c>
      <c r="AB162" s="106">
        <f>IF(AA162,LOOKUP(AA162,{1;2;3;4;5;6;7;8;9;10;11;12;13;14;15;16;17;18;19;20;21},{30;25;21;18;16;15;14;13;12;11;10;9;8;7;6;5;4;3;2;1;0}),0)</f>
        <v>0</v>
      </c>
      <c r="AC162" s="390">
        <f>IF($E162="","",VLOOKUP($E162,'SuperTour Men'!$E$6:$AN$239,27,FALSE))</f>
        <v>0</v>
      </c>
      <c r="AD162" s="488">
        <f>IF(AC162,LOOKUP(AC162,{1;2;3;4;5;6;7;8;9;10;11;12;13;14;15;16;17;18;19;20;21},{30;25;21;18;16;15;14;13;12;11;10;9;8;7;6;5;4;3;2;1;0}),0)</f>
        <v>0</v>
      </c>
      <c r="AE162" s="390">
        <f>IF($E162="","",VLOOKUP($E162,'SuperTour Men'!$E$6:$AN$239,29,FALSE))</f>
        <v>0</v>
      </c>
      <c r="AF162" s="106">
        <f>IF(AE162,LOOKUP(AE162,{1;2;3;4;5;6;7;8;9;10;11;12;13;14;15;16;17;18;19;20;21},{30;25;21;18;16;15;14;13;12;11;10;9;8;7;6;5;4;3;2;1;0}),0)</f>
        <v>0</v>
      </c>
      <c r="AG162" s="390">
        <f>IF($E162="","",VLOOKUP($E162,'SuperTour Men'!$E$6:$AN$239,31,FALSE))</f>
        <v>0</v>
      </c>
      <c r="AH162" s="41">
        <f>IF(AG162,LOOKUP(AG162,{1;2;3;4;5;6;7;8;9;10;11;12;13;14;15;16;17;18;19;20;21},{30;25;21;18;16;15;14;13;12;11;10;9;8;7;6;5;4;3;2;1;0}),0)</f>
        <v>0</v>
      </c>
      <c r="AI162" s="390">
        <f>IF($E162="","",VLOOKUP($E162,'SuperTour Men'!$E$6:$AN$239,33,FALSE))</f>
        <v>0</v>
      </c>
      <c r="AJ162" s="43">
        <f>IF(AI162,LOOKUP(AI162,{1;2;3;4;5;6;7;8;9;10;11;12;13;14;15;16;17;18;19;20;21},{30;25;21;18;16;15;14;13;12;11;10;9;8;7;6;5;4;3;2;1;0}),0)</f>
        <v>0</v>
      </c>
      <c r="AK162" s="390">
        <f>IF($E162="","",VLOOKUP($E162,'SuperTour Men'!$E$6:$AN$239,35,FALSE))</f>
        <v>0</v>
      </c>
      <c r="AL162" s="43">
        <f>IF(AK162,LOOKUP(AK162,{1;2;3;4;5;6;7;8;9;10;11;12;13;14;15;16;17;18;19;20;21},{30;25;21;18;16;15;14;13;12;11;10;9;8;7;6;5;4;3;2;1;0}),0)</f>
        <v>0</v>
      </c>
    </row>
    <row r="163" spans="1:38" ht="16" customHeight="1" x14ac:dyDescent="0.2">
      <c r="A163" s="424">
        <f t="shared" si="12"/>
        <v>89</v>
      </c>
      <c r="B163" s="435">
        <v>3530750</v>
      </c>
      <c r="C163" s="430" t="s">
        <v>206</v>
      </c>
      <c r="D163" s="49" t="s">
        <v>229</v>
      </c>
      <c r="E163" s="38" t="str">
        <f t="shared" si="13"/>
        <v>PaulSCHOMMER</v>
      </c>
      <c r="F163" s="39">
        <v>2017</v>
      </c>
      <c r="G163" s="118">
        <v>1992</v>
      </c>
      <c r="H163" s="207" t="str">
        <f t="shared" si="14"/>
        <v>SR</v>
      </c>
      <c r="I163" s="416">
        <f>(L163+N163+P163+R163+T163+V163+X163+Z163+AB163+AD163+AF163+AH163+AJ163+AL163)-SMALL((L163, N163,P163,R163,T163,V163,X163,Z163,AB163,AD163,AF163,AH163,AJ163,AL163),1)-SMALL((L163,N163,P163,R163,T163,V163,X163,Z163,AB163,AD163,AF163,AH163,AJ163,AL163),2)-SMALL((L163,N163,P163,R163,T163,V163,X163,Z163,AB163,AD163,AF163,AH163,AJ163,AL163),3)</f>
        <v>0</v>
      </c>
      <c r="J163" s="124"/>
      <c r="K163" s="388">
        <f>IF($E163="","",VLOOKUP($E163,'SuperTour Men'!$E$6:$AN$239,9,FALSE))</f>
        <v>0</v>
      </c>
      <c r="L163" s="41">
        <f>IF(K163,LOOKUP(K163,{1;2;3;4;5;6;7;8;9;10;11;12;13;14;15;16;17;18;19;20;21},{30;25;21;18;16;15;14;13;12;11;10;9;8;7;6;5;4;3;2;1;0}),0)</f>
        <v>0</v>
      </c>
      <c r="M163" s="390">
        <f>IF($E163="","",VLOOKUP($E163,'SuperTour Men'!$E$6:$AN$239,11,FALSE))</f>
        <v>0</v>
      </c>
      <c r="N163" s="43">
        <f>IF(M163,LOOKUP(M163,{1;2;3;4;5;6;7;8;9;10;11;12;13;14;15;16;17;18;19;20;21},{30;25;21;18;16;15;14;13;12;11;10;9;8;7;6;5;4;3;2;1;0}),0)</f>
        <v>0</v>
      </c>
      <c r="O163" s="390">
        <f>IF($E163="","",VLOOKUP($E163,'SuperTour Men'!$E$6:$AN$239,13,FALSE))</f>
        <v>0</v>
      </c>
      <c r="P163" s="41">
        <f>IF(O163,LOOKUP(O163,{1;2;3;4;5;6;7;8;9;10;11;12;13;14;15;16;17;18;19;20;21},{30;25;21;18;16;15;14;13;12;11;10;9;8;7;6;5;4;3;2;1;0}),0)</f>
        <v>0</v>
      </c>
      <c r="Q163" s="390">
        <f>IF($E163="","",VLOOKUP($E163,'SuperTour Men'!$E$6:$AN$239,15,FALSE))</f>
        <v>0</v>
      </c>
      <c r="R163" s="43">
        <f>IF(Q163,LOOKUP(Q163,{1;2;3;4;5;6;7;8;9;10;11;12;13;14;15;16;17;18;19;20;21},{30;25;21;18;16;15;14;13;12;11;10;9;8;7;6;5;4;3;2;1;0}),0)</f>
        <v>0</v>
      </c>
      <c r="S163" s="390">
        <f>IF($E163="","",VLOOKUP($E163,'SuperTour Men'!$E$6:$AN$239,17,FALSE))</f>
        <v>0</v>
      </c>
      <c r="T163" s="45">
        <f>IF(S163,LOOKUP(S163,{1;2;3;4;5;6;7;8;9;10;11;12;13;14;15;16;17;18;19;20;21},{60;50;42;36;32;30;28;26;24;22;20;18;16;14;12;10;8;6;4;2;0}),0)</f>
        <v>0</v>
      </c>
      <c r="U163" s="390">
        <f>IF($E163="","",VLOOKUP($E163,'SuperTour Men'!$E$6:$AN$239,19,FALSE))</f>
        <v>0</v>
      </c>
      <c r="V163" s="41">
        <f>IF(U163,LOOKUP(U163,{1;2;3;4;5;6;7;8;9;10;11;12;13;14;15;16;17;18;19;20;21},{60;50;42;36;32;30;28;26;24;22;20;18;16;14;12;10;8;6;4;2;0}),0)</f>
        <v>0</v>
      </c>
      <c r="W163" s="390">
        <f>IF($E163="","",VLOOKUP($E163,'SuperTour Men'!$E$6:$AN$239,21,FALSE))</f>
        <v>0</v>
      </c>
      <c r="X163" s="45">
        <f>IF(W163,LOOKUP(W163,{1;2;3;4;5;6;7;8;9;10;11;12;13;14;15;16;17;18;19;20;21},{60;50;42;36;32;30;28;26;24;22;20;18;16;14;12;10;8;6;4;2;0}),0)</f>
        <v>0</v>
      </c>
      <c r="Y163" s="390">
        <f>IF($E163="","",VLOOKUP($E163,'SuperTour Men'!$E$6:$AN$239,23,FALSE))</f>
        <v>0</v>
      </c>
      <c r="Z163" s="41">
        <f>IF(Y163,LOOKUP(Y163,{1;2;3;4;5;6;7;8;9;10;11;12;13;14;15;16;17;18;19;20;21},{60;50;42;36;32;30;28;26;24;22;20;18;16;14;12;10;8;6;4;2;0}),0)</f>
        <v>0</v>
      </c>
      <c r="AA163" s="390">
        <f>IF($E163="","",VLOOKUP($E163,'SuperTour Men'!$E$6:$AN$239,25,FALSE))</f>
        <v>0</v>
      </c>
      <c r="AB163" s="106">
        <f>IF(AA163,LOOKUP(AA163,{1;2;3;4;5;6;7;8;9;10;11;12;13;14;15;16;17;18;19;20;21},{30;25;21;18;16;15;14;13;12;11;10;9;8;7;6;5;4;3;2;1;0}),0)</f>
        <v>0</v>
      </c>
      <c r="AC163" s="390">
        <f>IF($E163="","",VLOOKUP($E163,'SuperTour Men'!$E$6:$AN$239,27,FALSE))</f>
        <v>0</v>
      </c>
      <c r="AD163" s="488">
        <f>IF(AC163,LOOKUP(AC163,{1;2;3;4;5;6;7;8;9;10;11;12;13;14;15;16;17;18;19;20;21},{30;25;21;18;16;15;14;13;12;11;10;9;8;7;6;5;4;3;2;1;0}),0)</f>
        <v>0</v>
      </c>
      <c r="AE163" s="390">
        <f>IF($E163="","",VLOOKUP($E163,'SuperTour Men'!$E$6:$AN$239,29,FALSE))</f>
        <v>0</v>
      </c>
      <c r="AF163" s="106">
        <f>IF(AE163,LOOKUP(AE163,{1;2;3;4;5;6;7;8;9;10;11;12;13;14;15;16;17;18;19;20;21},{30;25;21;18;16;15;14;13;12;11;10;9;8;7;6;5;4;3;2;1;0}),0)</f>
        <v>0</v>
      </c>
      <c r="AG163" s="390">
        <f>IF($E163="","",VLOOKUP($E163,'SuperTour Men'!$E$6:$AN$239,31,FALSE))</f>
        <v>0</v>
      </c>
      <c r="AH163" s="41">
        <f>IF(AG163,LOOKUP(AG163,{1;2;3;4;5;6;7;8;9;10;11;12;13;14;15;16;17;18;19;20;21},{30;25;21;18;16;15;14;13;12;11;10;9;8;7;6;5;4;3;2;1;0}),0)</f>
        <v>0</v>
      </c>
      <c r="AI163" s="390">
        <f>IF($E163="","",VLOOKUP($E163,'SuperTour Men'!$E$6:$AN$239,33,FALSE))</f>
        <v>0</v>
      </c>
      <c r="AJ163" s="43">
        <f>IF(AI163,LOOKUP(AI163,{1;2;3;4;5;6;7;8;9;10;11;12;13;14;15;16;17;18;19;20;21},{30;25;21;18;16;15;14;13;12;11;10;9;8;7;6;5;4;3;2;1;0}),0)</f>
        <v>0</v>
      </c>
      <c r="AK163" s="390">
        <f>IF($E163="","",VLOOKUP($E163,'SuperTour Men'!$E$6:$AN$239,35,FALSE))</f>
        <v>0</v>
      </c>
      <c r="AL163" s="43">
        <f>IF(AK163,LOOKUP(AK163,{1;2;3;4;5;6;7;8;9;10;11;12;13;14;15;16;17;18;19;20;21},{30;25;21;18;16;15;14;13;12;11;10;9;8;7;6;5;4;3;2;1;0}),0)</f>
        <v>0</v>
      </c>
    </row>
    <row r="164" spans="1:38" ht="16" customHeight="1" x14ac:dyDescent="0.2">
      <c r="A164" s="424">
        <f t="shared" si="12"/>
        <v>89</v>
      </c>
      <c r="B164" s="435">
        <v>3530894</v>
      </c>
      <c r="C164" s="430" t="s">
        <v>232</v>
      </c>
      <c r="D164" s="49" t="s">
        <v>233</v>
      </c>
      <c r="E164" s="38" t="str">
        <f t="shared" si="13"/>
        <v>KarlSCHULZ</v>
      </c>
      <c r="F164" s="39">
        <v>2017</v>
      </c>
      <c r="G164" s="117">
        <v>1998</v>
      </c>
      <c r="H164" s="207" t="str">
        <f t="shared" si="14"/>
        <v>U23</v>
      </c>
      <c r="I164" s="416">
        <f>(L164+N164+P164+R164+T164+V164+X164+Z164+AB164+AD164+AF164+AH164+AJ164+AL164)-SMALL((L164, N164,P164,R164,T164,V164,X164,Z164,AB164,AD164,AF164,AH164,AJ164,AL164),1)-SMALL((L164,N164,P164,R164,T164,V164,X164,Z164,AB164,AD164,AF164,AH164,AJ164,AL164),2)-SMALL((L164,N164,P164,R164,T164,V164,X164,Z164,AB164,AD164,AF164,AH164,AJ164,AL164),3)</f>
        <v>0</v>
      </c>
      <c r="J164" s="124"/>
      <c r="K164" s="388">
        <f>IF($E164="","",VLOOKUP($E164,'SuperTour Men'!$E$6:$AN$239,9,FALSE))</f>
        <v>0</v>
      </c>
      <c r="L164" s="41">
        <f>IF(K164,LOOKUP(K164,{1;2;3;4;5;6;7;8;9;10;11;12;13;14;15;16;17;18;19;20;21},{30;25;21;18;16;15;14;13;12;11;10;9;8;7;6;5;4;3;2;1;0}),0)</f>
        <v>0</v>
      </c>
      <c r="M164" s="390">
        <f>IF($E164="","",VLOOKUP($E164,'SuperTour Men'!$E$6:$AN$239,11,FALSE))</f>
        <v>0</v>
      </c>
      <c r="N164" s="43">
        <f>IF(M164,LOOKUP(M164,{1;2;3;4;5;6;7;8;9;10;11;12;13;14;15;16;17;18;19;20;21},{30;25;21;18;16;15;14;13;12;11;10;9;8;7;6;5;4;3;2;1;0}),0)</f>
        <v>0</v>
      </c>
      <c r="O164" s="390">
        <f>IF($E164="","",VLOOKUP($E164,'SuperTour Men'!$E$6:$AN$239,13,FALSE))</f>
        <v>0</v>
      </c>
      <c r="P164" s="41">
        <f>IF(O164,LOOKUP(O164,{1;2;3;4;5;6;7;8;9;10;11;12;13;14;15;16;17;18;19;20;21},{30;25;21;18;16;15;14;13;12;11;10;9;8;7;6;5;4;3;2;1;0}),0)</f>
        <v>0</v>
      </c>
      <c r="Q164" s="390">
        <f>IF($E164="","",VLOOKUP($E164,'SuperTour Men'!$E$6:$AN$239,15,FALSE))</f>
        <v>0</v>
      </c>
      <c r="R164" s="43">
        <f>IF(Q164,LOOKUP(Q164,{1;2;3;4;5;6;7;8;9;10;11;12;13;14;15;16;17;18;19;20;21},{30;25;21;18;16;15;14;13;12;11;10;9;8;7;6;5;4;3;2;1;0}),0)</f>
        <v>0</v>
      </c>
      <c r="S164" s="390">
        <f>IF($E164="","",VLOOKUP($E164,'SuperTour Men'!$E$6:$AN$239,17,FALSE))</f>
        <v>0</v>
      </c>
      <c r="T164" s="45">
        <f>IF(S164,LOOKUP(S164,{1;2;3;4;5;6;7;8;9;10;11;12;13;14;15;16;17;18;19;20;21},{60;50;42;36;32;30;28;26;24;22;20;18;16;14;12;10;8;6;4;2;0}),0)</f>
        <v>0</v>
      </c>
      <c r="U164" s="390">
        <f>IF($E164="","",VLOOKUP($E164,'SuperTour Men'!$E$6:$AN$239,19,FALSE))</f>
        <v>0</v>
      </c>
      <c r="V164" s="41">
        <f>IF(U164,LOOKUP(U164,{1;2;3;4;5;6;7;8;9;10;11;12;13;14;15;16;17;18;19;20;21},{60;50;42;36;32;30;28;26;24;22;20;18;16;14;12;10;8;6;4;2;0}),0)</f>
        <v>0</v>
      </c>
      <c r="W164" s="390">
        <f>IF($E164="","",VLOOKUP($E164,'SuperTour Men'!$E$6:$AN$239,21,FALSE))</f>
        <v>0</v>
      </c>
      <c r="X164" s="45">
        <f>IF(W164,LOOKUP(W164,{1;2;3;4;5;6;7;8;9;10;11;12;13;14;15;16;17;18;19;20;21},{60;50;42;36;32;30;28;26;24;22;20;18;16;14;12;10;8;6;4;2;0}),0)</f>
        <v>0</v>
      </c>
      <c r="Y164" s="390">
        <f>IF($E164="","",VLOOKUP($E164,'SuperTour Men'!$E$6:$AN$239,23,FALSE))</f>
        <v>0</v>
      </c>
      <c r="Z164" s="41">
        <f>IF(Y164,LOOKUP(Y164,{1;2;3;4;5;6;7;8;9;10;11;12;13;14;15;16;17;18;19;20;21},{60;50;42;36;32;30;28;26;24;22;20;18;16;14;12;10;8;6;4;2;0}),0)</f>
        <v>0</v>
      </c>
      <c r="AA164" s="390">
        <f>IF($E164="","",VLOOKUP($E164,'SuperTour Men'!$E$6:$AN$239,25,FALSE))</f>
        <v>0</v>
      </c>
      <c r="AB164" s="106">
        <f>IF(AA164,LOOKUP(AA164,{1;2;3;4;5;6;7;8;9;10;11;12;13;14;15;16;17;18;19;20;21},{30;25;21;18;16;15;14;13;12;11;10;9;8;7;6;5;4;3;2;1;0}),0)</f>
        <v>0</v>
      </c>
      <c r="AC164" s="390">
        <f>IF($E164="","",VLOOKUP($E164,'SuperTour Men'!$E$6:$AN$239,27,FALSE))</f>
        <v>0</v>
      </c>
      <c r="AD164" s="488">
        <f>IF(AC164,LOOKUP(AC164,{1;2;3;4;5;6;7;8;9;10;11;12;13;14;15;16;17;18;19;20;21},{30;25;21;18;16;15;14;13;12;11;10;9;8;7;6;5;4;3;2;1;0}),0)</f>
        <v>0</v>
      </c>
      <c r="AE164" s="390">
        <f>IF($E164="","",VLOOKUP($E164,'SuperTour Men'!$E$6:$AN$239,29,FALSE))</f>
        <v>0</v>
      </c>
      <c r="AF164" s="106">
        <f>IF(AE164,LOOKUP(AE164,{1;2;3;4;5;6;7;8;9;10;11;12;13;14;15;16;17;18;19;20;21},{30;25;21;18;16;15;14;13;12;11;10;9;8;7;6;5;4;3;2;1;0}),0)</f>
        <v>0</v>
      </c>
      <c r="AG164" s="390">
        <f>IF($E164="","",VLOOKUP($E164,'SuperTour Men'!$E$6:$AN$239,31,FALSE))</f>
        <v>0</v>
      </c>
      <c r="AH164" s="41">
        <f>IF(AG164,LOOKUP(AG164,{1;2;3;4;5;6;7;8;9;10;11;12;13;14;15;16;17;18;19;20;21},{30;25;21;18;16;15;14;13;12;11;10;9;8;7;6;5;4;3;2;1;0}),0)</f>
        <v>0</v>
      </c>
      <c r="AI164" s="390">
        <f>IF($E164="","",VLOOKUP($E164,'SuperTour Men'!$E$6:$AN$239,33,FALSE))</f>
        <v>0</v>
      </c>
      <c r="AJ164" s="43">
        <f>IF(AI164,LOOKUP(AI164,{1;2;3;4;5;6;7;8;9;10;11;12;13;14;15;16;17;18;19;20;21},{30;25;21;18;16;15;14;13;12;11;10;9;8;7;6;5;4;3;2;1;0}),0)</f>
        <v>0</v>
      </c>
      <c r="AK164" s="390">
        <f>IF($E164="","",VLOOKUP($E164,'SuperTour Men'!$E$6:$AN$239,35,FALSE))</f>
        <v>0</v>
      </c>
      <c r="AL164" s="43">
        <f>IF(AK164,LOOKUP(AK164,{1;2;3;4;5;6;7;8;9;10;11;12;13;14;15;16;17;18;19;20;21},{30;25;21;18;16;15;14;13;12;11;10;9;8;7;6;5;4;3;2;1;0}),0)</f>
        <v>0</v>
      </c>
    </row>
    <row r="165" spans="1:38" ht="16" customHeight="1" x14ac:dyDescent="0.2">
      <c r="A165" s="424">
        <f t="shared" si="12"/>
        <v>89</v>
      </c>
      <c r="B165" s="435">
        <v>3100160</v>
      </c>
      <c r="C165" s="430" t="s">
        <v>80</v>
      </c>
      <c r="D165" s="49" t="s">
        <v>81</v>
      </c>
      <c r="E165" s="38" t="str">
        <f t="shared" si="13"/>
        <v>MichaelSOMPPI</v>
      </c>
      <c r="F165" s="39">
        <v>2017</v>
      </c>
      <c r="G165" s="117">
        <v>1988</v>
      </c>
      <c r="H165" s="207" t="str">
        <f t="shared" si="14"/>
        <v>SR</v>
      </c>
      <c r="I165" s="416">
        <f>(L165+N165+P165+R165+T165+V165+X165+Z165+AB165+AD165+AF165+AH165+AJ165+AL165)-SMALL((L165, N165,P165,R165,T165,V165,X165,Z165,AB165,AD165,AF165,AH165,AJ165,AL165),1)-SMALL((L165,N165,P165,R165,T165,V165,X165,Z165,AB165,AD165,AF165,AH165,AJ165,AL165),2)-SMALL((L165,N165,P165,R165,T165,V165,X165,Z165,AB165,AD165,AF165,AH165,AJ165,AL165),3)</f>
        <v>0</v>
      </c>
      <c r="J165" s="124"/>
      <c r="K165" s="388">
        <f>IF($E165="","",VLOOKUP($E165,'SuperTour Men'!$E$6:$AN$239,9,FALSE))</f>
        <v>0</v>
      </c>
      <c r="L165" s="41">
        <f>IF(K165,LOOKUP(K165,{1;2;3;4;5;6;7;8;9;10;11;12;13;14;15;16;17;18;19;20;21},{30;25;21;18;16;15;14;13;12;11;10;9;8;7;6;5;4;3;2;1;0}),0)</f>
        <v>0</v>
      </c>
      <c r="M165" s="390">
        <f>IF($E165="","",VLOOKUP($E165,'SuperTour Men'!$E$6:$AN$239,11,FALSE))</f>
        <v>0</v>
      </c>
      <c r="N165" s="43">
        <f>IF(M165,LOOKUP(M165,{1;2;3;4;5;6;7;8;9;10;11;12;13;14;15;16;17;18;19;20;21},{30;25;21;18;16;15;14;13;12;11;10;9;8;7;6;5;4;3;2;1;0}),0)</f>
        <v>0</v>
      </c>
      <c r="O165" s="390">
        <f>IF($E165="","",VLOOKUP($E165,'SuperTour Men'!$E$6:$AN$239,13,FALSE))</f>
        <v>0</v>
      </c>
      <c r="P165" s="41">
        <f>IF(O165,LOOKUP(O165,{1;2;3;4;5;6;7;8;9;10;11;12;13;14;15;16;17;18;19;20;21},{30;25;21;18;16;15;14;13;12;11;10;9;8;7;6;5;4;3;2;1;0}),0)</f>
        <v>0</v>
      </c>
      <c r="Q165" s="390">
        <f>IF($E165="","",VLOOKUP($E165,'SuperTour Men'!$E$6:$AN$239,15,FALSE))</f>
        <v>0</v>
      </c>
      <c r="R165" s="43">
        <f>IF(Q165,LOOKUP(Q165,{1;2;3;4;5;6;7;8;9;10;11;12;13;14;15;16;17;18;19;20;21},{30;25;21;18;16;15;14;13;12;11;10;9;8;7;6;5;4;3;2;1;0}),0)</f>
        <v>0</v>
      </c>
      <c r="S165" s="390">
        <f>IF($E165="","",VLOOKUP($E165,'SuperTour Men'!$E$6:$AN$239,17,FALSE))</f>
        <v>0</v>
      </c>
      <c r="T165" s="45">
        <f>IF(S165,LOOKUP(S165,{1;2;3;4;5;6;7;8;9;10;11;12;13;14;15;16;17;18;19;20;21},{60;50;42;36;32;30;28;26;24;22;20;18;16;14;12;10;8;6;4;2;0}),0)</f>
        <v>0</v>
      </c>
      <c r="U165" s="390">
        <f>IF($E165="","",VLOOKUP($E165,'SuperTour Men'!$E$6:$AN$239,19,FALSE))</f>
        <v>0</v>
      </c>
      <c r="V165" s="41">
        <f>IF(U165,LOOKUP(U165,{1;2;3;4;5;6;7;8;9;10;11;12;13;14;15;16;17;18;19;20;21},{60;50;42;36;32;30;28;26;24;22;20;18;16;14;12;10;8;6;4;2;0}),0)</f>
        <v>0</v>
      </c>
      <c r="W165" s="390">
        <f>IF($E165="","",VLOOKUP($E165,'SuperTour Men'!$E$6:$AN$239,21,FALSE))</f>
        <v>0</v>
      </c>
      <c r="X165" s="45">
        <f>IF(W165,LOOKUP(W165,{1;2;3;4;5;6;7;8;9;10;11;12;13;14;15;16;17;18;19;20;21},{60;50;42;36;32;30;28;26;24;22;20;18;16;14;12;10;8;6;4;2;0}),0)</f>
        <v>0</v>
      </c>
      <c r="Y165" s="390">
        <f>IF($E165="","",VLOOKUP($E165,'SuperTour Men'!$E$6:$AN$239,23,FALSE))</f>
        <v>0</v>
      </c>
      <c r="Z165" s="41">
        <f>IF(Y165,LOOKUP(Y165,{1;2;3;4;5;6;7;8;9;10;11;12;13;14;15;16;17;18;19;20;21},{60;50;42;36;32;30;28;26;24;22;20;18;16;14;12;10;8;6;4;2;0}),0)</f>
        <v>0</v>
      </c>
      <c r="AA165" s="390">
        <f>IF($E165="","",VLOOKUP($E165,'SuperTour Men'!$E$6:$AN$239,25,FALSE))</f>
        <v>0</v>
      </c>
      <c r="AB165" s="106">
        <f>IF(AA165,LOOKUP(AA165,{1;2;3;4;5;6;7;8;9;10;11;12;13;14;15;16;17;18;19;20;21},{30;25;21;18;16;15;14;13;12;11;10;9;8;7;6;5;4;3;2;1;0}),0)</f>
        <v>0</v>
      </c>
      <c r="AC165" s="390">
        <f>IF($E165="","",VLOOKUP($E165,'SuperTour Men'!$E$6:$AN$239,27,FALSE))</f>
        <v>0</v>
      </c>
      <c r="AD165" s="488">
        <f>IF(AC165,LOOKUP(AC165,{1;2;3;4;5;6;7;8;9;10;11;12;13;14;15;16;17;18;19;20;21},{30;25;21;18;16;15;14;13;12;11;10;9;8;7;6;5;4;3;2;1;0}),0)</f>
        <v>0</v>
      </c>
      <c r="AE165" s="390">
        <f>IF($E165="","",VLOOKUP($E165,'SuperTour Men'!$E$6:$AN$239,29,FALSE))</f>
        <v>0</v>
      </c>
      <c r="AF165" s="106">
        <f>IF(AE165,LOOKUP(AE165,{1;2;3;4;5;6;7;8;9;10;11;12;13;14;15;16;17;18;19;20;21},{30;25;21;18;16;15;14;13;12;11;10;9;8;7;6;5;4;3;2;1;0}),0)</f>
        <v>0</v>
      </c>
      <c r="AG165" s="390">
        <f>IF($E165="","",VLOOKUP($E165,'SuperTour Men'!$E$6:$AN$239,31,FALSE))</f>
        <v>0</v>
      </c>
      <c r="AH165" s="41">
        <f>IF(AG165,LOOKUP(AG165,{1;2;3;4;5;6;7;8;9;10;11;12;13;14;15;16;17;18;19;20;21},{30;25;21;18;16;15;14;13;12;11;10;9;8;7;6;5;4;3;2;1;0}),0)</f>
        <v>0</v>
      </c>
      <c r="AI165" s="390">
        <f>IF($E165="","",VLOOKUP($E165,'SuperTour Men'!$E$6:$AN$239,33,FALSE))</f>
        <v>0</v>
      </c>
      <c r="AJ165" s="43">
        <f>IF(AI165,LOOKUP(AI165,{1;2;3;4;5;6;7;8;9;10;11;12;13;14;15;16;17;18;19;20;21},{30;25;21;18;16;15;14;13;12;11;10;9;8;7;6;5;4;3;2;1;0}),0)</f>
        <v>0</v>
      </c>
      <c r="AK165" s="390">
        <f>IF($E165="","",VLOOKUP($E165,'SuperTour Men'!$E$6:$AN$239,35,FALSE))</f>
        <v>0</v>
      </c>
      <c r="AL165" s="43">
        <f>IF(AK165,LOOKUP(AK165,{1;2;3;4;5;6;7;8;9;10;11;12;13;14;15;16;17;18;19;20;21},{30;25;21;18;16;15;14;13;12;11;10;9;8;7;6;5;4;3;2;1;0}),0)</f>
        <v>0</v>
      </c>
    </row>
    <row r="166" spans="1:38" ht="16" customHeight="1" x14ac:dyDescent="0.2">
      <c r="A166" s="424">
        <f t="shared" ref="A166:A178" si="15">RANK(I166,$I$6:$I$262)</f>
        <v>89</v>
      </c>
      <c r="B166" s="435">
        <v>3100222</v>
      </c>
      <c r="C166" s="430" t="s">
        <v>82</v>
      </c>
      <c r="D166" s="49" t="s">
        <v>83</v>
      </c>
      <c r="E166" s="38" t="str">
        <f t="shared" ref="E166:E178" si="16">C166&amp;D166</f>
        <v>PatrickSTEWARD-JONES</v>
      </c>
      <c r="F166" s="39">
        <v>2017</v>
      </c>
      <c r="G166" s="117">
        <v>1991</v>
      </c>
      <c r="H166" s="207" t="str">
        <f t="shared" ref="H166:H178" si="17">IF(ISBLANK(G166),"",IF(G166&gt;1995.9,"U23","SR"))</f>
        <v>SR</v>
      </c>
      <c r="I166" s="416">
        <f>(L166+N166+P166+R166+T166+V166+X166+Z166+AB166+AD166+AF166+AH166+AJ166+AL166)-SMALL((L166, N166,P166,R166,T166,V166,X166,Z166,AB166,AD166,AF166,AH166,AJ166,AL166),1)-SMALL((L166,N166,P166,R166,T166,V166,X166,Z166,AB166,AD166,AF166,AH166,AJ166,AL166),2)-SMALL((L166,N166,P166,R166,T166,V166,X166,Z166,AB166,AD166,AF166,AH166,AJ166,AL166),3)</f>
        <v>0</v>
      </c>
      <c r="J166" s="124"/>
      <c r="K166" s="388">
        <f>IF($E166="","",VLOOKUP($E166,'SuperTour Men'!$E$6:$AN$239,9,FALSE))</f>
        <v>0</v>
      </c>
      <c r="L166" s="41">
        <f>IF(K166,LOOKUP(K166,{1;2;3;4;5;6;7;8;9;10;11;12;13;14;15;16;17;18;19;20;21},{30;25;21;18;16;15;14;13;12;11;10;9;8;7;6;5;4;3;2;1;0}),0)</f>
        <v>0</v>
      </c>
      <c r="M166" s="390">
        <f>IF($E166="","",VLOOKUP($E166,'SuperTour Men'!$E$6:$AN$239,11,FALSE))</f>
        <v>0</v>
      </c>
      <c r="N166" s="43">
        <f>IF(M166,LOOKUP(M166,{1;2;3;4;5;6;7;8;9;10;11;12;13;14;15;16;17;18;19;20;21},{30;25;21;18;16;15;14;13;12;11;10;9;8;7;6;5;4;3;2;1;0}),0)</f>
        <v>0</v>
      </c>
      <c r="O166" s="390">
        <f>IF($E166="","",VLOOKUP($E166,'SuperTour Men'!$E$6:$AN$239,13,FALSE))</f>
        <v>0</v>
      </c>
      <c r="P166" s="41">
        <f>IF(O166,LOOKUP(O166,{1;2;3;4;5;6;7;8;9;10;11;12;13;14;15;16;17;18;19;20;21},{30;25;21;18;16;15;14;13;12;11;10;9;8;7;6;5;4;3;2;1;0}),0)</f>
        <v>0</v>
      </c>
      <c r="Q166" s="390">
        <f>IF($E166="","",VLOOKUP($E166,'SuperTour Men'!$E$6:$AN$239,15,FALSE))</f>
        <v>0</v>
      </c>
      <c r="R166" s="43">
        <f>IF(Q166,LOOKUP(Q166,{1;2;3;4;5;6;7;8;9;10;11;12;13;14;15;16;17;18;19;20;21},{30;25;21;18;16;15;14;13;12;11;10;9;8;7;6;5;4;3;2;1;0}),0)</f>
        <v>0</v>
      </c>
      <c r="S166" s="390">
        <f>IF($E166="","",VLOOKUP($E166,'SuperTour Men'!$E$6:$AN$239,17,FALSE))</f>
        <v>0</v>
      </c>
      <c r="T166" s="45">
        <f>IF(S166,LOOKUP(S166,{1;2;3;4;5;6;7;8;9;10;11;12;13;14;15;16;17;18;19;20;21},{60;50;42;36;32;30;28;26;24;22;20;18;16;14;12;10;8;6;4;2;0}),0)</f>
        <v>0</v>
      </c>
      <c r="U166" s="390">
        <f>IF($E166="","",VLOOKUP($E166,'SuperTour Men'!$E$6:$AN$239,19,FALSE))</f>
        <v>0</v>
      </c>
      <c r="V166" s="41">
        <f>IF(U166,LOOKUP(U166,{1;2;3;4;5;6;7;8;9;10;11;12;13;14;15;16;17;18;19;20;21},{60;50;42;36;32;30;28;26;24;22;20;18;16;14;12;10;8;6;4;2;0}),0)</f>
        <v>0</v>
      </c>
      <c r="W166" s="390">
        <f>IF($E166="","",VLOOKUP($E166,'SuperTour Men'!$E$6:$AN$239,21,FALSE))</f>
        <v>0</v>
      </c>
      <c r="X166" s="45">
        <f>IF(W166,LOOKUP(W166,{1;2;3;4;5;6;7;8;9;10;11;12;13;14;15;16;17;18;19;20;21},{60;50;42;36;32;30;28;26;24;22;20;18;16;14;12;10;8;6;4;2;0}),0)</f>
        <v>0</v>
      </c>
      <c r="Y166" s="390">
        <f>IF($E166="","",VLOOKUP($E166,'SuperTour Men'!$E$6:$AN$239,23,FALSE))</f>
        <v>0</v>
      </c>
      <c r="Z166" s="41">
        <f>IF(Y166,LOOKUP(Y166,{1;2;3;4;5;6;7;8;9;10;11;12;13;14;15;16;17;18;19;20;21},{60;50;42;36;32;30;28;26;24;22;20;18;16;14;12;10;8;6;4;2;0}),0)</f>
        <v>0</v>
      </c>
      <c r="AA166" s="390">
        <f>IF($E166="","",VLOOKUP($E166,'SuperTour Men'!$E$6:$AN$239,25,FALSE))</f>
        <v>0</v>
      </c>
      <c r="AB166" s="106">
        <f>IF(AA166,LOOKUP(AA166,{1;2;3;4;5;6;7;8;9;10;11;12;13;14;15;16;17;18;19;20;21},{30;25;21;18;16;15;14;13;12;11;10;9;8;7;6;5;4;3;2;1;0}),0)</f>
        <v>0</v>
      </c>
      <c r="AC166" s="390">
        <f>IF($E166="","",VLOOKUP($E166,'SuperTour Men'!$E$6:$AN$239,27,FALSE))</f>
        <v>0</v>
      </c>
      <c r="AD166" s="488">
        <f>IF(AC166,LOOKUP(AC166,{1;2;3;4;5;6;7;8;9;10;11;12;13;14;15;16;17;18;19;20;21},{30;25;21;18;16;15;14;13;12;11;10;9;8;7;6;5;4;3;2;1;0}),0)</f>
        <v>0</v>
      </c>
      <c r="AE166" s="390">
        <f>IF($E166="","",VLOOKUP($E166,'SuperTour Men'!$E$6:$AN$239,29,FALSE))</f>
        <v>0</v>
      </c>
      <c r="AF166" s="106">
        <f>IF(AE166,LOOKUP(AE166,{1;2;3;4;5;6;7;8;9;10;11;12;13;14;15;16;17;18;19;20;21},{30;25;21;18;16;15;14;13;12;11;10;9;8;7;6;5;4;3;2;1;0}),0)</f>
        <v>0</v>
      </c>
      <c r="AG166" s="390">
        <f>IF($E166="","",VLOOKUP($E166,'SuperTour Men'!$E$6:$AN$239,31,FALSE))</f>
        <v>0</v>
      </c>
      <c r="AH166" s="41">
        <f>IF(AG166,LOOKUP(AG166,{1;2;3;4;5;6;7;8;9;10;11;12;13;14;15;16;17;18;19;20;21},{30;25;21;18;16;15;14;13;12;11;10;9;8;7;6;5;4;3;2;1;0}),0)</f>
        <v>0</v>
      </c>
      <c r="AI166" s="390">
        <f>IF($E166="","",VLOOKUP($E166,'SuperTour Men'!$E$6:$AN$239,33,FALSE))</f>
        <v>0</v>
      </c>
      <c r="AJ166" s="43">
        <f>IF(AI166,LOOKUP(AI166,{1;2;3;4;5;6;7;8;9;10;11;12;13;14;15;16;17;18;19;20;21},{30;25;21;18;16;15;14;13;12;11;10;9;8;7;6;5;4;3;2;1;0}),0)</f>
        <v>0</v>
      </c>
      <c r="AK166" s="390">
        <f>IF($E166="","",VLOOKUP($E166,'SuperTour Men'!$E$6:$AN$239,35,FALSE))</f>
        <v>0</v>
      </c>
      <c r="AL166" s="43">
        <f>IF(AK166,LOOKUP(AK166,{1;2;3;4;5;6;7;8;9;10;11;12;13;14;15;16;17;18;19;20;21},{30;25;21;18;16;15;14;13;12;11;10;9;8;7;6;5;4;3;2;1;0}),0)</f>
        <v>0</v>
      </c>
    </row>
    <row r="167" spans="1:38" ht="16" customHeight="1" x14ac:dyDescent="0.2">
      <c r="A167" s="424">
        <f t="shared" si="15"/>
        <v>89</v>
      </c>
      <c r="B167" s="435">
        <v>3150596</v>
      </c>
      <c r="C167" s="430" t="s">
        <v>236</v>
      </c>
      <c r="D167" s="49" t="s">
        <v>237</v>
      </c>
      <c r="E167" s="38" t="str">
        <f t="shared" si="16"/>
        <v>FabianSTOCEK</v>
      </c>
      <c r="F167" s="39">
        <v>2017</v>
      </c>
      <c r="G167" s="118">
        <v>1994</v>
      </c>
      <c r="H167" s="207" t="str">
        <f t="shared" si="17"/>
        <v>SR</v>
      </c>
      <c r="I167" s="416">
        <f>(L167+N167+P167+R167+T167+V167+X167+Z167+AB167+AD167+AF167+AH167+AJ167+AL167)-SMALL((L167, N167,P167,R167,T167,V167,X167,Z167,AB167,AD167,AF167,AH167,AJ167,AL167),1)-SMALL((L167,N167,P167,R167,T167,V167,X167,Z167,AB167,AD167,AF167,AH167,AJ167,AL167),2)-SMALL((L167,N167,P167,R167,T167,V167,X167,Z167,AB167,AD167,AF167,AH167,AJ167,AL167),3)</f>
        <v>0</v>
      </c>
      <c r="J167" s="124"/>
      <c r="K167" s="388">
        <f>IF($E167="","",VLOOKUP($E167,'SuperTour Men'!$E$6:$AN$239,9,FALSE))</f>
        <v>0</v>
      </c>
      <c r="L167" s="41">
        <f>IF(K167,LOOKUP(K167,{1;2;3;4;5;6;7;8;9;10;11;12;13;14;15;16;17;18;19;20;21},{30;25;21;18;16;15;14;13;12;11;10;9;8;7;6;5;4;3;2;1;0}),0)</f>
        <v>0</v>
      </c>
      <c r="M167" s="390">
        <f>IF($E167="","",VLOOKUP($E167,'SuperTour Men'!$E$6:$AN$239,11,FALSE))</f>
        <v>0</v>
      </c>
      <c r="N167" s="43">
        <f>IF(M167,LOOKUP(M167,{1;2;3;4;5;6;7;8;9;10;11;12;13;14;15;16;17;18;19;20;21},{30;25;21;18;16;15;14;13;12;11;10;9;8;7;6;5;4;3;2;1;0}),0)</f>
        <v>0</v>
      </c>
      <c r="O167" s="390">
        <f>IF($E167="","",VLOOKUP($E167,'SuperTour Men'!$E$6:$AN$239,13,FALSE))</f>
        <v>0</v>
      </c>
      <c r="P167" s="41">
        <f>IF(O167,LOOKUP(O167,{1;2;3;4;5;6;7;8;9;10;11;12;13;14;15;16;17;18;19;20;21},{30;25;21;18;16;15;14;13;12;11;10;9;8;7;6;5;4;3;2;1;0}),0)</f>
        <v>0</v>
      </c>
      <c r="Q167" s="390">
        <f>IF($E167="","",VLOOKUP($E167,'SuperTour Men'!$E$6:$AN$239,15,FALSE))</f>
        <v>0</v>
      </c>
      <c r="R167" s="43">
        <f>IF(Q167,LOOKUP(Q167,{1;2;3;4;5;6;7;8;9;10;11;12;13;14;15;16;17;18;19;20;21},{30;25;21;18;16;15;14;13;12;11;10;9;8;7;6;5;4;3;2;1;0}),0)</f>
        <v>0</v>
      </c>
      <c r="S167" s="390">
        <f>IF($E167="","",VLOOKUP($E167,'SuperTour Men'!$E$6:$AN$239,17,FALSE))</f>
        <v>0</v>
      </c>
      <c r="T167" s="45">
        <f>IF(S167,LOOKUP(S167,{1;2;3;4;5;6;7;8;9;10;11;12;13;14;15;16;17;18;19;20;21},{60;50;42;36;32;30;28;26;24;22;20;18;16;14;12;10;8;6;4;2;0}),0)</f>
        <v>0</v>
      </c>
      <c r="U167" s="390">
        <f>IF($E167="","",VLOOKUP($E167,'SuperTour Men'!$E$6:$AN$239,19,FALSE))</f>
        <v>0</v>
      </c>
      <c r="V167" s="41">
        <f>IF(U167,LOOKUP(U167,{1;2;3;4;5;6;7;8;9;10;11;12;13;14;15;16;17;18;19;20;21},{60;50;42;36;32;30;28;26;24;22;20;18;16;14;12;10;8;6;4;2;0}),0)</f>
        <v>0</v>
      </c>
      <c r="W167" s="390">
        <f>IF($E167="","",VLOOKUP($E167,'SuperTour Men'!$E$6:$AN$239,21,FALSE))</f>
        <v>0</v>
      </c>
      <c r="X167" s="45">
        <f>IF(W167,LOOKUP(W167,{1;2;3;4;5;6;7;8;9;10;11;12;13;14;15;16;17;18;19;20;21},{60;50;42;36;32;30;28;26;24;22;20;18;16;14;12;10;8;6;4;2;0}),0)</f>
        <v>0</v>
      </c>
      <c r="Y167" s="390">
        <f>IF($E167="","",VLOOKUP($E167,'SuperTour Men'!$E$6:$AN$239,23,FALSE))</f>
        <v>0</v>
      </c>
      <c r="Z167" s="41">
        <f>IF(Y167,LOOKUP(Y167,{1;2;3;4;5;6;7;8;9;10;11;12;13;14;15;16;17;18;19;20;21},{60;50;42;36;32;30;28;26;24;22;20;18;16;14;12;10;8;6;4;2;0}),0)</f>
        <v>0</v>
      </c>
      <c r="AA167" s="390">
        <f>IF($E167="","",VLOOKUP($E167,'SuperTour Men'!$E$6:$AN$239,25,FALSE))</f>
        <v>0</v>
      </c>
      <c r="AB167" s="106">
        <f>IF(AA167,LOOKUP(AA167,{1;2;3;4;5;6;7;8;9;10;11;12;13;14;15;16;17;18;19;20;21},{30;25;21;18;16;15;14;13;12;11;10;9;8;7;6;5;4;3;2;1;0}),0)</f>
        <v>0</v>
      </c>
      <c r="AC167" s="390">
        <f>IF($E167="","",VLOOKUP($E167,'SuperTour Men'!$E$6:$AN$239,27,FALSE))</f>
        <v>0</v>
      </c>
      <c r="AD167" s="488">
        <f>IF(AC167,LOOKUP(AC167,{1;2;3;4;5;6;7;8;9;10;11;12;13;14;15;16;17;18;19;20;21},{30;25;21;18;16;15;14;13;12;11;10;9;8;7;6;5;4;3;2;1;0}),0)</f>
        <v>0</v>
      </c>
      <c r="AE167" s="390">
        <f>IF($E167="","",VLOOKUP($E167,'SuperTour Men'!$E$6:$AN$239,29,FALSE))</f>
        <v>0</v>
      </c>
      <c r="AF167" s="106">
        <f>IF(AE167,LOOKUP(AE167,{1;2;3;4;5;6;7;8;9;10;11;12;13;14;15;16;17;18;19;20;21},{30;25;21;18;16;15;14;13;12;11;10;9;8;7;6;5;4;3;2;1;0}),0)</f>
        <v>0</v>
      </c>
      <c r="AG167" s="390">
        <f>IF($E167="","",VLOOKUP($E167,'SuperTour Men'!$E$6:$AN$239,31,FALSE))</f>
        <v>0</v>
      </c>
      <c r="AH167" s="41">
        <f>IF(AG167,LOOKUP(AG167,{1;2;3;4;5;6;7;8;9;10;11;12;13;14;15;16;17;18;19;20;21},{30;25;21;18;16;15;14;13;12;11;10;9;8;7;6;5;4;3;2;1;0}),0)</f>
        <v>0</v>
      </c>
      <c r="AI167" s="390">
        <f>IF($E167="","",VLOOKUP($E167,'SuperTour Men'!$E$6:$AN$239,33,FALSE))</f>
        <v>0</v>
      </c>
      <c r="AJ167" s="43">
        <f>IF(AI167,LOOKUP(AI167,{1;2;3;4;5;6;7;8;9;10;11;12;13;14;15;16;17;18;19;20;21},{30;25;21;18;16;15;14;13;12;11;10;9;8;7;6;5;4;3;2;1;0}),0)</f>
        <v>0</v>
      </c>
      <c r="AK167" s="390">
        <f>IF($E167="","",VLOOKUP($E167,'SuperTour Men'!$E$6:$AN$239,35,FALSE))</f>
        <v>0</v>
      </c>
      <c r="AL167" s="43">
        <f>IF(AK167,LOOKUP(AK167,{1;2;3;4;5;6;7;8;9;10;11;12;13;14;15;16;17;18;19;20;21},{30;25;21;18;16;15;14;13;12;11;10;9;8;7;6;5;4;3;2;1;0}),0)</f>
        <v>0</v>
      </c>
    </row>
    <row r="168" spans="1:38" ht="16" customHeight="1" x14ac:dyDescent="0.2">
      <c r="A168" s="424">
        <f t="shared" si="15"/>
        <v>89</v>
      </c>
      <c r="B168" s="435">
        <v>3421172</v>
      </c>
      <c r="C168" s="432" t="s">
        <v>532</v>
      </c>
      <c r="D168" s="37" t="s">
        <v>238</v>
      </c>
      <c r="E168" s="38" t="str">
        <f t="shared" si="16"/>
        <v>Mads EkSTROEM</v>
      </c>
      <c r="F168" s="39">
        <v>2017</v>
      </c>
      <c r="G168" s="118">
        <v>1991</v>
      </c>
      <c r="H168" s="207" t="str">
        <f t="shared" si="17"/>
        <v>SR</v>
      </c>
      <c r="I168" s="416">
        <f>(L168+N168+P168+R168+T168+V168+X168+Z168+AB168+AD168+AF168+AH168+AJ168+AL168)-SMALL((L168, N168,P168,R168,T168,V168,X168,Z168,AB168,AD168,AF168,AH168,AJ168,AL168),1)-SMALL((L168,N168,P168,R168,T168,V168,X168,Z168,AB168,AD168,AF168,AH168,AJ168,AL168),2)-SMALL((L168,N168,P168,R168,T168,V168,X168,Z168,AB168,AD168,AF168,AH168,AJ168,AL168),3)</f>
        <v>0</v>
      </c>
      <c r="J168" s="124"/>
      <c r="K168" s="388">
        <f>IF($E168="","",VLOOKUP($E168,'SuperTour Men'!$E$6:$AN$239,9,FALSE))</f>
        <v>0</v>
      </c>
      <c r="L168" s="41">
        <f>IF(K168,LOOKUP(K168,{1;2;3;4;5;6;7;8;9;10;11;12;13;14;15;16;17;18;19;20;21},{30;25;21;18;16;15;14;13;12;11;10;9;8;7;6;5;4;3;2;1;0}),0)</f>
        <v>0</v>
      </c>
      <c r="M168" s="390">
        <f>IF($E168="","",VLOOKUP($E168,'SuperTour Men'!$E$6:$AN$239,11,FALSE))</f>
        <v>0</v>
      </c>
      <c r="N168" s="43">
        <f>IF(M168,LOOKUP(M168,{1;2;3;4;5;6;7;8;9;10;11;12;13;14;15;16;17;18;19;20;21},{30;25;21;18;16;15;14;13;12;11;10;9;8;7;6;5;4;3;2;1;0}),0)</f>
        <v>0</v>
      </c>
      <c r="O168" s="390">
        <f>IF($E168="","",VLOOKUP($E168,'SuperTour Men'!$E$6:$AN$239,13,FALSE))</f>
        <v>0</v>
      </c>
      <c r="P168" s="41">
        <f>IF(O168,LOOKUP(O168,{1;2;3;4;5;6;7;8;9;10;11;12;13;14;15;16;17;18;19;20;21},{30;25;21;18;16;15;14;13;12;11;10;9;8;7;6;5;4;3;2;1;0}),0)</f>
        <v>0</v>
      </c>
      <c r="Q168" s="390">
        <f>IF($E168="","",VLOOKUP($E168,'SuperTour Men'!$E$6:$AN$239,15,FALSE))</f>
        <v>0</v>
      </c>
      <c r="R168" s="43">
        <f>IF(Q168,LOOKUP(Q168,{1;2;3;4;5;6;7;8;9;10;11;12;13;14;15;16;17;18;19;20;21},{30;25;21;18;16;15;14;13;12;11;10;9;8;7;6;5;4;3;2;1;0}),0)</f>
        <v>0</v>
      </c>
      <c r="S168" s="390">
        <f>IF($E168="","",VLOOKUP($E168,'SuperTour Men'!$E$6:$AN$239,17,FALSE))</f>
        <v>0</v>
      </c>
      <c r="T168" s="45">
        <f>IF(S168,LOOKUP(S168,{1;2;3;4;5;6;7;8;9;10;11;12;13;14;15;16;17;18;19;20;21},{60;50;42;36;32;30;28;26;24;22;20;18;16;14;12;10;8;6;4;2;0}),0)</f>
        <v>0</v>
      </c>
      <c r="U168" s="390">
        <f>IF($E168="","",VLOOKUP($E168,'SuperTour Men'!$E$6:$AN$239,19,FALSE))</f>
        <v>0</v>
      </c>
      <c r="V168" s="41">
        <f>IF(U168,LOOKUP(U168,{1;2;3;4;5;6;7;8;9;10;11;12;13;14;15;16;17;18;19;20;21},{60;50;42;36;32;30;28;26;24;22;20;18;16;14;12;10;8;6;4;2;0}),0)</f>
        <v>0</v>
      </c>
      <c r="W168" s="390">
        <f>IF($E168="","",VLOOKUP($E168,'SuperTour Men'!$E$6:$AN$239,21,FALSE))</f>
        <v>0</v>
      </c>
      <c r="X168" s="45">
        <f>IF(W168,LOOKUP(W168,{1;2;3;4;5;6;7;8;9;10;11;12;13;14;15;16;17;18;19;20;21},{60;50;42;36;32;30;28;26;24;22;20;18;16;14;12;10;8;6;4;2;0}),0)</f>
        <v>0</v>
      </c>
      <c r="Y168" s="390">
        <f>IF($E168="","",VLOOKUP($E168,'SuperTour Men'!$E$6:$AN$239,23,FALSE))</f>
        <v>0</v>
      </c>
      <c r="Z168" s="41">
        <f>IF(Y168,LOOKUP(Y168,{1;2;3;4;5;6;7;8;9;10;11;12;13;14;15;16;17;18;19;20;21},{60;50;42;36;32;30;28;26;24;22;20;18;16;14;12;10;8;6;4;2;0}),0)</f>
        <v>0</v>
      </c>
      <c r="AA168" s="390">
        <f>IF($E168="","",VLOOKUP($E168,'SuperTour Men'!$E$6:$AN$239,25,FALSE))</f>
        <v>0</v>
      </c>
      <c r="AB168" s="106">
        <f>IF(AA168,LOOKUP(AA168,{1;2;3;4;5;6;7;8;9;10;11;12;13;14;15;16;17;18;19;20;21},{30;25;21;18;16;15;14;13;12;11;10;9;8;7;6;5;4;3;2;1;0}),0)</f>
        <v>0</v>
      </c>
      <c r="AC168" s="390">
        <f>IF($E168="","",VLOOKUP($E168,'SuperTour Men'!$E$6:$AN$239,27,FALSE))</f>
        <v>0</v>
      </c>
      <c r="AD168" s="488">
        <f>IF(AC168,LOOKUP(AC168,{1;2;3;4;5;6;7;8;9;10;11;12;13;14;15;16;17;18;19;20;21},{30;25;21;18;16;15;14;13;12;11;10;9;8;7;6;5;4;3;2;1;0}),0)</f>
        <v>0</v>
      </c>
      <c r="AE168" s="390">
        <f>IF($E168="","",VLOOKUP($E168,'SuperTour Men'!$E$6:$AN$239,29,FALSE))</f>
        <v>0</v>
      </c>
      <c r="AF168" s="106">
        <f>IF(AE168,LOOKUP(AE168,{1;2;3;4;5;6;7;8;9;10;11;12;13;14;15;16;17;18;19;20;21},{30;25;21;18;16;15;14;13;12;11;10;9;8;7;6;5;4;3;2;1;0}),0)</f>
        <v>0</v>
      </c>
      <c r="AG168" s="390">
        <f>IF($E168="","",VLOOKUP($E168,'SuperTour Men'!$E$6:$AN$239,31,FALSE))</f>
        <v>0</v>
      </c>
      <c r="AH168" s="41">
        <f>IF(AG168,LOOKUP(AG168,{1;2;3;4;5;6;7;8;9;10;11;12;13;14;15;16;17;18;19;20;21},{30;25;21;18;16;15;14;13;12;11;10;9;8;7;6;5;4;3;2;1;0}),0)</f>
        <v>0</v>
      </c>
      <c r="AI168" s="390">
        <f>IF($E168="","",VLOOKUP($E168,'SuperTour Men'!$E$6:$AN$239,33,FALSE))</f>
        <v>0</v>
      </c>
      <c r="AJ168" s="43">
        <f>IF(AI168,LOOKUP(AI168,{1;2;3;4;5;6;7;8;9;10;11;12;13;14;15;16;17;18;19;20;21},{30;25;21;18;16;15;14;13;12;11;10;9;8;7;6;5;4;3;2;1;0}),0)</f>
        <v>0</v>
      </c>
      <c r="AK168" s="390">
        <f>IF($E168="","",VLOOKUP($E168,'SuperTour Men'!$E$6:$AN$239,35,FALSE))</f>
        <v>0</v>
      </c>
      <c r="AL168" s="43">
        <f>IF(AK168,LOOKUP(AK168,{1;2;3;4;5;6;7;8;9;10;11;12;13;14;15;16;17;18;19;20;21},{30;25;21;18;16;15;14;13;12;11;10;9;8;7;6;5;4;3;2;1;0}),0)</f>
        <v>0</v>
      </c>
    </row>
    <row r="169" spans="1:38" ht="16" customHeight="1" x14ac:dyDescent="0.2">
      <c r="A169" s="424">
        <f t="shared" si="15"/>
        <v>89</v>
      </c>
      <c r="B169" s="435">
        <v>3530762</v>
      </c>
      <c r="C169" s="429" t="s">
        <v>139</v>
      </c>
      <c r="D169" s="114" t="s">
        <v>523</v>
      </c>
      <c r="E169" s="38" t="str">
        <f t="shared" si="16"/>
        <v>DylanSYBEN</v>
      </c>
      <c r="F169" s="50"/>
      <c r="G169" s="118">
        <v>1997</v>
      </c>
      <c r="H169" s="207" t="str">
        <f t="shared" si="17"/>
        <v>U23</v>
      </c>
      <c r="I169" s="416">
        <f>(L169+N169+P169+R169+T169+V169+X169+Z169+AB169+AD169+AF169+AH169+AJ169+AL169)-SMALL((L169, N169,P169,R169,T169,V169,X169,Z169,AB169,AD169,AF169,AH169,AJ169,AL169),1)-SMALL((L169,N169,P169,R169,T169,V169,X169,Z169,AB169,AD169,AF169,AH169,AJ169,AL169),2)-SMALL((L169,N169,P169,R169,T169,V169,X169,Z169,AB169,AD169,AF169,AH169,AJ169,AL169),3)</f>
        <v>0</v>
      </c>
      <c r="J169" s="124"/>
      <c r="K169" s="388">
        <f>IF($E169="","",VLOOKUP($E169,'SuperTour Men'!$E$6:$AN$239,9,FALSE))</f>
        <v>0</v>
      </c>
      <c r="L169" s="41">
        <f>IF(K169,LOOKUP(K169,{1;2;3;4;5;6;7;8;9;10;11;12;13;14;15;16;17;18;19;20;21},{30;25;21;18;16;15;14;13;12;11;10;9;8;7;6;5;4;3;2;1;0}),0)</f>
        <v>0</v>
      </c>
      <c r="M169" s="390">
        <f>IF($E169="","",VLOOKUP($E169,'SuperTour Men'!$E$6:$AN$239,11,FALSE))</f>
        <v>0</v>
      </c>
      <c r="N169" s="43">
        <f>IF(M169,LOOKUP(M169,{1;2;3;4;5;6;7;8;9;10;11;12;13;14;15;16;17;18;19;20;21},{30;25;21;18;16;15;14;13;12;11;10;9;8;7;6;5;4;3;2;1;0}),0)</f>
        <v>0</v>
      </c>
      <c r="O169" s="390">
        <f>IF($E169="","",VLOOKUP($E169,'SuperTour Men'!$E$6:$AN$239,13,FALSE))</f>
        <v>0</v>
      </c>
      <c r="P169" s="41">
        <f>IF(O169,LOOKUP(O169,{1;2;3;4;5;6;7;8;9;10;11;12;13;14;15;16;17;18;19;20;21},{30;25;21;18;16;15;14;13;12;11;10;9;8;7;6;5;4;3;2;1;0}),0)</f>
        <v>0</v>
      </c>
      <c r="Q169" s="390">
        <f>IF($E169="","",VLOOKUP($E169,'SuperTour Men'!$E$6:$AN$239,15,FALSE))</f>
        <v>0</v>
      </c>
      <c r="R169" s="43">
        <f>IF(Q169,LOOKUP(Q169,{1;2;3;4;5;6;7;8;9;10;11;12;13;14;15;16;17;18;19;20;21},{30;25;21;18;16;15;14;13;12;11;10;9;8;7;6;5;4;3;2;1;0}),0)</f>
        <v>0</v>
      </c>
      <c r="S169" s="390">
        <f>IF($E169="","",VLOOKUP($E169,'SuperTour Men'!$E$6:$AN$239,17,FALSE))</f>
        <v>0</v>
      </c>
      <c r="T169" s="45">
        <f>IF(S169,LOOKUP(S169,{1;2;3;4;5;6;7;8;9;10;11;12;13;14;15;16;17;18;19;20;21},{60;50;42;36;32;30;28;26;24;22;20;18;16;14;12;10;8;6;4;2;0}),0)</f>
        <v>0</v>
      </c>
      <c r="U169" s="390">
        <f>IF($E169="","",VLOOKUP($E169,'SuperTour Men'!$E$6:$AN$239,19,FALSE))</f>
        <v>0</v>
      </c>
      <c r="V169" s="41">
        <f>IF(U169,LOOKUP(U169,{1;2;3;4;5;6;7;8;9;10;11;12;13;14;15;16;17;18;19;20;21},{60;50;42;36;32;30;28;26;24;22;20;18;16;14;12;10;8;6;4;2;0}),0)</f>
        <v>0</v>
      </c>
      <c r="W169" s="390">
        <f>IF($E169="","",VLOOKUP($E169,'SuperTour Men'!$E$6:$AN$239,21,FALSE))</f>
        <v>0</v>
      </c>
      <c r="X169" s="45">
        <f>IF(W169,LOOKUP(W169,{1;2;3;4;5;6;7;8;9;10;11;12;13;14;15;16;17;18;19;20;21},{60;50;42;36;32;30;28;26;24;22;20;18;16;14;12;10;8;6;4;2;0}),0)</f>
        <v>0</v>
      </c>
      <c r="Y169" s="390">
        <f>IF($E169="","",VLOOKUP($E169,'SuperTour Men'!$E$6:$AN$239,23,FALSE))</f>
        <v>0</v>
      </c>
      <c r="Z169" s="41">
        <f>IF(Y169,LOOKUP(Y169,{1;2;3;4;5;6;7;8;9;10;11;12;13;14;15;16;17;18;19;20;21},{60;50;42;36;32;30;28;26;24;22;20;18;16;14;12;10;8;6;4;2;0}),0)</f>
        <v>0</v>
      </c>
      <c r="AA169" s="390">
        <f>IF($E169="","",VLOOKUP($E169,'SuperTour Men'!$E$6:$AN$239,25,FALSE))</f>
        <v>0</v>
      </c>
      <c r="AB169" s="106">
        <f>IF(AA169,LOOKUP(AA169,{1;2;3;4;5;6;7;8;9;10;11;12;13;14;15;16;17;18;19;20;21},{30;25;21;18;16;15;14;13;12;11;10;9;8;7;6;5;4;3;2;1;0}),0)</f>
        <v>0</v>
      </c>
      <c r="AC169" s="390">
        <f>IF($E169="","",VLOOKUP($E169,'SuperTour Men'!$E$6:$AN$239,27,FALSE))</f>
        <v>0</v>
      </c>
      <c r="AD169" s="488">
        <f>IF(AC169,LOOKUP(AC169,{1;2;3;4;5;6;7;8;9;10;11;12;13;14;15;16;17;18;19;20;21},{30;25;21;18;16;15;14;13;12;11;10;9;8;7;6;5;4;3;2;1;0}),0)</f>
        <v>0</v>
      </c>
      <c r="AE169" s="390">
        <f>IF($E169="","",VLOOKUP($E169,'SuperTour Men'!$E$6:$AN$239,29,FALSE))</f>
        <v>0</v>
      </c>
      <c r="AF169" s="106">
        <f>IF(AE169,LOOKUP(AE169,{1;2;3;4;5;6;7;8;9;10;11;12;13;14;15;16;17;18;19;20;21},{30;25;21;18;16;15;14;13;12;11;10;9;8;7;6;5;4;3;2;1;0}),0)</f>
        <v>0</v>
      </c>
      <c r="AG169" s="390">
        <f>IF($E169="","",VLOOKUP($E169,'SuperTour Men'!$E$6:$AN$239,31,FALSE))</f>
        <v>0</v>
      </c>
      <c r="AH169" s="41">
        <f>IF(AG169,LOOKUP(AG169,{1;2;3;4;5;6;7;8;9;10;11;12;13;14;15;16;17;18;19;20;21},{30;25;21;18;16;15;14;13;12;11;10;9;8;7;6;5;4;3;2;1;0}),0)</f>
        <v>0</v>
      </c>
      <c r="AI169" s="390">
        <f>IF($E169="","",VLOOKUP($E169,'SuperTour Men'!$E$6:$AN$239,33,FALSE))</f>
        <v>0</v>
      </c>
      <c r="AJ169" s="43">
        <f>IF(AI169,LOOKUP(AI169,{1;2;3;4;5;6;7;8;9;10;11;12;13;14;15;16;17;18;19;20;21},{30;25;21;18;16;15;14;13;12;11;10;9;8;7;6;5;4;3;2;1;0}),0)</f>
        <v>0</v>
      </c>
      <c r="AK169" s="390">
        <f>IF($E169="","",VLOOKUP($E169,'SuperTour Men'!$E$6:$AN$239,35,FALSE))</f>
        <v>0</v>
      </c>
      <c r="AL169" s="43">
        <f>IF(AK169,LOOKUP(AK169,{1;2;3;4;5;6;7;8;9;10;11;12;13;14;15;16;17;18;19;20;21},{30;25;21;18;16;15;14;13;12;11;10;9;8;7;6;5;4;3;2;1;0}),0)</f>
        <v>0</v>
      </c>
    </row>
    <row r="170" spans="1:38" ht="16" customHeight="1" x14ac:dyDescent="0.2">
      <c r="A170" s="424">
        <f t="shared" si="15"/>
        <v>89</v>
      </c>
      <c r="B170" s="435">
        <v>3530764</v>
      </c>
      <c r="C170" s="429" t="s">
        <v>239</v>
      </c>
      <c r="D170" s="37" t="s">
        <v>240</v>
      </c>
      <c r="E170" s="38" t="str">
        <f t="shared" si="16"/>
        <v>PaoloTAKAGI-ATILANO</v>
      </c>
      <c r="F170" s="39">
        <v>2017</v>
      </c>
      <c r="G170" s="118">
        <v>1997</v>
      </c>
      <c r="H170" s="207" t="str">
        <f t="shared" si="17"/>
        <v>U23</v>
      </c>
      <c r="I170" s="416">
        <f>(L170+N170+P170+R170+T170+V170+X170+Z170+AB170+AD170+AF170+AH170+AJ170+AL170)-SMALL((L170, N170,P170,R170,T170,V170,X170,Z170,AB170,AD170,AF170,AH170,AJ170,AL170),1)-SMALL((L170,N170,P170,R170,T170,V170,X170,Z170,AB170,AD170,AF170,AH170,AJ170,AL170),2)-SMALL((L170,N170,P170,R170,T170,V170,X170,Z170,AB170,AD170,AF170,AH170,AJ170,AL170),3)</f>
        <v>0</v>
      </c>
      <c r="J170" s="124"/>
      <c r="K170" s="388">
        <f>IF($E170="","",VLOOKUP($E170,'SuperTour Men'!$E$6:$AN$239,9,FALSE))</f>
        <v>0</v>
      </c>
      <c r="L170" s="41">
        <f>IF(K170,LOOKUP(K170,{1;2;3;4;5;6;7;8;9;10;11;12;13;14;15;16;17;18;19;20;21},{30;25;21;18;16;15;14;13;12;11;10;9;8;7;6;5;4;3;2;1;0}),0)</f>
        <v>0</v>
      </c>
      <c r="M170" s="390">
        <f>IF($E170="","",VLOOKUP($E170,'SuperTour Men'!$E$6:$AN$239,11,FALSE))</f>
        <v>0</v>
      </c>
      <c r="N170" s="43">
        <f>IF(M170,LOOKUP(M170,{1;2;3;4;5;6;7;8;9;10;11;12;13;14;15;16;17;18;19;20;21},{30;25;21;18;16;15;14;13;12;11;10;9;8;7;6;5;4;3;2;1;0}),0)</f>
        <v>0</v>
      </c>
      <c r="O170" s="390">
        <f>IF($E170="","",VLOOKUP($E170,'SuperTour Men'!$E$6:$AN$239,13,FALSE))</f>
        <v>0</v>
      </c>
      <c r="P170" s="41">
        <f>IF(O170,LOOKUP(O170,{1;2;3;4;5;6;7;8;9;10;11;12;13;14;15;16;17;18;19;20;21},{30;25;21;18;16;15;14;13;12;11;10;9;8;7;6;5;4;3;2;1;0}),0)</f>
        <v>0</v>
      </c>
      <c r="Q170" s="390">
        <f>IF($E170="","",VLOOKUP($E170,'SuperTour Men'!$E$6:$AN$239,15,FALSE))</f>
        <v>0</v>
      </c>
      <c r="R170" s="43">
        <f>IF(Q170,LOOKUP(Q170,{1;2;3;4;5;6;7;8;9;10;11;12;13;14;15;16;17;18;19;20;21},{30;25;21;18;16;15;14;13;12;11;10;9;8;7;6;5;4;3;2;1;0}),0)</f>
        <v>0</v>
      </c>
      <c r="S170" s="390">
        <f>IF($E170="","",VLOOKUP($E170,'SuperTour Men'!$E$6:$AN$239,17,FALSE))</f>
        <v>0</v>
      </c>
      <c r="T170" s="45">
        <f>IF(S170,LOOKUP(S170,{1;2;3;4;5;6;7;8;9;10;11;12;13;14;15;16;17;18;19;20;21},{60;50;42;36;32;30;28;26;24;22;20;18;16;14;12;10;8;6;4;2;0}),0)</f>
        <v>0</v>
      </c>
      <c r="U170" s="390">
        <f>IF($E170="","",VLOOKUP($E170,'SuperTour Men'!$E$6:$AN$239,19,FALSE))</f>
        <v>0</v>
      </c>
      <c r="V170" s="41">
        <f>IF(U170,LOOKUP(U170,{1;2;3;4;5;6;7;8;9;10;11;12;13;14;15;16;17;18;19;20;21},{60;50;42;36;32;30;28;26;24;22;20;18;16;14;12;10;8;6;4;2;0}),0)</f>
        <v>0</v>
      </c>
      <c r="W170" s="390">
        <f>IF($E170="","",VLOOKUP($E170,'SuperTour Men'!$E$6:$AN$239,21,FALSE))</f>
        <v>0</v>
      </c>
      <c r="X170" s="45">
        <f>IF(W170,LOOKUP(W170,{1;2;3;4;5;6;7;8;9;10;11;12;13;14;15;16;17;18;19;20;21},{60;50;42;36;32;30;28;26;24;22;20;18;16;14;12;10;8;6;4;2;0}),0)</f>
        <v>0</v>
      </c>
      <c r="Y170" s="390">
        <f>IF($E170="","",VLOOKUP($E170,'SuperTour Men'!$E$6:$AN$239,23,FALSE))</f>
        <v>0</v>
      </c>
      <c r="Z170" s="41">
        <f>IF(Y170,LOOKUP(Y170,{1;2;3;4;5;6;7;8;9;10;11;12;13;14;15;16;17;18;19;20;21},{60;50;42;36;32;30;28;26;24;22;20;18;16;14;12;10;8;6;4;2;0}),0)</f>
        <v>0</v>
      </c>
      <c r="AA170" s="390">
        <f>IF($E170="","",VLOOKUP($E170,'SuperTour Men'!$E$6:$AN$239,25,FALSE))</f>
        <v>0</v>
      </c>
      <c r="AB170" s="106">
        <f>IF(AA170,LOOKUP(AA170,{1;2;3;4;5;6;7;8;9;10;11;12;13;14;15;16;17;18;19;20;21},{30;25;21;18;16;15;14;13;12;11;10;9;8;7;6;5;4;3;2;1;0}),0)</f>
        <v>0</v>
      </c>
      <c r="AC170" s="390">
        <f>IF($E170="","",VLOOKUP($E170,'SuperTour Men'!$E$6:$AN$239,27,FALSE))</f>
        <v>0</v>
      </c>
      <c r="AD170" s="488">
        <f>IF(AC170,LOOKUP(AC170,{1;2;3;4;5;6;7;8;9;10;11;12;13;14;15;16;17;18;19;20;21},{30;25;21;18;16;15;14;13;12;11;10;9;8;7;6;5;4;3;2;1;0}),0)</f>
        <v>0</v>
      </c>
      <c r="AE170" s="390">
        <f>IF($E170="","",VLOOKUP($E170,'SuperTour Men'!$E$6:$AN$239,29,FALSE))</f>
        <v>0</v>
      </c>
      <c r="AF170" s="106">
        <f>IF(AE170,LOOKUP(AE170,{1;2;3;4;5;6;7;8;9;10;11;12;13;14;15;16;17;18;19;20;21},{30;25;21;18;16;15;14;13;12;11;10;9;8;7;6;5;4;3;2;1;0}),0)</f>
        <v>0</v>
      </c>
      <c r="AG170" s="390">
        <f>IF($E170="","",VLOOKUP($E170,'SuperTour Men'!$E$6:$AN$239,31,FALSE))</f>
        <v>0</v>
      </c>
      <c r="AH170" s="41">
        <f>IF(AG170,LOOKUP(AG170,{1;2;3;4;5;6;7;8;9;10;11;12;13;14;15;16;17;18;19;20;21},{30;25;21;18;16;15;14;13;12;11;10;9;8;7;6;5;4;3;2;1;0}),0)</f>
        <v>0</v>
      </c>
      <c r="AI170" s="390">
        <f>IF($E170="","",VLOOKUP($E170,'SuperTour Men'!$E$6:$AN$239,33,FALSE))</f>
        <v>0</v>
      </c>
      <c r="AJ170" s="43">
        <f>IF(AI170,LOOKUP(AI170,{1;2;3;4;5;6;7;8;9;10;11;12;13;14;15;16;17;18;19;20;21},{30;25;21;18;16;15;14;13;12;11;10;9;8;7;6;5;4;3;2;1;0}),0)</f>
        <v>0</v>
      </c>
      <c r="AK170" s="390">
        <f>IF($E170="","",VLOOKUP($E170,'SuperTour Men'!$E$6:$AN$239,35,FALSE))</f>
        <v>0</v>
      </c>
      <c r="AL170" s="43">
        <f>IF(AK170,LOOKUP(AK170,{1;2;3;4;5;6;7;8;9;10;11;12;13;14;15;16;17;18;19;20;21},{30;25;21;18;16;15;14;13;12;11;10;9;8;7;6;5;4;3;2;1;0}),0)</f>
        <v>0</v>
      </c>
    </row>
    <row r="171" spans="1:38" ht="16" customHeight="1" x14ac:dyDescent="0.2">
      <c r="A171" s="424">
        <f t="shared" si="15"/>
        <v>89</v>
      </c>
      <c r="B171" s="435">
        <v>3530626</v>
      </c>
      <c r="C171" s="430" t="s">
        <v>103</v>
      </c>
      <c r="D171" s="49" t="s">
        <v>104</v>
      </c>
      <c r="E171" s="38" t="str">
        <f t="shared" si="16"/>
        <v>SilasTALBOT</v>
      </c>
      <c r="F171" s="39">
        <v>2017</v>
      </c>
      <c r="G171" s="117">
        <v>1992</v>
      </c>
      <c r="H171" s="207" t="str">
        <f t="shared" si="17"/>
        <v>SR</v>
      </c>
      <c r="I171" s="416">
        <f>(L171+N171+P171+R171+T171+V171+X171+Z171+AB171+AD171+AF171+AH171+AJ171+AL171)-SMALL((L171, N171,P171,R171,T171,V171,X171,Z171,AB171,AD171,AF171,AH171,AJ171,AL171),1)-SMALL((L171,N171,P171,R171,T171,V171,X171,Z171,AB171,AD171,AF171,AH171,AJ171,AL171),2)-SMALL((L171,N171,P171,R171,T171,V171,X171,Z171,AB171,AD171,AF171,AH171,AJ171,AL171),3)</f>
        <v>0</v>
      </c>
      <c r="J171" s="124"/>
      <c r="K171" s="388">
        <f>IF($E171="","",VLOOKUP($E171,'SuperTour Men'!$E$6:$AN$239,9,FALSE))</f>
        <v>0</v>
      </c>
      <c r="L171" s="41">
        <f>IF(K171,LOOKUP(K171,{1;2;3;4;5;6;7;8;9;10;11;12;13;14;15;16;17;18;19;20;21},{30;25;21;18;16;15;14;13;12;11;10;9;8;7;6;5;4;3;2;1;0}),0)</f>
        <v>0</v>
      </c>
      <c r="M171" s="390">
        <f>IF($E171="","",VLOOKUP($E171,'SuperTour Men'!$E$6:$AN$239,11,FALSE))</f>
        <v>0</v>
      </c>
      <c r="N171" s="43">
        <f>IF(M171,LOOKUP(M171,{1;2;3;4;5;6;7;8;9;10;11;12;13;14;15;16;17;18;19;20;21},{30;25;21;18;16;15;14;13;12;11;10;9;8;7;6;5;4;3;2;1;0}),0)</f>
        <v>0</v>
      </c>
      <c r="O171" s="390">
        <f>IF($E171="","",VLOOKUP($E171,'SuperTour Men'!$E$6:$AN$239,13,FALSE))</f>
        <v>0</v>
      </c>
      <c r="P171" s="41">
        <f>IF(O171,LOOKUP(O171,{1;2;3;4;5;6;7;8;9;10;11;12;13;14;15;16;17;18;19;20;21},{30;25;21;18;16;15;14;13;12;11;10;9;8;7;6;5;4;3;2;1;0}),0)</f>
        <v>0</v>
      </c>
      <c r="Q171" s="390">
        <f>IF($E171="","",VLOOKUP($E171,'SuperTour Men'!$E$6:$AN$239,15,FALSE))</f>
        <v>0</v>
      </c>
      <c r="R171" s="43">
        <f>IF(Q171,LOOKUP(Q171,{1;2;3;4;5;6;7;8;9;10;11;12;13;14;15;16;17;18;19;20;21},{30;25;21;18;16;15;14;13;12;11;10;9;8;7;6;5;4;3;2;1;0}),0)</f>
        <v>0</v>
      </c>
      <c r="S171" s="390">
        <f>IF($E171="","",VLOOKUP($E171,'SuperTour Men'!$E$6:$AN$239,17,FALSE))</f>
        <v>0</v>
      </c>
      <c r="T171" s="45">
        <f>IF(S171,LOOKUP(S171,{1;2;3;4;5;6;7;8;9;10;11;12;13;14;15;16;17;18;19;20;21},{60;50;42;36;32;30;28;26;24;22;20;18;16;14;12;10;8;6;4;2;0}),0)</f>
        <v>0</v>
      </c>
      <c r="U171" s="390">
        <f>IF($E171="","",VLOOKUP($E171,'SuperTour Men'!$E$6:$AN$239,19,FALSE))</f>
        <v>0</v>
      </c>
      <c r="V171" s="41">
        <f>IF(U171,LOOKUP(U171,{1;2;3;4;5;6;7;8;9;10;11;12;13;14;15;16;17;18;19;20;21},{60;50;42;36;32;30;28;26;24;22;20;18;16;14;12;10;8;6;4;2;0}),0)</f>
        <v>0</v>
      </c>
      <c r="W171" s="390">
        <f>IF($E171="","",VLOOKUP($E171,'SuperTour Men'!$E$6:$AN$239,21,FALSE))</f>
        <v>0</v>
      </c>
      <c r="X171" s="45">
        <f>IF(W171,LOOKUP(W171,{1;2;3;4;5;6;7;8;9;10;11;12;13;14;15;16;17;18;19;20;21},{60;50;42;36;32;30;28;26;24;22;20;18;16;14;12;10;8;6;4;2;0}),0)</f>
        <v>0</v>
      </c>
      <c r="Y171" s="390">
        <f>IF($E171="","",VLOOKUP($E171,'SuperTour Men'!$E$6:$AN$239,23,FALSE))</f>
        <v>0</v>
      </c>
      <c r="Z171" s="41">
        <f>IF(Y171,LOOKUP(Y171,{1;2;3;4;5;6;7;8;9;10;11;12;13;14;15;16;17;18;19;20;21},{60;50;42;36;32;30;28;26;24;22;20;18;16;14;12;10;8;6;4;2;0}),0)</f>
        <v>0</v>
      </c>
      <c r="AA171" s="390">
        <f>IF($E171="","",VLOOKUP($E171,'SuperTour Men'!$E$6:$AN$239,25,FALSE))</f>
        <v>0</v>
      </c>
      <c r="AB171" s="106">
        <f>IF(AA171,LOOKUP(AA171,{1;2;3;4;5;6;7;8;9;10;11;12;13;14;15;16;17;18;19;20;21},{30;25;21;18;16;15;14;13;12;11;10;9;8;7;6;5;4;3;2;1;0}),0)</f>
        <v>0</v>
      </c>
      <c r="AC171" s="390">
        <f>IF($E171="","",VLOOKUP($E171,'SuperTour Men'!$E$6:$AN$239,27,FALSE))</f>
        <v>0</v>
      </c>
      <c r="AD171" s="488">
        <f>IF(AC171,LOOKUP(AC171,{1;2;3;4;5;6;7;8;9;10;11;12;13;14;15;16;17;18;19;20;21},{30;25;21;18;16;15;14;13;12;11;10;9;8;7;6;5;4;3;2;1;0}),0)</f>
        <v>0</v>
      </c>
      <c r="AE171" s="390">
        <f>IF($E171="","",VLOOKUP($E171,'SuperTour Men'!$E$6:$AN$239,29,FALSE))</f>
        <v>0</v>
      </c>
      <c r="AF171" s="106">
        <f>IF(AE171,LOOKUP(AE171,{1;2;3;4;5;6;7;8;9;10;11;12;13;14;15;16;17;18;19;20;21},{30;25;21;18;16;15;14;13;12;11;10;9;8;7;6;5;4;3;2;1;0}),0)</f>
        <v>0</v>
      </c>
      <c r="AG171" s="390">
        <f>IF($E171="","",VLOOKUP($E171,'SuperTour Men'!$E$6:$AN$239,31,FALSE))</f>
        <v>0</v>
      </c>
      <c r="AH171" s="41">
        <f>IF(AG171,LOOKUP(AG171,{1;2;3;4;5;6;7;8;9;10;11;12;13;14;15;16;17;18;19;20;21},{30;25;21;18;16;15;14;13;12;11;10;9;8;7;6;5;4;3;2;1;0}),0)</f>
        <v>0</v>
      </c>
      <c r="AI171" s="390">
        <f>IF($E171="","",VLOOKUP($E171,'SuperTour Men'!$E$6:$AN$239,33,FALSE))</f>
        <v>0</v>
      </c>
      <c r="AJ171" s="43">
        <f>IF(AI171,LOOKUP(AI171,{1;2;3;4;5;6;7;8;9;10;11;12;13;14;15;16;17;18;19;20;21},{30;25;21;18;16;15;14;13;12;11;10;9;8;7;6;5;4;3;2;1;0}),0)</f>
        <v>0</v>
      </c>
      <c r="AK171" s="390">
        <f>IF($E171="","",VLOOKUP($E171,'SuperTour Men'!$E$6:$AN$239,35,FALSE))</f>
        <v>0</v>
      </c>
      <c r="AL171" s="43">
        <f>IF(AK171,LOOKUP(AK171,{1;2;3;4;5;6;7;8;9;10;11;12;13;14;15;16;17;18;19;20;21},{30;25;21;18;16;15;14;13;12;11;10;9;8;7;6;5;4;3;2;1;0}),0)</f>
        <v>0</v>
      </c>
    </row>
    <row r="172" spans="1:38" ht="16" customHeight="1" x14ac:dyDescent="0.2">
      <c r="A172" s="424">
        <f t="shared" si="15"/>
        <v>89</v>
      </c>
      <c r="B172" s="154">
        <v>3530938</v>
      </c>
      <c r="C172" s="506" t="s">
        <v>241</v>
      </c>
      <c r="D172" s="509" t="s">
        <v>242</v>
      </c>
      <c r="E172" s="457" t="str">
        <f t="shared" si="16"/>
        <v>CanyonTOBIN</v>
      </c>
      <c r="F172" s="462">
        <v>2017</v>
      </c>
      <c r="G172" s="514">
        <v>1999</v>
      </c>
      <c r="H172" s="207" t="str">
        <f t="shared" si="17"/>
        <v>U23</v>
      </c>
      <c r="I172" s="416">
        <f>(L172+N172+P172+R172+T172+V172+X172+Z172+AB172+AD172+AF172+AH172+AJ172+AL172)-SMALL((L172, N172,P172,R172,T172,V172,X172,Z172,AB172,AD172,AF172,AH172,AJ172,AL172),1)-SMALL((L172,N172,P172,R172,T172,V172,X172,Z172,AB172,AD172,AF172,AH172,AJ172,AL172),2)-SMALL((L172,N172,P172,R172,T172,V172,X172,Z172,AB172,AD172,AF172,AH172,AJ172,AL172),3)</f>
        <v>0</v>
      </c>
      <c r="J172" s="460"/>
      <c r="K172" s="388">
        <f>IF($E172="","",VLOOKUP($E172,'SuperTour Men'!$E$6:$AN$239,9,FALSE))</f>
        <v>0</v>
      </c>
      <c r="L172" s="41">
        <f>IF(K172,LOOKUP(K172,{1;2;3;4;5;6;7;8;9;10;11;12;13;14;15;16;17;18;19;20;21},{30;25;21;18;16;15;14;13;12;11;10;9;8;7;6;5;4;3;2;1;0}),0)</f>
        <v>0</v>
      </c>
      <c r="M172" s="390">
        <f>IF($E172="","",VLOOKUP($E172,'SuperTour Men'!$E$6:$AN$239,11,FALSE))</f>
        <v>0</v>
      </c>
      <c r="N172" s="43">
        <f>IF(M172,LOOKUP(M172,{1;2;3;4;5;6;7;8;9;10;11;12;13;14;15;16;17;18;19;20;21},{30;25;21;18;16;15;14;13;12;11;10;9;8;7;6;5;4;3;2;1;0}),0)</f>
        <v>0</v>
      </c>
      <c r="O172" s="390">
        <f>IF($E172="","",VLOOKUP($E172,'SuperTour Men'!$E$6:$AN$239,13,FALSE))</f>
        <v>0</v>
      </c>
      <c r="P172" s="41">
        <f>IF(O172,LOOKUP(O172,{1;2;3;4;5;6;7;8;9;10;11;12;13;14;15;16;17;18;19;20;21},{30;25;21;18;16;15;14;13;12;11;10;9;8;7;6;5;4;3;2;1;0}),0)</f>
        <v>0</v>
      </c>
      <c r="Q172" s="390">
        <f>IF($E172="","",VLOOKUP($E172,'SuperTour Men'!$E$6:$AN$239,15,FALSE))</f>
        <v>0</v>
      </c>
      <c r="R172" s="43">
        <f>IF(Q172,LOOKUP(Q172,{1;2;3;4;5;6;7;8;9;10;11;12;13;14;15;16;17;18;19;20;21},{30;25;21;18;16;15;14;13;12;11;10;9;8;7;6;5;4;3;2;1;0}),0)</f>
        <v>0</v>
      </c>
      <c r="S172" s="390">
        <f>IF($E172="","",VLOOKUP($E172,'SuperTour Men'!$E$6:$AN$239,17,FALSE))</f>
        <v>0</v>
      </c>
      <c r="T172" s="45">
        <f>IF(S172,LOOKUP(S172,{1;2;3;4;5;6;7;8;9;10;11;12;13;14;15;16;17;18;19;20;21},{60;50;42;36;32;30;28;26;24;22;20;18;16;14;12;10;8;6;4;2;0}),0)</f>
        <v>0</v>
      </c>
      <c r="U172" s="390">
        <f>IF($E172="","",VLOOKUP($E172,'SuperTour Men'!$E$6:$AN$239,19,FALSE))</f>
        <v>0</v>
      </c>
      <c r="V172" s="41">
        <f>IF(U172,LOOKUP(U172,{1;2;3;4;5;6;7;8;9;10;11;12;13;14;15;16;17;18;19;20;21},{60;50;42;36;32;30;28;26;24;22;20;18;16;14;12;10;8;6;4;2;0}),0)</f>
        <v>0</v>
      </c>
      <c r="W172" s="390">
        <f>IF($E172="","",VLOOKUP($E172,'SuperTour Men'!$E$6:$AN$239,21,FALSE))</f>
        <v>0</v>
      </c>
      <c r="X172" s="45">
        <f>IF(W172,LOOKUP(W172,{1;2;3;4;5;6;7;8;9;10;11;12;13;14;15;16;17;18;19;20;21},{60;50;42;36;32;30;28;26;24;22;20;18;16;14;12;10;8;6;4;2;0}),0)</f>
        <v>0</v>
      </c>
      <c r="Y172" s="390">
        <f>IF($E172="","",VLOOKUP($E172,'SuperTour Men'!$E$6:$AN$239,23,FALSE))</f>
        <v>0</v>
      </c>
      <c r="Z172" s="41">
        <f>IF(Y172,LOOKUP(Y172,{1;2;3;4;5;6;7;8;9;10;11;12;13;14;15;16;17;18;19;20;21},{60;50;42;36;32;30;28;26;24;22;20;18;16;14;12;10;8;6;4;2;0}),0)</f>
        <v>0</v>
      </c>
      <c r="AA172" s="390">
        <f>IF($E172="","",VLOOKUP($E172,'SuperTour Men'!$E$6:$AN$239,25,FALSE))</f>
        <v>0</v>
      </c>
      <c r="AB172" s="106">
        <f>IF(AA172,LOOKUP(AA172,{1;2;3;4;5;6;7;8;9;10;11;12;13;14;15;16;17;18;19;20;21},{30;25;21;18;16;15;14;13;12;11;10;9;8;7;6;5;4;3;2;1;0}),0)</f>
        <v>0</v>
      </c>
      <c r="AC172" s="390">
        <f>IF($E172="","",VLOOKUP($E172,'SuperTour Men'!$E$6:$AN$239,27,FALSE))</f>
        <v>0</v>
      </c>
      <c r="AD172" s="488">
        <f>IF(AC172,LOOKUP(AC172,{1;2;3;4;5;6;7;8;9;10;11;12;13;14;15;16;17;18;19;20;21},{30;25;21;18;16;15;14;13;12;11;10;9;8;7;6;5;4;3;2;1;0}),0)</f>
        <v>0</v>
      </c>
      <c r="AE172" s="390">
        <f>IF($E172="","",VLOOKUP($E172,'SuperTour Men'!$E$6:$AN$239,29,FALSE))</f>
        <v>0</v>
      </c>
      <c r="AF172" s="106">
        <f>IF(AE172,LOOKUP(AE172,{1;2;3;4;5;6;7;8;9;10;11;12;13;14;15;16;17;18;19;20;21},{30;25;21;18;16;15;14;13;12;11;10;9;8;7;6;5;4;3;2;1;0}),0)</f>
        <v>0</v>
      </c>
      <c r="AG172" s="390">
        <f>IF($E172="","",VLOOKUP($E172,'SuperTour Men'!$E$6:$AN$239,31,FALSE))</f>
        <v>0</v>
      </c>
      <c r="AH172" s="41">
        <f>IF(AG172,LOOKUP(AG172,{1;2;3;4;5;6;7;8;9;10;11;12;13;14;15;16;17;18;19;20;21},{30;25;21;18;16;15;14;13;12;11;10;9;8;7;6;5;4;3;2;1;0}),0)</f>
        <v>0</v>
      </c>
      <c r="AI172" s="390">
        <f>IF($E172="","",VLOOKUP($E172,'SuperTour Men'!$E$6:$AN$239,33,FALSE))</f>
        <v>0</v>
      </c>
      <c r="AJ172" s="43">
        <f>IF(AI172,LOOKUP(AI172,{1;2;3;4;5;6;7;8;9;10;11;12;13;14;15;16;17;18;19;20;21},{30;25;21;18;16;15;14;13;12;11;10;9;8;7;6;5;4;3;2;1;0}),0)</f>
        <v>0</v>
      </c>
      <c r="AK172" s="390">
        <f>IF($E172="","",VLOOKUP($E172,'SuperTour Men'!$E$6:$AN$239,35,FALSE))</f>
        <v>0</v>
      </c>
      <c r="AL172" s="43">
        <f>IF(AK172,LOOKUP(AK172,{1;2;3;4;5;6;7;8;9;10;11;12;13;14;15;16;17;18;19;20;21},{30;25;21;18;16;15;14;13;12;11;10;9;8;7;6;5;4;3;2;1;0}),0)</f>
        <v>0</v>
      </c>
    </row>
    <row r="173" spans="1:38" ht="17" customHeight="1" x14ac:dyDescent="0.2">
      <c r="A173" s="425">
        <f t="shared" si="15"/>
        <v>89</v>
      </c>
      <c r="B173" s="435">
        <v>3530487</v>
      </c>
      <c r="C173" s="486" t="s">
        <v>171</v>
      </c>
      <c r="D173" s="508" t="s">
        <v>243</v>
      </c>
      <c r="E173" s="83" t="str">
        <f t="shared" si="16"/>
        <v>AlexanderTREINEN</v>
      </c>
      <c r="F173" s="511">
        <v>2017</v>
      </c>
      <c r="G173" s="513">
        <v>1990</v>
      </c>
      <c r="H173" s="207" t="str">
        <f t="shared" si="17"/>
        <v>SR</v>
      </c>
      <c r="I173" s="416">
        <f>(L173+N173+P173+R173+T173+V173+X173+Z173+AB173+AD173+AF173+AH173+AJ173+AL173)-SMALL((L173, N173,P173,R173,T173,V173,X173,Z173,AB173,AD173,AF173,AH173,AJ173,AL173),1)-SMALL((L173,N173,P173,R173,T173,V173,X173,Z173,AB173,AD173,AF173,AH173,AJ173,AL173),2)-SMALL((L173,N173,P173,R173,T173,V173,X173,Z173,AB173,AD173,AF173,AH173,AJ173,AL173),3)</f>
        <v>0</v>
      </c>
      <c r="J173" s="125"/>
      <c r="K173" s="388">
        <f>IF($E173="","",VLOOKUP($E173,'SuperTour Men'!$E$6:$AN$239,9,FALSE))</f>
        <v>0</v>
      </c>
      <c r="L173" s="85">
        <f>IF(K173,LOOKUP(K173,{1;2;3;4;5;6;7;8;9;10;11;12;13;14;15;16;17;18;19;20;21},{30;25;21;18;16;15;14;13;12;11;10;9;8;7;6;5;4;3;2;1;0}),0)</f>
        <v>0</v>
      </c>
      <c r="M173" s="390">
        <f>IF($E173="","",VLOOKUP($E173,'SuperTour Men'!$E$6:$AN$239,11,FALSE))</f>
        <v>0</v>
      </c>
      <c r="N173" s="86">
        <f>IF(M173,LOOKUP(M173,{1;2;3;4;5;6;7;8;9;10;11;12;13;14;15;16;17;18;19;20;21},{30;25;21;18;16;15;14;13;12;11;10;9;8;7;6;5;4;3;2;1;0}),0)</f>
        <v>0</v>
      </c>
      <c r="O173" s="390">
        <f>IF($E173="","",VLOOKUP($E173,'SuperTour Men'!$E$6:$AN$239,13,FALSE))</f>
        <v>0</v>
      </c>
      <c r="P173" s="85">
        <f>IF(O173,LOOKUP(O173,{1;2;3;4;5;6;7;8;9;10;11;12;13;14;15;16;17;18;19;20;21},{30;25;21;18;16;15;14;13;12;11;10;9;8;7;6;5;4;3;2;1;0}),0)</f>
        <v>0</v>
      </c>
      <c r="Q173" s="390">
        <f>IF($E173="","",VLOOKUP($E173,'SuperTour Men'!$E$6:$AN$239,15,FALSE))</f>
        <v>0</v>
      </c>
      <c r="R173" s="86">
        <f>IF(Q173,LOOKUP(Q173,{1;2;3;4;5;6;7;8;9;10;11;12;13;14;15;16;17;18;19;20;21},{30;25;21;18;16;15;14;13;12;11;10;9;8;7;6;5;4;3;2;1;0}),0)</f>
        <v>0</v>
      </c>
      <c r="S173" s="390">
        <f>IF($E173="","",VLOOKUP($E173,'SuperTour Men'!$E$6:$AN$239,17,FALSE))</f>
        <v>0</v>
      </c>
      <c r="T173" s="88">
        <f>IF(S173,LOOKUP(S173,{1;2;3;4;5;6;7;8;9;10;11;12;13;14;15;16;17;18;19;20;21},{60;50;42;36;32;30;28;26;24;22;20;18;16;14;12;10;8;6;4;2;0}),0)</f>
        <v>0</v>
      </c>
      <c r="U173" s="390">
        <f>IF($E173="","",VLOOKUP($E173,'SuperTour Men'!$E$6:$AN$239,19,FALSE))</f>
        <v>0</v>
      </c>
      <c r="V173" s="85">
        <f>IF(U173,LOOKUP(U173,{1;2;3;4;5;6;7;8;9;10;11;12;13;14;15;16;17;18;19;20;21},{60;50;42;36;32;30;28;26;24;22;20;18;16;14;12;10;8;6;4;2;0}),0)</f>
        <v>0</v>
      </c>
      <c r="W173" s="390">
        <f>IF($E173="","",VLOOKUP($E173,'SuperTour Men'!$E$6:$AN$239,21,FALSE))</f>
        <v>0</v>
      </c>
      <c r="X173" s="88">
        <f>IF(W173,LOOKUP(W173,{1;2;3;4;5;6;7;8;9;10;11;12;13;14;15;16;17;18;19;20;21},{60;50;42;36;32;30;28;26;24;22;20;18;16;14;12;10;8;6;4;2;0}),0)</f>
        <v>0</v>
      </c>
      <c r="Y173" s="390">
        <f>IF($E173="","",VLOOKUP($E173,'SuperTour Men'!$E$6:$AN$239,23,FALSE))</f>
        <v>0</v>
      </c>
      <c r="Z173" s="85">
        <f>IF(Y173,LOOKUP(Y173,{1;2;3;4;5;6;7;8;9;10;11;12;13;14;15;16;17;18;19;20;21},{60;50;42;36;32;30;28;26;24;22;20;18;16;14;12;10;8;6;4;2;0}),0)</f>
        <v>0</v>
      </c>
      <c r="AA173" s="390">
        <f>IF($E173="","",VLOOKUP($E173,'SuperTour Men'!$E$6:$AN$239,25,FALSE))</f>
        <v>0</v>
      </c>
      <c r="AB173" s="107">
        <f>IF(AA173,LOOKUP(AA173,{1;2;3;4;5;6;7;8;9;10;11;12;13;14;15;16;17;18;19;20;21},{30;25;21;18;16;15;14;13;12;11;10;9;8;7;6;5;4;3;2;1;0}),0)</f>
        <v>0</v>
      </c>
      <c r="AC173" s="390">
        <f>IF($E173="","",VLOOKUP($E173,'SuperTour Men'!$E$6:$AN$239,27,FALSE))</f>
        <v>0</v>
      </c>
      <c r="AD173" s="489">
        <f>IF(AC173,LOOKUP(AC173,{1;2;3;4;5;6;7;8;9;10;11;12;13;14;15;16;17;18;19;20;21},{30;25;21;18;16;15;14;13;12;11;10;9;8;7;6;5;4;3;2;1;0}),0)</f>
        <v>0</v>
      </c>
      <c r="AE173" s="390">
        <f>IF($E173="","",VLOOKUP($E173,'SuperTour Men'!$E$6:$AN$239,29,FALSE))</f>
        <v>0</v>
      </c>
      <c r="AF173" s="107">
        <f>IF(AE173,LOOKUP(AE173,{1;2;3;4;5;6;7;8;9;10;11;12;13;14;15;16;17;18;19;20;21},{30;25;21;18;16;15;14;13;12;11;10;9;8;7;6;5;4;3;2;1;0}),0)</f>
        <v>0</v>
      </c>
      <c r="AG173" s="390">
        <f>IF($E173="","",VLOOKUP($E173,'SuperTour Men'!$E$6:$AN$239,31,FALSE))</f>
        <v>0</v>
      </c>
      <c r="AH173" s="85">
        <f>IF(AG173,LOOKUP(AG173,{1;2;3;4;5;6;7;8;9;10;11;12;13;14;15;16;17;18;19;20;21},{30;25;21;18;16;15;14;13;12;11;10;9;8;7;6;5;4;3;2;1;0}),0)</f>
        <v>0</v>
      </c>
      <c r="AI173" s="390">
        <f>IF($E173="","",VLOOKUP($E173,'SuperTour Men'!$E$6:$AN$239,33,FALSE))</f>
        <v>0</v>
      </c>
      <c r="AJ173" s="86">
        <f>IF(AI173,LOOKUP(AI173,{1;2;3;4;5;6;7;8;9;10;11;12;13;14;15;16;17;18;19;20;21},{30;25;21;18;16;15;14;13;12;11;10;9;8;7;6;5;4;3;2;1;0}),0)</f>
        <v>0</v>
      </c>
      <c r="AK173" s="390">
        <f>IF($E173="","",VLOOKUP($E173,'SuperTour Men'!$E$6:$AN$239,35,FALSE))</f>
        <v>0</v>
      </c>
      <c r="AL173" s="86">
        <f>IF(AK173,LOOKUP(AK173,{1;2;3;4;5;6;7;8;9;10;11;12;13;14;15;16;17;18;19;20;21},{30;25;21;18;16;15;14;13;12;11;10;9;8;7;6;5;4;3;2;1;0}),0)</f>
        <v>0</v>
      </c>
    </row>
    <row r="174" spans="1:38" ht="17" customHeight="1" x14ac:dyDescent="0.2">
      <c r="A174" s="426">
        <f t="shared" si="15"/>
        <v>89</v>
      </c>
      <c r="B174" s="435">
        <v>3421788</v>
      </c>
      <c r="C174" s="447" t="s">
        <v>72</v>
      </c>
      <c r="D174" s="446" t="s">
        <v>73</v>
      </c>
      <c r="E174" s="90" t="str">
        <f t="shared" si="16"/>
        <v>Dag FrodeTROLLEBOE</v>
      </c>
      <c r="F174" s="510">
        <v>2017</v>
      </c>
      <c r="G174" s="515">
        <v>1993</v>
      </c>
      <c r="H174" s="207" t="str">
        <f t="shared" si="17"/>
        <v>SR</v>
      </c>
      <c r="I174" s="416">
        <f>(L174+N174+P174+R174+T174+V174+X174+Z174+AB174+AD174+AF174+AH174+AJ174+AL174)-SMALL((L174, N174,P174,R174,T174,V174,X174,Z174,AB174,AD174,AF174,AH174,AJ174,AL174),1)-SMALL((L174,N174,P174,R174,T174,V174,X174,Z174,AB174,AD174,AF174,AH174,AJ174,AL174),2)-SMALL((L174,N174,P174,R174,T174,V174,X174,Z174,AB174,AD174,AF174,AH174,AJ174,AL174),3)</f>
        <v>0</v>
      </c>
      <c r="J174" s="126"/>
      <c r="K174" s="388">
        <f>IF($E174="","",VLOOKUP($E174,'SuperTour Men'!$E$6:$AN$239,9,FALSE))</f>
        <v>0</v>
      </c>
      <c r="L174" s="92">
        <f>IF(K174,LOOKUP(K174,{1;2;3;4;5;6;7;8;9;10;11;12;13;14;15;16;17;18;19;20;21},{30;25;21;18;16;15;14;13;12;11;10;9;8;7;6;5;4;3;2;1;0}),0)</f>
        <v>0</v>
      </c>
      <c r="M174" s="390">
        <f>IF($E174="","",VLOOKUP($E174,'SuperTour Men'!$E$6:$AN$239,11,FALSE))</f>
        <v>0</v>
      </c>
      <c r="N174" s="93">
        <f>IF(M174,LOOKUP(M174,{1;2;3;4;5;6;7;8;9;10;11;12;13;14;15;16;17;18;19;20;21},{30;25;21;18;16;15;14;13;12;11;10;9;8;7;6;5;4;3;2;1;0}),0)</f>
        <v>0</v>
      </c>
      <c r="O174" s="390">
        <f>IF($E174="","",VLOOKUP($E174,'SuperTour Men'!$E$6:$AN$239,13,FALSE))</f>
        <v>0</v>
      </c>
      <c r="P174" s="92">
        <f>IF(O174,LOOKUP(O174,{1;2;3;4;5;6;7;8;9;10;11;12;13;14;15;16;17;18;19;20;21},{30;25;21;18;16;15;14;13;12;11;10;9;8;7;6;5;4;3;2;1;0}),0)</f>
        <v>0</v>
      </c>
      <c r="Q174" s="390">
        <f>IF($E174="","",VLOOKUP($E174,'SuperTour Men'!$E$6:$AN$239,15,FALSE))</f>
        <v>0</v>
      </c>
      <c r="R174" s="93">
        <f>IF(Q174,LOOKUP(Q174,{1;2;3;4;5;6;7;8;9;10;11;12;13;14;15;16;17;18;19;20;21},{30;25;21;18;16;15;14;13;12;11;10;9;8;7;6;5;4;3;2;1;0}),0)</f>
        <v>0</v>
      </c>
      <c r="S174" s="390">
        <f>IF($E174="","",VLOOKUP($E174,'SuperTour Men'!$E$6:$AN$239,17,FALSE))</f>
        <v>0</v>
      </c>
      <c r="T174" s="94">
        <f>IF(S174,LOOKUP(S174,{1;2;3;4;5;6;7;8;9;10;11;12;13;14;15;16;17;18;19;20;21},{60;50;42;36;32;30;28;26;24;22;20;18;16;14;12;10;8;6;4;2;0}),0)</f>
        <v>0</v>
      </c>
      <c r="U174" s="390">
        <f>IF($E174="","",VLOOKUP($E174,'SuperTour Men'!$E$6:$AN$239,19,FALSE))</f>
        <v>0</v>
      </c>
      <c r="V174" s="92">
        <f>IF(U174,LOOKUP(U174,{1;2;3;4;5;6;7;8;9;10;11;12;13;14;15;16;17;18;19;20;21},{60;50;42;36;32;30;28;26;24;22;20;18;16;14;12;10;8;6;4;2;0}),0)</f>
        <v>0</v>
      </c>
      <c r="W174" s="390">
        <f>IF($E174="","",VLOOKUP($E174,'SuperTour Men'!$E$6:$AN$239,21,FALSE))</f>
        <v>0</v>
      </c>
      <c r="X174" s="94">
        <f>IF(W174,LOOKUP(W174,{1;2;3;4;5;6;7;8;9;10;11;12;13;14;15;16;17;18;19;20;21},{60;50;42;36;32;30;28;26;24;22;20;18;16;14;12;10;8;6;4;2;0}),0)</f>
        <v>0</v>
      </c>
      <c r="Y174" s="390">
        <f>IF($E174="","",VLOOKUP($E174,'SuperTour Men'!$E$6:$AN$239,23,FALSE))</f>
        <v>0</v>
      </c>
      <c r="Z174" s="92">
        <f>IF(Y174,LOOKUP(Y174,{1;2;3;4;5;6;7;8;9;10;11;12;13;14;15;16;17;18;19;20;21},{60;50;42;36;32;30;28;26;24;22;20;18;16;14;12;10;8;6;4;2;0}),0)</f>
        <v>0</v>
      </c>
      <c r="AA174" s="390">
        <f>IF($E174="","",VLOOKUP($E174,'SuperTour Men'!$E$6:$AN$239,25,FALSE))</f>
        <v>0</v>
      </c>
      <c r="AB174" s="108">
        <f>IF(AA174,LOOKUP(AA174,{1;2;3;4;5;6;7;8;9;10;11;12;13;14;15;16;17;18;19;20;21},{30;25;21;18;16;15;14;13;12;11;10;9;8;7;6;5;4;3;2;1;0}),0)</f>
        <v>0</v>
      </c>
      <c r="AC174" s="390">
        <f>IF($E174="","",VLOOKUP($E174,'SuperTour Men'!$E$6:$AN$239,27,FALSE))</f>
        <v>0</v>
      </c>
      <c r="AD174" s="490">
        <f>IF(AC174,LOOKUP(AC174,{1;2;3;4;5;6;7;8;9;10;11;12;13;14;15;16;17;18;19;20;21},{30;25;21;18;16;15;14;13;12;11;10;9;8;7;6;5;4;3;2;1;0}),0)</f>
        <v>0</v>
      </c>
      <c r="AE174" s="390">
        <f>IF($E174="","",VLOOKUP($E174,'SuperTour Men'!$E$6:$AN$239,29,FALSE))</f>
        <v>0</v>
      </c>
      <c r="AF174" s="108">
        <f>IF(AE174,LOOKUP(AE174,{1;2;3;4;5;6;7;8;9;10;11;12;13;14;15;16;17;18;19;20;21},{30;25;21;18;16;15;14;13;12;11;10;9;8;7;6;5;4;3;2;1;0}),0)</f>
        <v>0</v>
      </c>
      <c r="AG174" s="390">
        <f>IF($E174="","",VLOOKUP($E174,'SuperTour Men'!$E$6:$AN$239,31,FALSE))</f>
        <v>0</v>
      </c>
      <c r="AH174" s="92">
        <f>IF(AG174,LOOKUP(AG174,{1;2;3;4;5;6;7;8;9;10;11;12;13;14;15;16;17;18;19;20;21},{30;25;21;18;16;15;14;13;12;11;10;9;8;7;6;5;4;3;2;1;0}),0)</f>
        <v>0</v>
      </c>
      <c r="AI174" s="390">
        <f>IF($E174="","",VLOOKUP($E174,'SuperTour Men'!$E$6:$AN$239,33,FALSE))</f>
        <v>0</v>
      </c>
      <c r="AJ174" s="93">
        <f>IF(AI174,LOOKUP(AI174,{1;2;3;4;5;6;7;8;9;10;11;12;13;14;15;16;17;18;19;20;21},{30;25;21;18;16;15;14;13;12;11;10;9;8;7;6;5;4;3;2;1;0}),0)</f>
        <v>0</v>
      </c>
      <c r="AK174" s="390">
        <f>IF($E174="","",VLOOKUP($E174,'SuperTour Men'!$E$6:$AN$239,35,FALSE))</f>
        <v>0</v>
      </c>
      <c r="AL174" s="93">
        <f>IF(AK174,LOOKUP(AK174,{1;2;3;4;5;6;7;8;9;10;11;12;13;14;15;16;17;18;19;20;21},{30;25;21;18;16;15;14;13;12;11;10;9;8;7;6;5;4;3;2;1;0}),0)</f>
        <v>0</v>
      </c>
    </row>
    <row r="175" spans="1:38" ht="17" customHeight="1" x14ac:dyDescent="0.2">
      <c r="A175" s="426">
        <f t="shared" si="15"/>
        <v>89</v>
      </c>
      <c r="B175" s="154">
        <v>3100234</v>
      </c>
      <c r="C175" s="447" t="s">
        <v>127</v>
      </c>
      <c r="D175" s="446" t="s">
        <v>244</v>
      </c>
      <c r="E175" s="90" t="str">
        <f t="shared" si="16"/>
        <v>AlexisTURGEON</v>
      </c>
      <c r="F175" s="510">
        <v>2017</v>
      </c>
      <c r="G175" s="512">
        <v>1993</v>
      </c>
      <c r="H175" s="207" t="str">
        <f t="shared" si="17"/>
        <v>SR</v>
      </c>
      <c r="I175" s="416">
        <f>(L175+N175+P175+R175+T175+V175+X175+Z175+AB175+AD175+AF175+AH175+AJ175+AL175)-SMALL((L175, N175,P175,R175,T175,V175,X175,Z175,AB175,AD175,AF175,AH175,AJ175,AL175),1)-SMALL((L175,N175,P175,R175,T175,V175,X175,Z175,AB175,AD175,AF175,AH175,AJ175,AL175),2)-SMALL((L175,N175,P175,R175,T175,V175,X175,Z175,AB175,AD175,AF175,AH175,AJ175,AL175),3)</f>
        <v>0</v>
      </c>
      <c r="J175" s="126"/>
      <c r="K175" s="388">
        <f>IF($E175="","",VLOOKUP($E175,'SuperTour Men'!$E$6:$AN$239,9,FALSE))</f>
        <v>0</v>
      </c>
      <c r="L175" s="92">
        <f>IF(K175,LOOKUP(K175,{1;2;3;4;5;6;7;8;9;10;11;12;13;14;15;16;17;18;19;20;21},{30;25;21;18;16;15;14;13;12;11;10;9;8;7;6;5;4;3;2;1;0}),0)</f>
        <v>0</v>
      </c>
      <c r="M175" s="390">
        <f>IF($E175="","",VLOOKUP($E175,'SuperTour Men'!$E$6:$AN$239,11,FALSE))</f>
        <v>0</v>
      </c>
      <c r="N175" s="93">
        <f>IF(M175,LOOKUP(M175,{1;2;3;4;5;6;7;8;9;10;11;12;13;14;15;16;17;18;19;20;21},{30;25;21;18;16;15;14;13;12;11;10;9;8;7;6;5;4;3;2;1;0}),0)</f>
        <v>0</v>
      </c>
      <c r="O175" s="390">
        <f>IF($E175="","",VLOOKUP($E175,'SuperTour Men'!$E$6:$AN$239,13,FALSE))</f>
        <v>0</v>
      </c>
      <c r="P175" s="92">
        <f>IF(O175,LOOKUP(O175,{1;2;3;4;5;6;7;8;9;10;11;12;13;14;15;16;17;18;19;20;21},{30;25;21;18;16;15;14;13;12;11;10;9;8;7;6;5;4;3;2;1;0}),0)</f>
        <v>0</v>
      </c>
      <c r="Q175" s="390">
        <f>IF($E175="","",VLOOKUP($E175,'SuperTour Men'!$E$6:$AN$239,15,FALSE))</f>
        <v>0</v>
      </c>
      <c r="R175" s="93">
        <f>IF(Q175,LOOKUP(Q175,{1;2;3;4;5;6;7;8;9;10;11;12;13;14;15;16;17;18;19;20;21},{30;25;21;18;16;15;14;13;12;11;10;9;8;7;6;5;4;3;2;1;0}),0)</f>
        <v>0</v>
      </c>
      <c r="S175" s="390">
        <f>IF($E175="","",VLOOKUP($E175,'SuperTour Men'!$E$6:$AN$239,17,FALSE))</f>
        <v>0</v>
      </c>
      <c r="T175" s="94">
        <f>IF(S175,LOOKUP(S175,{1;2;3;4;5;6;7;8;9;10;11;12;13;14;15;16;17;18;19;20;21},{60;50;42;36;32;30;28;26;24;22;20;18;16;14;12;10;8;6;4;2;0}),0)</f>
        <v>0</v>
      </c>
      <c r="U175" s="390">
        <f>IF($E175="","",VLOOKUP($E175,'SuperTour Men'!$E$6:$AN$239,19,FALSE))</f>
        <v>0</v>
      </c>
      <c r="V175" s="92">
        <f>IF(U175,LOOKUP(U175,{1;2;3;4;5;6;7;8;9;10;11;12;13;14;15;16;17;18;19;20;21},{60;50;42;36;32;30;28;26;24;22;20;18;16;14;12;10;8;6;4;2;0}),0)</f>
        <v>0</v>
      </c>
      <c r="W175" s="390">
        <f>IF($E175="","",VLOOKUP($E175,'SuperTour Men'!$E$6:$AN$239,21,FALSE))</f>
        <v>0</v>
      </c>
      <c r="X175" s="94">
        <f>IF(W175,LOOKUP(W175,{1;2;3;4;5;6;7;8;9;10;11;12;13;14;15;16;17;18;19;20;21},{60;50;42;36;32;30;28;26;24;22;20;18;16;14;12;10;8;6;4;2;0}),0)</f>
        <v>0</v>
      </c>
      <c r="Y175" s="390">
        <f>IF($E175="","",VLOOKUP($E175,'SuperTour Men'!$E$6:$AN$239,23,FALSE))</f>
        <v>0</v>
      </c>
      <c r="Z175" s="92">
        <f>IF(Y175,LOOKUP(Y175,{1;2;3;4;5;6;7;8;9;10;11;12;13;14;15;16;17;18;19;20;21},{60;50;42;36;32;30;28;26;24;22;20;18;16;14;12;10;8;6;4;2;0}),0)</f>
        <v>0</v>
      </c>
      <c r="AA175" s="390">
        <f>IF($E175="","",VLOOKUP($E175,'SuperTour Men'!$E$6:$AN$239,25,FALSE))</f>
        <v>0</v>
      </c>
      <c r="AB175" s="108">
        <f>IF(AA175,LOOKUP(AA175,{1;2;3;4;5;6;7;8;9;10;11;12;13;14;15;16;17;18;19;20;21},{30;25;21;18;16;15;14;13;12;11;10;9;8;7;6;5;4;3;2;1;0}),0)</f>
        <v>0</v>
      </c>
      <c r="AC175" s="390">
        <f>IF($E175="","",VLOOKUP($E175,'SuperTour Men'!$E$6:$AN$239,27,FALSE))</f>
        <v>0</v>
      </c>
      <c r="AD175" s="490">
        <f>IF(AC175,LOOKUP(AC175,{1;2;3;4;5;6;7;8;9;10;11;12;13;14;15;16;17;18;19;20;21},{30;25;21;18;16;15;14;13;12;11;10;9;8;7;6;5;4;3;2;1;0}),0)</f>
        <v>0</v>
      </c>
      <c r="AE175" s="390">
        <f>IF($E175="","",VLOOKUP($E175,'SuperTour Men'!$E$6:$AN$239,29,FALSE))</f>
        <v>0</v>
      </c>
      <c r="AF175" s="108">
        <f>IF(AE175,LOOKUP(AE175,{1;2;3;4;5;6;7;8;9;10;11;12;13;14;15;16;17;18;19;20;21},{30;25;21;18;16;15;14;13;12;11;10;9;8;7;6;5;4;3;2;1;0}),0)</f>
        <v>0</v>
      </c>
      <c r="AG175" s="390">
        <f>IF($E175="","",VLOOKUP($E175,'SuperTour Men'!$E$6:$AN$239,31,FALSE))</f>
        <v>0</v>
      </c>
      <c r="AH175" s="92">
        <f>IF(AG175,LOOKUP(AG175,{1;2;3;4;5;6;7;8;9;10;11;12;13;14;15;16;17;18;19;20;21},{30;25;21;18;16;15;14;13;12;11;10;9;8;7;6;5;4;3;2;1;0}),0)</f>
        <v>0</v>
      </c>
      <c r="AI175" s="390">
        <f>IF($E175="","",VLOOKUP($E175,'SuperTour Men'!$E$6:$AN$239,33,FALSE))</f>
        <v>0</v>
      </c>
      <c r="AJ175" s="93">
        <f>IF(AI175,LOOKUP(AI175,{1;2;3;4;5;6;7;8;9;10;11;12;13;14;15;16;17;18;19;20;21},{30;25;21;18;16;15;14;13;12;11;10;9;8;7;6;5;4;3;2;1;0}),0)</f>
        <v>0</v>
      </c>
      <c r="AK175" s="390">
        <f>IF($E175="","",VLOOKUP($E175,'SuperTour Men'!$E$6:$AN$239,35,FALSE))</f>
        <v>0</v>
      </c>
      <c r="AL175" s="93">
        <f>IF(AK175,LOOKUP(AK175,{1;2;3;4;5;6;7;8;9;10;11;12;13;14;15;16;17;18;19;20;21},{30;25;21;18;16;15;14;13;12;11;10;9;8;7;6;5;4;3;2;1;0}),0)</f>
        <v>0</v>
      </c>
    </row>
    <row r="176" spans="1:38" ht="17" customHeight="1" x14ac:dyDescent="0.2">
      <c r="A176" s="427">
        <f t="shared" si="15"/>
        <v>89</v>
      </c>
      <c r="B176" s="435">
        <v>3100395</v>
      </c>
      <c r="C176" s="150" t="s">
        <v>130</v>
      </c>
      <c r="D176" s="119" t="s">
        <v>521</v>
      </c>
      <c r="E176" s="97" t="str">
        <f t="shared" si="16"/>
        <v>LarkinWASMUTH</v>
      </c>
      <c r="F176" s="120"/>
      <c r="G176" s="121">
        <v>1997</v>
      </c>
      <c r="H176" s="207" t="str">
        <f t="shared" si="17"/>
        <v>U23</v>
      </c>
      <c r="I176" s="416">
        <f>(L176+N176+P176+R176+T176+V176+X176+Z176+AB176+AD176+AF176+AH176+AJ176+AL176)-SMALL((L176, N176,P176,R176,T176,V176,X176,Z176,AB176,AD176,AF176,AH176,AJ176,AL176),1)-SMALL((L176,N176,P176,R176,T176,V176,X176,Z176,AB176,AD176,AF176,AH176,AJ176,AL176),2)-SMALL((L176,N176,P176,R176,T176,V176,X176,Z176,AB176,AD176,AF176,AH176,AJ176,AL176),3)</f>
        <v>0</v>
      </c>
      <c r="J176" s="127"/>
      <c r="K176" s="388">
        <f>IF($E176="","",VLOOKUP($E176,'SuperTour Men'!$E$6:$AN$239,9,FALSE))</f>
        <v>0</v>
      </c>
      <c r="L176" s="99">
        <f>IF(K176,LOOKUP(K176,{1;2;3;4;5;6;7;8;9;10;11;12;13;14;15;16;17;18;19;20;21},{30;25;21;18;16;15;14;13;12;11;10;9;8;7;6;5;4;3;2;1;0}),0)</f>
        <v>0</v>
      </c>
      <c r="M176" s="390">
        <f>IF($E176="","",VLOOKUP($E176,'SuperTour Men'!$E$6:$AN$239,11,FALSE))</f>
        <v>0</v>
      </c>
      <c r="N176" s="100">
        <f>IF(M176,LOOKUP(M176,{1;2;3;4;5;6;7;8;9;10;11;12;13;14;15;16;17;18;19;20;21},{30;25;21;18;16;15;14;13;12;11;10;9;8;7;6;5;4;3;2;1;0}),0)</f>
        <v>0</v>
      </c>
      <c r="O176" s="390">
        <f>IF($E176="","",VLOOKUP($E176,'SuperTour Men'!$E$6:$AN$239,13,FALSE))</f>
        <v>0</v>
      </c>
      <c r="P176" s="99">
        <f>IF(O176,LOOKUP(O176,{1;2;3;4;5;6;7;8;9;10;11;12;13;14;15;16;17;18;19;20;21},{30;25;21;18;16;15;14;13;12;11;10;9;8;7;6;5;4;3;2;1;0}),0)</f>
        <v>0</v>
      </c>
      <c r="Q176" s="390">
        <f>IF($E176="","",VLOOKUP($E176,'SuperTour Men'!$E$6:$AN$239,15,FALSE))</f>
        <v>0</v>
      </c>
      <c r="R176" s="100">
        <f>IF(Q176,LOOKUP(Q176,{1;2;3;4;5;6;7;8;9;10;11;12;13;14;15;16;17;18;19;20;21},{30;25;21;18;16;15;14;13;12;11;10;9;8;7;6;5;4;3;2;1;0}),0)</f>
        <v>0</v>
      </c>
      <c r="S176" s="390">
        <f>IF($E176="","",VLOOKUP($E176,'SuperTour Men'!$E$6:$AN$239,17,FALSE))</f>
        <v>0</v>
      </c>
      <c r="T176" s="102">
        <f>IF(S176,LOOKUP(S176,{1;2;3;4;5;6;7;8;9;10;11;12;13;14;15;16;17;18;19;20;21},{60;50;42;36;32;30;28;26;24;22;20;18;16;14;12;10;8;6;4;2;0}),0)</f>
        <v>0</v>
      </c>
      <c r="U176" s="390">
        <f>IF($E176="","",VLOOKUP($E176,'SuperTour Men'!$E$6:$AN$239,19,FALSE))</f>
        <v>0</v>
      </c>
      <c r="V176" s="99">
        <f>IF(U176,LOOKUP(U176,{1;2;3;4;5;6;7;8;9;10;11;12;13;14;15;16;17;18;19;20;21},{60;50;42;36;32;30;28;26;24;22;20;18;16;14;12;10;8;6;4;2;0}),0)</f>
        <v>0</v>
      </c>
      <c r="W176" s="390">
        <f>IF($E176="","",VLOOKUP($E176,'SuperTour Men'!$E$6:$AN$239,21,FALSE))</f>
        <v>0</v>
      </c>
      <c r="X176" s="102">
        <f>IF(W176,LOOKUP(W176,{1;2;3;4;5;6;7;8;9;10;11;12;13;14;15;16;17;18;19;20;21},{60;50;42;36;32;30;28;26;24;22;20;18;16;14;12;10;8;6;4;2;0}),0)</f>
        <v>0</v>
      </c>
      <c r="Y176" s="390">
        <f>IF($E176="","",VLOOKUP($E176,'SuperTour Men'!$E$6:$AN$239,23,FALSE))</f>
        <v>0</v>
      </c>
      <c r="Z176" s="99">
        <f>IF(Y176,LOOKUP(Y176,{1;2;3;4;5;6;7;8;9;10;11;12;13;14;15;16;17;18;19;20;21},{60;50;42;36;32;30;28;26;24;22;20;18;16;14;12;10;8;6;4;2;0}),0)</f>
        <v>0</v>
      </c>
      <c r="AA176" s="390">
        <f>IF($E176="","",VLOOKUP($E176,'SuperTour Men'!$E$6:$AN$239,25,FALSE))</f>
        <v>0</v>
      </c>
      <c r="AB176" s="109">
        <f>IF(AA176,LOOKUP(AA176,{1;2;3;4;5;6;7;8;9;10;11;12;13;14;15;16;17;18;19;20;21},{30;25;21;18;16;15;14;13;12;11;10;9;8;7;6;5;4;3;2;1;0}),0)</f>
        <v>0</v>
      </c>
      <c r="AC176" s="390">
        <f>IF($E176="","",VLOOKUP($E176,'SuperTour Men'!$E$6:$AN$239,27,FALSE))</f>
        <v>0</v>
      </c>
      <c r="AD176" s="491">
        <f>IF(AC176,LOOKUP(AC176,{1;2;3;4;5;6;7;8;9;10;11;12;13;14;15;16;17;18;19;20;21},{30;25;21;18;16;15;14;13;12;11;10;9;8;7;6;5;4;3;2;1;0}),0)</f>
        <v>0</v>
      </c>
      <c r="AE176" s="390">
        <f>IF($E176="","",VLOOKUP($E176,'SuperTour Men'!$E$6:$AN$239,29,FALSE))</f>
        <v>0</v>
      </c>
      <c r="AF176" s="109">
        <f>IF(AE176,LOOKUP(AE176,{1;2;3;4;5;6;7;8;9;10;11;12;13;14;15;16;17;18;19;20;21},{30;25;21;18;16;15;14;13;12;11;10;9;8;7;6;5;4;3;2;1;0}),0)</f>
        <v>0</v>
      </c>
      <c r="AG176" s="390">
        <f>IF($E176="","",VLOOKUP($E176,'SuperTour Men'!$E$6:$AN$239,31,FALSE))</f>
        <v>0</v>
      </c>
      <c r="AH176" s="99">
        <f>IF(AG176,LOOKUP(AG176,{1;2;3;4;5;6;7;8;9;10;11;12;13;14;15;16;17;18;19;20;21},{30;25;21;18;16;15;14;13;12;11;10;9;8;7;6;5;4;3;2;1;0}),0)</f>
        <v>0</v>
      </c>
      <c r="AI176" s="390">
        <f>IF($E176="","",VLOOKUP($E176,'SuperTour Men'!$E$6:$AN$239,33,FALSE))</f>
        <v>0</v>
      </c>
      <c r="AJ176" s="100">
        <f>IF(AI176,LOOKUP(AI176,{1;2;3;4;5;6;7;8;9;10;11;12;13;14;15;16;17;18;19;20;21},{30;25;21;18;16;15;14;13;12;11;10;9;8;7;6;5;4;3;2;1;0}),0)</f>
        <v>0</v>
      </c>
      <c r="AK176" s="390">
        <f>IF($E176="","",VLOOKUP($E176,'SuperTour Men'!$E$6:$AN$239,35,FALSE))</f>
        <v>0</v>
      </c>
      <c r="AL176" s="100">
        <f>IF(AK176,LOOKUP(AK176,{1;2;3;4;5;6;7;8;9;10;11;12;13;14;15;16;17;18;19;20;21},{30;25;21;18;16;15;14;13;12;11;10;9;8;7;6;5;4;3;2;1;0}),0)</f>
        <v>0</v>
      </c>
    </row>
    <row r="177" spans="1:42" ht="17" customHeight="1" x14ac:dyDescent="0.2">
      <c r="A177" s="427">
        <f t="shared" si="15"/>
        <v>89</v>
      </c>
      <c r="B177" s="444">
        <v>3530745</v>
      </c>
      <c r="C177" s="450" t="s">
        <v>48</v>
      </c>
      <c r="D177" s="453" t="s">
        <v>520</v>
      </c>
      <c r="E177" s="97" t="str">
        <f t="shared" si="16"/>
        <v>EvanWEINMAN</v>
      </c>
      <c r="F177" s="120"/>
      <c r="G177" s="500">
        <v>1995</v>
      </c>
      <c r="H177" s="504" t="str">
        <f t="shared" si="17"/>
        <v>SR</v>
      </c>
      <c r="I177" s="416">
        <f>(L177+N177+P177+R177+T177+V177+X177+Z177+AB177+AD177+AF177+AH177+AJ177+AL177)-SMALL((L177, N177,P177,R177,T177,V177,X177,Z177,AB177,AD177,AF177,AH177,AJ177,AL177),1)-SMALL((L177,N177,P177,R177,T177,V177,X177,Z177,AB177,AD177,AF177,AH177,AJ177,AL177),2)-SMALL((L177,N177,P177,R177,T177,V177,X177,Z177,AB177,AD177,AF177,AH177,AJ177,AL177),3)</f>
        <v>0</v>
      </c>
      <c r="J177" s="127"/>
      <c r="K177" s="388">
        <f>IF($E177="","",VLOOKUP($E177,'SuperTour Men'!$E$6:$AN$239,9,FALSE))</f>
        <v>0</v>
      </c>
      <c r="L177" s="99">
        <f>IF(K177,LOOKUP(K177,{1;2;3;4;5;6;7;8;9;10;11;12;13;14;15;16;17;18;19;20;21},{30;25;21;18;16;15;14;13;12;11;10;9;8;7;6;5;4;3;2;1;0}),0)</f>
        <v>0</v>
      </c>
      <c r="M177" s="390">
        <f>IF($E177="","",VLOOKUP($E177,'SuperTour Men'!$E$6:$AN$239,11,FALSE))</f>
        <v>0</v>
      </c>
      <c r="N177" s="100">
        <f>IF(M177,LOOKUP(M177,{1;2;3;4;5;6;7;8;9;10;11;12;13;14;15;16;17;18;19;20;21},{30;25;21;18;16;15;14;13;12;11;10;9;8;7;6;5;4;3;2;1;0}),0)</f>
        <v>0</v>
      </c>
      <c r="O177" s="390">
        <f>IF($E177="","",VLOOKUP($E177,'SuperTour Men'!$E$6:$AN$239,13,FALSE))</f>
        <v>0</v>
      </c>
      <c r="P177" s="99">
        <f>IF(O177,LOOKUP(O177,{1;2;3;4;5;6;7;8;9;10;11;12;13;14;15;16;17;18;19;20;21},{30;25;21;18;16;15;14;13;12;11;10;9;8;7;6;5;4;3;2;1;0}),0)</f>
        <v>0</v>
      </c>
      <c r="Q177" s="390">
        <f>IF($E177="","",VLOOKUP($E177,'SuperTour Men'!$E$6:$AN$239,15,FALSE))</f>
        <v>0</v>
      </c>
      <c r="R177" s="100">
        <f>IF(Q177,LOOKUP(Q177,{1;2;3;4;5;6;7;8;9;10;11;12;13;14;15;16;17;18;19;20;21},{30;25;21;18;16;15;14;13;12;11;10;9;8;7;6;5;4;3;2;1;0}),0)</f>
        <v>0</v>
      </c>
      <c r="S177" s="390">
        <f>IF($E177="","",VLOOKUP($E177,'SuperTour Men'!$E$6:$AN$239,17,FALSE))</f>
        <v>0</v>
      </c>
      <c r="T177" s="102">
        <f>IF(S177,LOOKUP(S177,{1;2;3;4;5;6;7;8;9;10;11;12;13;14;15;16;17;18;19;20;21},{60;50;42;36;32;30;28;26;24;22;20;18;16;14;12;10;8;6;4;2;0}),0)</f>
        <v>0</v>
      </c>
      <c r="U177" s="390">
        <f>IF($E177="","",VLOOKUP($E177,'SuperTour Men'!$E$6:$AN$239,19,FALSE))</f>
        <v>0</v>
      </c>
      <c r="V177" s="99">
        <f>IF(U177,LOOKUP(U177,{1;2;3;4;5;6;7;8;9;10;11;12;13;14;15;16;17;18;19;20;21},{60;50;42;36;32;30;28;26;24;22;20;18;16;14;12;10;8;6;4;2;0}),0)</f>
        <v>0</v>
      </c>
      <c r="W177" s="390">
        <f>IF($E177="","",VLOOKUP($E177,'SuperTour Men'!$E$6:$AN$239,21,FALSE))</f>
        <v>0</v>
      </c>
      <c r="X177" s="102">
        <f>IF(W177,LOOKUP(W177,{1;2;3;4;5;6;7;8;9;10;11;12;13;14;15;16;17;18;19;20;21},{60;50;42;36;32;30;28;26;24;22;20;18;16;14;12;10;8;6;4;2;0}),0)</f>
        <v>0</v>
      </c>
      <c r="Y177" s="390">
        <f>IF($E177="","",VLOOKUP($E177,'SuperTour Men'!$E$6:$AN$239,23,FALSE))</f>
        <v>0</v>
      </c>
      <c r="Z177" s="99">
        <f>IF(Y177,LOOKUP(Y177,{1;2;3;4;5;6;7;8;9;10;11;12;13;14;15;16;17;18;19;20;21},{60;50;42;36;32;30;28;26;24;22;20;18;16;14;12;10;8;6;4;2;0}),0)</f>
        <v>0</v>
      </c>
      <c r="AA177" s="390">
        <f>IF($E177="","",VLOOKUP($E177,'SuperTour Men'!$E$6:$AN$239,25,FALSE))</f>
        <v>0</v>
      </c>
      <c r="AB177" s="109">
        <f>IF(AA177,LOOKUP(AA177,{1;2;3;4;5;6;7;8;9;10;11;12;13;14;15;16;17;18;19;20;21},{30;25;21;18;16;15;14;13;12;11;10;9;8;7;6;5;4;3;2;1;0}),0)</f>
        <v>0</v>
      </c>
      <c r="AC177" s="390">
        <f>IF($E177="","",VLOOKUP($E177,'SuperTour Men'!$E$6:$AN$239,27,FALSE))</f>
        <v>0</v>
      </c>
      <c r="AD177" s="491">
        <f>IF(AC177,LOOKUP(AC177,{1;2;3;4;5;6;7;8;9;10;11;12;13;14;15;16;17;18;19;20;21},{30;25;21;18;16;15;14;13;12;11;10;9;8;7;6;5;4;3;2;1;0}),0)</f>
        <v>0</v>
      </c>
      <c r="AE177" s="390">
        <f>IF($E177="","",VLOOKUP($E177,'SuperTour Men'!$E$6:$AN$239,29,FALSE))</f>
        <v>0</v>
      </c>
      <c r="AF177" s="109">
        <f>IF(AE177,LOOKUP(AE177,{1;2;3;4;5;6;7;8;9;10;11;12;13;14;15;16;17;18;19;20;21},{30;25;21;18;16;15;14;13;12;11;10;9;8;7;6;5;4;3;2;1;0}),0)</f>
        <v>0</v>
      </c>
      <c r="AG177" s="390">
        <f>IF($E177="","",VLOOKUP($E177,'SuperTour Men'!$E$6:$AN$239,31,FALSE))</f>
        <v>0</v>
      </c>
      <c r="AH177" s="99">
        <f>IF(AG177,LOOKUP(AG177,{1;2;3;4;5;6;7;8;9;10;11;12;13;14;15;16;17;18;19;20;21},{30;25;21;18;16;15;14;13;12;11;10;9;8;7;6;5;4;3;2;1;0}),0)</f>
        <v>0</v>
      </c>
      <c r="AI177" s="390">
        <f>IF($E177="","",VLOOKUP($E177,'SuperTour Men'!$E$6:$AN$239,33,FALSE))</f>
        <v>0</v>
      </c>
      <c r="AJ177" s="100">
        <f>IF(AI177,LOOKUP(AI177,{1;2;3;4;5;6;7;8;9;10;11;12;13;14;15;16;17;18;19;20;21},{30;25;21;18;16;15;14;13;12;11;10;9;8;7;6;5;4;3;2;1;0}),0)</f>
        <v>0</v>
      </c>
      <c r="AK177" s="390">
        <f>IF($E177="","",VLOOKUP($E177,'SuperTour Men'!$E$6:$AN$239,35,FALSE))</f>
        <v>0</v>
      </c>
      <c r="AL177" s="100">
        <f>IF(AK177,LOOKUP(AK177,{1;2;3;4;5;6;7;8;9;10;11;12;13;14;15;16;17;18;19;20;21},{30;25;21;18;16;15;14;13;12;11;10;9;8;7;6;5;4;3;2;1;0}),0)</f>
        <v>0</v>
      </c>
    </row>
    <row r="178" spans="1:42" ht="17" customHeight="1" thickBot="1" x14ac:dyDescent="0.25">
      <c r="A178" s="427">
        <f t="shared" si="15"/>
        <v>89</v>
      </c>
      <c r="B178" s="436">
        <v>3530900</v>
      </c>
      <c r="C178" s="150" t="s">
        <v>134</v>
      </c>
      <c r="D178" s="119" t="s">
        <v>522</v>
      </c>
      <c r="E178" s="97" t="str">
        <f t="shared" si="16"/>
        <v>PeterWOLTER</v>
      </c>
      <c r="F178" s="120"/>
      <c r="G178" s="121">
        <v>1998</v>
      </c>
      <c r="H178" s="208" t="str">
        <f t="shared" si="17"/>
        <v>U23</v>
      </c>
      <c r="I178" s="416">
        <f>(L178+N178+P178+R178+T178+V178+X178+Z178+AB178+AD178+AF178+AH178+AJ178+AL178)-SMALL((L178, N178,P178,R178,T178,V178,X178,Z178,AB178,AD178,AF178,AH178,AJ178,AL178),1)-SMALL((L178,N178,P178,R178,T178,V178,X178,Z178,AB178,AD178,AF178,AH178,AJ178,AL178),2)-SMALL((L178,N178,P178,R178,T178,V178,X178,Z178,AB178,AD178,AF178,AH178,AJ178,AL178),3)</f>
        <v>0</v>
      </c>
      <c r="J178" s="127"/>
      <c r="K178" s="388">
        <f>IF($E178="","",VLOOKUP($E178,'SuperTour Men'!$E$6:$AN$239,9,FALSE))</f>
        <v>0</v>
      </c>
      <c r="L178" s="99">
        <f>IF(K178,LOOKUP(K178,{1;2;3;4;5;6;7;8;9;10;11;12;13;14;15;16;17;18;19;20;21},{30;25;21;18;16;15;14;13;12;11;10;9;8;7;6;5;4;3;2;1;0}),0)</f>
        <v>0</v>
      </c>
      <c r="M178" s="390">
        <f>IF($E178="","",VLOOKUP($E178,'SuperTour Men'!$E$6:$AN$239,11,FALSE))</f>
        <v>0</v>
      </c>
      <c r="N178" s="100">
        <f>IF(M178,LOOKUP(M178,{1;2;3;4;5;6;7;8;9;10;11;12;13;14;15;16;17;18;19;20;21},{30;25;21;18;16;15;14;13;12;11;10;9;8;7;6;5;4;3;2;1;0}),0)</f>
        <v>0</v>
      </c>
      <c r="O178" s="390">
        <f>IF($E178="","",VLOOKUP($E178,'SuperTour Men'!$E$6:$AN$239,13,FALSE))</f>
        <v>0</v>
      </c>
      <c r="P178" s="99">
        <f>IF(O178,LOOKUP(O178,{1;2;3;4;5;6;7;8;9;10;11;12;13;14;15;16;17;18;19;20;21},{30;25;21;18;16;15;14;13;12;11;10;9;8;7;6;5;4;3;2;1;0}),0)</f>
        <v>0</v>
      </c>
      <c r="Q178" s="390">
        <f>IF($E178="","",VLOOKUP($E178,'SuperTour Men'!$E$6:$AN$239,15,FALSE))</f>
        <v>0</v>
      </c>
      <c r="R178" s="100">
        <f>IF(Q178,LOOKUP(Q178,{1;2;3;4;5;6;7;8;9;10;11;12;13;14;15;16;17;18;19;20;21},{30;25;21;18;16;15;14;13;12;11;10;9;8;7;6;5;4;3;2;1;0}),0)</f>
        <v>0</v>
      </c>
      <c r="S178" s="390">
        <f>IF($E178="","",VLOOKUP($E178,'SuperTour Men'!$E$6:$AN$239,17,FALSE))</f>
        <v>0</v>
      </c>
      <c r="T178" s="102">
        <f>IF(S178,LOOKUP(S178,{1;2;3;4;5;6;7;8;9;10;11;12;13;14;15;16;17;18;19;20;21},{60;50;42;36;32;30;28;26;24;22;20;18;16;14;12;10;8;6;4;2;0}),0)</f>
        <v>0</v>
      </c>
      <c r="U178" s="390">
        <f>IF($E178="","",VLOOKUP($E178,'SuperTour Men'!$E$6:$AN$239,19,FALSE))</f>
        <v>0</v>
      </c>
      <c r="V178" s="99">
        <f>IF(U178,LOOKUP(U178,{1;2;3;4;5;6;7;8;9;10;11;12;13;14;15;16;17;18;19;20;21},{60;50;42;36;32;30;28;26;24;22;20;18;16;14;12;10;8;6;4;2;0}),0)</f>
        <v>0</v>
      </c>
      <c r="W178" s="390">
        <f>IF($E178="","",VLOOKUP($E178,'SuperTour Men'!$E$6:$AN$239,21,FALSE))</f>
        <v>0</v>
      </c>
      <c r="X178" s="102">
        <f>IF(W178,LOOKUP(W178,{1;2;3;4;5;6;7;8;9;10;11;12;13;14;15;16;17;18;19;20;21},{60;50;42;36;32;30;28;26;24;22;20;18;16;14;12;10;8;6;4;2;0}),0)</f>
        <v>0</v>
      </c>
      <c r="Y178" s="390">
        <f>IF($E178="","",VLOOKUP($E178,'SuperTour Men'!$E$6:$AN$239,23,FALSE))</f>
        <v>0</v>
      </c>
      <c r="Z178" s="99">
        <f>IF(Y178,LOOKUP(Y178,{1;2;3;4;5;6;7;8;9;10;11;12;13;14;15;16;17;18;19;20;21},{60;50;42;36;32;30;28;26;24;22;20;18;16;14;12;10;8;6;4;2;0}),0)</f>
        <v>0</v>
      </c>
      <c r="AA178" s="390">
        <f>IF($E178="","",VLOOKUP($E178,'SuperTour Men'!$E$6:$AN$239,25,FALSE))</f>
        <v>0</v>
      </c>
      <c r="AB178" s="109">
        <f>IF(AA178,LOOKUP(AA178,{1;2;3;4;5;6;7;8;9;10;11;12;13;14;15;16;17;18;19;20;21},{30;25;21;18;16;15;14;13;12;11;10;9;8;7;6;5;4;3;2;1;0}),0)</f>
        <v>0</v>
      </c>
      <c r="AC178" s="390">
        <f>IF($E178="","",VLOOKUP($E178,'SuperTour Men'!$E$6:$AN$239,27,FALSE))</f>
        <v>0</v>
      </c>
      <c r="AD178" s="491">
        <f>IF(AC178,LOOKUP(AC178,{1;2;3;4;5;6;7;8;9;10;11;12;13;14;15;16;17;18;19;20;21},{30;25;21;18;16;15;14;13;12;11;10;9;8;7;6;5;4;3;2;1;0}),0)</f>
        <v>0</v>
      </c>
      <c r="AE178" s="390">
        <f>IF($E178="","",VLOOKUP($E178,'SuperTour Men'!$E$6:$AN$239,29,FALSE))</f>
        <v>0</v>
      </c>
      <c r="AF178" s="109">
        <f>IF(AE178,LOOKUP(AE178,{1;2;3;4;5;6;7;8;9;10;11;12;13;14;15;16;17;18;19;20;21},{30;25;21;18;16;15;14;13;12;11;10;9;8;7;6;5;4;3;2;1;0}),0)</f>
        <v>0</v>
      </c>
      <c r="AG178" s="390">
        <f>IF($E178="","",VLOOKUP($E178,'SuperTour Men'!$E$6:$AN$239,31,FALSE))</f>
        <v>0</v>
      </c>
      <c r="AH178" s="99">
        <f>IF(AG178,LOOKUP(AG178,{1;2;3;4;5;6;7;8;9;10;11;12;13;14;15;16;17;18;19;20;21},{30;25;21;18;16;15;14;13;12;11;10;9;8;7;6;5;4;3;2;1;0}),0)</f>
        <v>0</v>
      </c>
      <c r="AI178" s="390">
        <f>IF($E178="","",VLOOKUP($E178,'SuperTour Men'!$E$6:$AN$239,33,FALSE))</f>
        <v>0</v>
      </c>
      <c r="AJ178" s="100">
        <f>IF(AI178,LOOKUP(AI178,{1;2;3;4;5;6;7;8;9;10;11;12;13;14;15;16;17;18;19;20;21},{30;25;21;18;16;15;14;13;12;11;10;9;8;7;6;5;4;3;2;1;0}),0)</f>
        <v>0</v>
      </c>
      <c r="AK178" s="390">
        <f>IF($E178="","",VLOOKUP($E178,'SuperTour Men'!$E$6:$AN$239,35,FALSE))</f>
        <v>0</v>
      </c>
      <c r="AL178" s="100">
        <f>IF(AK178,LOOKUP(AK178,{1;2;3;4;5;6;7;8;9;10;11;12;13;14;15;16;17;18;19;20;21},{30;25;21;18;16;15;14;13;12;11;10;9;8;7;6;5;4;3;2;1;0}),0)</f>
        <v>0</v>
      </c>
    </row>
    <row r="179" spans="1:42" ht="15.5" customHeight="1" x14ac:dyDescent="0.2">
      <c r="A179" s="52"/>
      <c r="B179" s="111"/>
      <c r="C179" s="52"/>
      <c r="D179" s="52"/>
      <c r="E179" s="53"/>
      <c r="F179" s="53"/>
      <c r="G179" s="52"/>
      <c r="H179" s="111"/>
      <c r="I179" s="111"/>
      <c r="J179" s="3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32"/>
      <c r="AN179" s="232"/>
      <c r="AO179" s="232"/>
      <c r="AP179" s="232"/>
    </row>
    <row r="180" spans="1:42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54">
        <f>COUNTA(K6:K179)</f>
        <v>171</v>
      </c>
      <c r="L180" s="3"/>
      <c r="M180" s="54">
        <f>COUNTA(M6:M179)</f>
        <v>173</v>
      </c>
      <c r="N180" s="3"/>
      <c r="O180" s="55">
        <f>COUNTA(O6:O179)</f>
        <v>173</v>
      </c>
      <c r="P180" s="6"/>
      <c r="Q180" s="55">
        <f>COUNTA(Q6:Q179)</f>
        <v>173</v>
      </c>
      <c r="R180" s="6"/>
      <c r="S180" s="55">
        <f>COUNTA(S6:S178)</f>
        <v>173</v>
      </c>
      <c r="T180" s="6"/>
      <c r="U180" s="55">
        <f>COUNTA(U6:U179)</f>
        <v>173</v>
      </c>
      <c r="V180" s="6"/>
      <c r="W180" s="55">
        <f>COUNTA(W6:W178)</f>
        <v>173</v>
      </c>
      <c r="X180" s="6"/>
      <c r="Y180" s="55">
        <f>COUNTA(Y6:Y178)</f>
        <v>173</v>
      </c>
      <c r="Z180" s="6"/>
      <c r="AA180" s="55">
        <f>COUNTA(AA6:AA178)</f>
        <v>173</v>
      </c>
      <c r="AB180" s="6"/>
      <c r="AC180" s="55">
        <f>COUNTA(AC6:AC178)</f>
        <v>173</v>
      </c>
      <c r="AD180" s="6"/>
      <c r="AE180" s="55">
        <f>COUNTA(AE6:AE178)</f>
        <v>173</v>
      </c>
      <c r="AF180" s="6"/>
      <c r="AG180" s="55">
        <f>COUNTA(AG6:AG178)</f>
        <v>173</v>
      </c>
      <c r="AH180" s="6"/>
      <c r="AI180" s="55">
        <f>COUNTA(AI6:AI178)</f>
        <v>173</v>
      </c>
      <c r="AJ180" s="6"/>
      <c r="AK180" s="55">
        <f>COUNTA(AK6:AK178)</f>
        <v>173</v>
      </c>
      <c r="AL180" s="6"/>
      <c r="AM180" s="233"/>
      <c r="AN180" s="233"/>
      <c r="AO180" s="233"/>
      <c r="AP180" s="233"/>
    </row>
    <row r="181" spans="1:42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54">
        <f>SUM(K6:K178)</f>
        <v>210</v>
      </c>
      <c r="L181" s="3"/>
      <c r="M181" s="54">
        <f>SUM(M6:M178)</f>
        <v>209</v>
      </c>
      <c r="N181" s="3"/>
      <c r="O181" s="54">
        <f>SUM(O6:O173)</f>
        <v>210</v>
      </c>
      <c r="P181" s="3"/>
      <c r="Q181" s="54">
        <f>SUM(Q6:Q178)</f>
        <v>210</v>
      </c>
      <c r="R181" s="3"/>
      <c r="S181" s="54">
        <f>SUM(S6:S178)</f>
        <v>229</v>
      </c>
      <c r="T181" s="3"/>
      <c r="U181" s="54">
        <f>SUM(U6:U179)</f>
        <v>210</v>
      </c>
      <c r="V181" s="3"/>
      <c r="W181" s="54">
        <f>SUM(W6:W178)</f>
        <v>210</v>
      </c>
      <c r="X181" s="3"/>
      <c r="Y181" s="54">
        <f>SUM(Y6:Y178)</f>
        <v>210</v>
      </c>
      <c r="Z181" s="3"/>
      <c r="AA181" s="54">
        <f>SUM(AA6:AA173)</f>
        <v>210</v>
      </c>
      <c r="AB181" s="3"/>
      <c r="AC181" s="54">
        <f>SUM(AC6:AC178)</f>
        <v>210</v>
      </c>
      <c r="AD181" s="3"/>
      <c r="AE181" s="54">
        <f>SUM(AE6:AE178)</f>
        <v>210</v>
      </c>
      <c r="AF181" s="3"/>
      <c r="AG181" s="54">
        <f>SUM(AG6:AG173)</f>
        <v>210</v>
      </c>
      <c r="AH181" s="3"/>
      <c r="AI181" s="54">
        <f>SUM(AI6:AI173)</f>
        <v>210</v>
      </c>
      <c r="AJ181" s="3"/>
      <c r="AK181" s="54">
        <f>SUM(AK6:AK173)</f>
        <v>210</v>
      </c>
      <c r="AL181" s="3"/>
      <c r="AM181" s="234"/>
      <c r="AN181" s="234"/>
      <c r="AO181" s="234"/>
      <c r="AP181" s="234"/>
    </row>
    <row r="182" spans="1:42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234"/>
      <c r="AN182" s="234"/>
      <c r="AO182" s="234"/>
      <c r="AP182" s="234"/>
    </row>
    <row r="183" spans="1:42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234"/>
      <c r="AN183" s="234"/>
      <c r="AO183" s="234"/>
      <c r="AP183" s="234"/>
    </row>
    <row r="184" spans="1:42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234"/>
      <c r="AN184" s="234"/>
      <c r="AO184" s="234"/>
      <c r="AP184" s="234"/>
    </row>
    <row r="185" spans="1:42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234"/>
      <c r="AN185" s="234"/>
      <c r="AO185" s="234"/>
      <c r="AP185" s="234"/>
    </row>
    <row r="186" spans="1:42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234"/>
      <c r="AN186" s="234"/>
      <c r="AO186" s="234"/>
      <c r="AP186" s="234"/>
    </row>
    <row r="187" spans="1:42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234"/>
      <c r="AN187" s="234"/>
      <c r="AO187" s="234"/>
      <c r="AP187" s="234"/>
    </row>
    <row r="188" spans="1:42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234"/>
      <c r="AN188" s="234"/>
      <c r="AO188" s="234"/>
      <c r="AP188" s="234"/>
    </row>
    <row r="189" spans="1:42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234"/>
      <c r="AN189" s="234"/>
      <c r="AO189" s="234"/>
      <c r="AP189" s="234"/>
    </row>
    <row r="190" spans="1:42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234"/>
      <c r="AN190" s="234"/>
      <c r="AO190" s="234"/>
      <c r="AP190" s="234"/>
    </row>
    <row r="191" spans="1:42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234"/>
      <c r="AN191" s="234"/>
      <c r="AO191" s="234"/>
      <c r="AP191" s="234"/>
    </row>
    <row r="192" spans="1:42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234"/>
      <c r="AN192" s="234"/>
      <c r="AO192" s="234"/>
      <c r="AP192" s="234"/>
    </row>
    <row r="193" spans="1:42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234"/>
      <c r="AN193" s="234"/>
      <c r="AO193" s="234"/>
      <c r="AP193" s="234"/>
    </row>
    <row r="194" spans="1:42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234"/>
      <c r="AN194" s="234"/>
      <c r="AO194" s="234"/>
      <c r="AP194" s="234"/>
    </row>
    <row r="195" spans="1:42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234"/>
      <c r="AN195" s="234"/>
      <c r="AO195" s="234"/>
      <c r="AP195" s="234"/>
    </row>
    <row r="196" spans="1:42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234"/>
      <c r="AN196" s="234"/>
      <c r="AO196" s="234"/>
      <c r="AP196" s="234"/>
    </row>
    <row r="197" spans="1:42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234"/>
      <c r="AN197" s="234"/>
      <c r="AO197" s="234"/>
      <c r="AP197" s="234"/>
    </row>
    <row r="198" spans="1:42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234"/>
      <c r="AN198" s="234"/>
      <c r="AO198" s="234"/>
      <c r="AP198" s="234"/>
    </row>
    <row r="199" spans="1:42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234"/>
      <c r="AN199" s="234"/>
      <c r="AO199" s="234"/>
      <c r="AP199" s="234"/>
    </row>
    <row r="200" spans="1:42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234"/>
      <c r="AN200" s="234"/>
      <c r="AO200" s="234"/>
      <c r="AP200" s="234"/>
    </row>
    <row r="201" spans="1:42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234"/>
      <c r="AN201" s="234"/>
      <c r="AO201" s="234"/>
      <c r="AP201" s="234"/>
    </row>
    <row r="202" spans="1:42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235"/>
      <c r="AN202" s="235"/>
      <c r="AO202" s="235"/>
      <c r="AP202" s="235"/>
    </row>
    <row r="203" spans="1:42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42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42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42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42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42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</sheetData>
  <autoFilter ref="A5:AP5">
    <sortState ref="A6:AP167">
      <sortCondition descending="1" ref="I5:I167"/>
    </sortState>
  </autoFilter>
  <sortState ref="A6:AP178">
    <sortCondition descending="1" ref="I6:I178"/>
  </sortState>
  <mergeCells count="28">
    <mergeCell ref="AK4:AL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U3:V3"/>
    <mergeCell ref="AC4:AD4"/>
    <mergeCell ref="AE4:AF4"/>
    <mergeCell ref="AG4:AH4"/>
    <mergeCell ref="AI4:AJ4"/>
    <mergeCell ref="AK3:AL3"/>
    <mergeCell ref="W3:X3"/>
    <mergeCell ref="Y3:Z3"/>
    <mergeCell ref="AA3:AB3"/>
    <mergeCell ref="AC3:AD3"/>
    <mergeCell ref="AE3:AF3"/>
    <mergeCell ref="AG3:AH3"/>
    <mergeCell ref="AI3:AJ3"/>
    <mergeCell ref="K3:L3"/>
    <mergeCell ref="M3:N3"/>
    <mergeCell ref="O3:P3"/>
    <mergeCell ref="Q3:R3"/>
    <mergeCell ref="S3:T3"/>
  </mergeCells>
  <conditionalFormatting sqref="H6:H178">
    <cfRule type="expression" dxfId="44" priority="183">
      <formula>IF(AND($H6="U23",$I6=$J$5),TRUE)</formula>
    </cfRule>
  </conditionalFormatting>
  <conditionalFormatting sqref="B179:B245 B109:B140 B62:B63 B18:B32 B89:B90 B65:B75 B144:B145 B38:B39 B92:B96 B147:B152 B14:B16 B55 B77:B86 B41:B45 B176 B99:B107 B173:B174 B154:B171 B34:B36 B142 B47:B52 B57:B60 B6:B10">
    <cfRule type="duplicateValues" dxfId="43" priority="36"/>
  </conditionalFormatting>
  <conditionalFormatting sqref="B108">
    <cfRule type="duplicateValues" dxfId="42" priority="35"/>
  </conditionalFormatting>
  <conditionalFormatting sqref="B61">
    <cfRule type="duplicateValues" dxfId="41" priority="33"/>
  </conditionalFormatting>
  <conditionalFormatting sqref="B17">
    <cfRule type="duplicateValues" dxfId="40" priority="31"/>
  </conditionalFormatting>
  <conditionalFormatting sqref="B88">
    <cfRule type="duplicateValues" dxfId="39" priority="30"/>
  </conditionalFormatting>
  <conditionalFormatting sqref="B13">
    <cfRule type="duplicateValues" dxfId="38" priority="29"/>
  </conditionalFormatting>
  <conditionalFormatting sqref="B64">
    <cfRule type="duplicateValues" dxfId="37" priority="28"/>
  </conditionalFormatting>
  <conditionalFormatting sqref="B143">
    <cfRule type="duplicateValues" dxfId="36" priority="27"/>
  </conditionalFormatting>
  <conditionalFormatting sqref="B87">
    <cfRule type="duplicateValues" dxfId="35" priority="26"/>
  </conditionalFormatting>
  <conditionalFormatting sqref="B37">
    <cfRule type="duplicateValues" dxfId="34" priority="25"/>
  </conditionalFormatting>
  <conditionalFormatting sqref="B91">
    <cfRule type="duplicateValues" dxfId="33" priority="24"/>
  </conditionalFormatting>
  <conditionalFormatting sqref="B146">
    <cfRule type="duplicateValues" dxfId="32" priority="23"/>
  </conditionalFormatting>
  <conditionalFormatting sqref="B54">
    <cfRule type="duplicateValues" dxfId="31" priority="19"/>
  </conditionalFormatting>
  <conditionalFormatting sqref="B76">
    <cfRule type="duplicateValues" dxfId="30" priority="17"/>
  </conditionalFormatting>
  <conditionalFormatting sqref="B40">
    <cfRule type="duplicateValues" dxfId="29" priority="16"/>
  </conditionalFormatting>
  <conditionalFormatting sqref="B175">
    <cfRule type="duplicateValues" dxfId="28" priority="15"/>
  </conditionalFormatting>
  <conditionalFormatting sqref="B11:B12">
    <cfRule type="duplicateValues" dxfId="27" priority="10"/>
  </conditionalFormatting>
  <conditionalFormatting sqref="B97">
    <cfRule type="duplicateValues" dxfId="26" priority="9"/>
  </conditionalFormatting>
  <conditionalFormatting sqref="B172">
    <cfRule type="duplicateValues" dxfId="25" priority="8"/>
  </conditionalFormatting>
  <conditionalFormatting sqref="B53">
    <cfRule type="duplicateValues" dxfId="24" priority="7"/>
  </conditionalFormatting>
  <conditionalFormatting sqref="B98">
    <cfRule type="duplicateValues" dxfId="23" priority="6"/>
  </conditionalFormatting>
  <conditionalFormatting sqref="B153">
    <cfRule type="duplicateValues" dxfId="22" priority="5"/>
  </conditionalFormatting>
  <conditionalFormatting sqref="B177">
    <cfRule type="duplicateValues" dxfId="21" priority="4"/>
  </conditionalFormatting>
  <conditionalFormatting sqref="B46">
    <cfRule type="duplicateValues" dxfId="20" priority="3"/>
  </conditionalFormatting>
  <conditionalFormatting sqref="I6:I178">
    <cfRule type="top10" dxfId="19" priority="425" rank="1"/>
  </conditionalFormatting>
  <hyperlinks>
    <hyperlink ref="B18" r:id="rId1" display="https://data.fis-ski.com/dynamic/athlete-biography.html?sector=CC&amp;listid=&amp;competitorid=43271"/>
    <hyperlink ref="B109" r:id="rId2" display="https://data.fis-ski.com/dynamic/athlete-biography.html?sector=CC&amp;listid=&amp;competitorid=227020"/>
    <hyperlink ref="B36" r:id="rId3" display="https://data.fis-ski.com/dynamic/athlete-biography.html?sector=CC&amp;listid=&amp;competitorid=183339"/>
    <hyperlink ref="B49" r:id="rId4" display="https://data.fis-ski.com/dynamic/athlete-biography.html?sector=CC&amp;listid=&amp;competitorid=208442"/>
    <hyperlink ref="B27" r:id="rId5" display="https://data.fis-ski.com/dynamic/athlete-biography.html?sector=CC&amp;listid=&amp;competitorid=187710"/>
    <hyperlink ref="B78" r:id="rId6" display="https://data.fis-ski.com/dynamic/athlete-biography.html?sector=CC&amp;listid=&amp;competitorid=198936"/>
    <hyperlink ref="B126" r:id="rId7" display="https://data.fis-ski.com/dynamic/athlete-biography.html?sector=CC&amp;listid=&amp;competitorid=194902"/>
    <hyperlink ref="B22" r:id="rId8" display="https://data.fis-ski.com/dynamic/athlete-biography.html?sector=CC&amp;listid=&amp;competitorid=168450"/>
    <hyperlink ref="B150" r:id="rId9" display="https://data.fis-ski.com/dynamic/athlete-biography.html?sector=CC&amp;listid=&amp;competitorid=179260"/>
    <hyperlink ref="B177" r:id="rId10" display="https://data.fis-ski.com/dynamic/athlete-biography.html?sector=CC&amp;listid=&amp;competitorid=184859"/>
    <hyperlink ref="B79" r:id="rId11" display="https://data.fis-ski.com/dynamic/athlete-biography.html?sector=CC&amp;listid=&amp;competitorid=190522"/>
    <hyperlink ref="B176" r:id="rId12" display="https://data.fis-ski.com/dynamic/athlete-biography.html?sector=CC&amp;listid=&amp;competitorid=207309"/>
    <hyperlink ref="B113" r:id="rId13" display="https://data.fis-ski.com/dynamic/athlete-biography.html?sector=CC&amp;listid=&amp;competitorid=168431"/>
    <hyperlink ref="B178" r:id="rId14" display="https://data.fis-ski.com/dynamic/athlete-biography.html?sector=CC&amp;listid=&amp;competitorid=209208"/>
    <hyperlink ref="B139" r:id="rId15" display="https://data.fis-ski.com/dynamic/athlete-biography.html?sector=CC&amp;listid=&amp;competitorid=161174"/>
    <hyperlink ref="B169" r:id="rId16" display="https://data.fis-ski.com/dynamic/athlete-biography.html?sector=CC&amp;listid=&amp;competitorid=187712"/>
    <hyperlink ref="B120" r:id="rId17" display="https://data.fis-ski.com/dynamic/athlete-biography.html?sector=CC&amp;listid=&amp;competitorid=199004"/>
    <hyperlink ref="B114" r:id="rId18" display="https://data.fis-ski.com/dynamic/athlete-biography.html?sector=CC&amp;listid=&amp;competitorid=193311"/>
    <hyperlink ref="B155" r:id="rId19" display="https://data.fis-ski.com/dynamic/athlete-biography.html?sector=CC&amp;listid=&amp;competitorid=97656"/>
    <hyperlink ref="B151" r:id="rId20" display="https://data.fis-ski.com/dynamic/athlete-biography.html?sector=CC&amp;listid=&amp;competitorid=92223"/>
    <hyperlink ref="B129" r:id="rId21" display="https://data.fis-ski.com/dynamic/athlete-biography.html?sector=CC&amp;listid=&amp;competitorid=205729"/>
    <hyperlink ref="B157" r:id="rId22" display="https://data.fis-ski.com/dynamic/athlete-biography.html?sector=CC&amp;listid=&amp;competitorid=159268"/>
    <hyperlink ref="B143" r:id="rId23" display="https://data.fis-ski.com/dynamic/athlete-biography.html?sector=CC&amp;listid=&amp;competitorid=168831"/>
    <hyperlink ref="B91" r:id="rId24" display="https://data.fis-ski.com/dynamic/athlete-biography.html?sector=CC&amp;listid=&amp;competitorid=143007"/>
    <hyperlink ref="B86" r:id="rId25" display="https://data.fis-ski.com/dynamic/athlete-biography.html?sector=CC&amp;listid=&amp;competitorid=192295"/>
    <hyperlink ref="B153" r:id="rId26" display="https://data.fis-ski.com/dynamic/athlete-biography.html?sector=CC&amp;listid=&amp;competitorid=206675"/>
    <hyperlink ref="B108" r:id="rId27" display="https://data.fis-ski.com/dynamic/athlete-biography.html?sector=CC&amp;listid=&amp;competitorid=142024"/>
    <hyperlink ref="B112" r:id="rId28" display="https://data.fis-ski.com/dynamic/athlete-biography.html?sector=CC&amp;listid=&amp;competitorid=141349"/>
    <hyperlink ref="B116" r:id="rId29" display="https://data.fis-ski.com/dynamic/athlete-biography.html?sector=CC&amp;listid=&amp;competitorid=203671"/>
    <hyperlink ref="B119" r:id="rId30" display="https://data.fis-ski.com/dynamic/athlete-biography.html?sector=CC&amp;listid=&amp;competitorid=147838"/>
    <hyperlink ref="B121" r:id="rId31" display="https://data.fis-ski.com/dynamic/athlete-biography.html?sector=CC&amp;listid=&amp;competitorid=181444"/>
    <hyperlink ref="B67" r:id="rId32" display="https://data.fis-ski.com/dynamic/athlete-biography.html?sector=CC&amp;listid=&amp;competitorid=200935"/>
    <hyperlink ref="B96" r:id="rId33" display="https://data.fis-ski.com/dynamic/athlete-biography.html?sector=CC&amp;listid=&amp;competitorid=139710"/>
    <hyperlink ref="B98" r:id="rId34" display="https://data.fis-ski.com/dynamic/athlete-biography.html?sector=CC&amp;listid=&amp;competitorid=180596"/>
    <hyperlink ref="B6" r:id="rId35" display="https://data.fis-ski.com/dynamic/athlete-biography.html?sector=CC&amp;listid=&amp;competitorid=174018"/>
    <hyperlink ref="B102" r:id="rId36" display="https://data.fis-ski.com/dynamic/athlete-biography.html?sector=CC&amp;listid=&amp;competitorid=185193"/>
    <hyperlink ref="B101" r:id="rId37" display="https://data.fis-ski.com/dynamic/athlete-biography.html?sector=CC&amp;listid=&amp;competitorid=150795"/>
    <hyperlink ref="B45" r:id="rId38" display="https://data.fis-ski.com/dynamic/athlete-biography.html?sector=CC&amp;listid=&amp;competitorid=167025"/>
    <hyperlink ref="B68" r:id="rId39" display="https://data.fis-ski.com/dynamic/athlete-biography.html?sector=CC&amp;listid=&amp;competitorid=181774"/>
    <hyperlink ref="B25" r:id="rId40" display="https://data.fis-ski.com/dynamic/athlete-biography.html?sector=CC&amp;listid=&amp;competitorid=18220"/>
    <hyperlink ref="B32" r:id="rId41" display="https://data.fis-ski.com/dynamic/athlete-biography.html?sector=CC&amp;listid=&amp;competitorid=91117"/>
    <hyperlink ref="B122" r:id="rId42" display="https://data.fis-ski.com/dynamic/athlete-biography.html?sector=CC&amp;listid=&amp;competitorid=214414"/>
    <hyperlink ref="B123" r:id="rId43" display="https://data.fis-ski.com/dynamic/athlete-biography.html?sector=CC&amp;listid=&amp;competitorid=89782"/>
    <hyperlink ref="B15" r:id="rId44" display="https://data.fis-ski.com/dynamic/athlete-biography.html?sector=CC&amp;listid=&amp;competitorid=155993"/>
    <hyperlink ref="B124" r:id="rId45" display="https://data.fis-ski.com/dynamic/athlete-biography.html?sector=CC&amp;listid=&amp;competitorid=143535"/>
    <hyperlink ref="B48" r:id="rId46" display="https://data.fis-ski.com/dynamic/athlete-biography.html?sector=CC&amp;listid=&amp;competitorid=194901"/>
    <hyperlink ref="B12" r:id="rId47" display="https://data.fis-ski.com/dynamic/athlete-biography.html?sector=CC&amp;listid=&amp;competitorid=200909"/>
    <hyperlink ref="B35" r:id="rId48" display="https://data.fis-ski.com/dynamic/athlete-biography.html?sector=CC&amp;listid=&amp;competitorid=141199"/>
    <hyperlink ref="B53" r:id="rId49" display="https://data.fis-ski.com/dynamic/athlete-biography.html?sector=CC&amp;listid=&amp;competitorid=191425"/>
    <hyperlink ref="B10" r:id="rId50" display="https://data.fis-ski.com/dynamic/athlete-biography.html?sector=CC&amp;listid=&amp;competitorid=191041"/>
    <hyperlink ref="B11" r:id="rId51" display="https://data.fis-ski.com/dynamic/athlete-biography.html?sector=CC&amp;listid=&amp;competitorid=169470"/>
    <hyperlink ref="B9" r:id="rId52" display="https://data.fis-ski.com/dynamic/athlete-biography.html?sector=CC&amp;listid=&amp;competitorid=166212"/>
    <hyperlink ref="B13" r:id="rId53" display="https://data.fis-ski.com/dynamic/athlete-biography.html?sector=CC&amp;listid=&amp;competitorid=180168"/>
    <hyperlink ref="B16" r:id="rId54" display="https://data.fis-ski.com/dynamic/athlete-biography.html?sector=CC&amp;listid=&amp;competitorid=135044"/>
    <hyperlink ref="B152" r:id="rId55" display="https://data.fis-ski.com/dynamic/athlete-biography.html?sector=CC&amp;listid=&amp;competitorid=166211"/>
    <hyperlink ref="B21" r:id="rId56" display="https://data.fis-ski.com/dynamic/athlete-biography.html?sector=CC&amp;listid=&amp;competitorid=185395"/>
    <hyperlink ref="B61" r:id="rId57" display="https://data.fis-ski.com/dynamic/athlete-biography.html?sector=CC&amp;listid=&amp;competitorid=209211"/>
    <hyperlink ref="B26" r:id="rId58" display="https://data.fis-ski.com/dynamic/athlete-biography.html?sector=CC&amp;listid=&amp;competitorid=145942"/>
    <hyperlink ref="B7" r:id="rId59" display="https://data.fis-ski.com/dynamic/athlete-biography.html?sector=CC&amp;listid=&amp;competitorid=173409"/>
    <hyperlink ref="B66" r:id="rId60" display="https://data.fis-ski.com/dynamic/athlete-biography.html?sector=CC&amp;listid=&amp;competitorid=213610"/>
    <hyperlink ref="B164" r:id="rId61" display="https://data.fis-ski.com/dynamic/athlete-biography.html?sector=CC&amp;listid=&amp;competitorid=208922"/>
    <hyperlink ref="B17" r:id="rId62" display="https://data.fis-ski.com/dynamic/athlete-biography.html?sector=CC&amp;listid=&amp;competitorid=207090"/>
    <hyperlink ref="B170" r:id="rId63" display="https://data.fis-ski.com/dynamic/athlete-biography.html?sector=CC&amp;listid=&amp;competitorid=188309"/>
    <hyperlink ref="B30" r:id="rId64" display="https://data.fis-ski.com/dynamic/athlete-biography.html?sector=CC&amp;listid=&amp;competitorid=197702"/>
    <hyperlink ref="B172" r:id="rId65" display="https://data.fis-ski.com/dynamic/athlete-biography.html?sector=CC&amp;listid=&amp;competitorid=215315"/>
    <hyperlink ref="B173" r:id="rId66" display="https://data.fis-ski.com/dynamic/athlete-biography.html?sector=CC&amp;listid=&amp;competitorid=131750"/>
    <hyperlink ref="B175" r:id="rId67" display="https://data.fis-ski.com/dynamic/athlete-biography.html?sector=CC&amp;listid=&amp;competitorid=162260"/>
    <hyperlink ref="B174" r:id="rId68" display="https://data.fis-ski.com/dynamic/athlete-biography.html?sector=CC&amp;listid=&amp;competitorid=158502"/>
    <hyperlink ref="B50" r:id="rId69" display="https://data.fis-ski.com/dynamic/athlete-biography.html?sector=CC&amp;listid=&amp;competitorid=160944"/>
    <hyperlink ref="B171" r:id="rId70" display="https://data.fis-ski.com/dynamic/athlete-biography.html?sector=CC&amp;listid=&amp;competitorid=165687"/>
    <hyperlink ref="B168" r:id="rId71" display="https://data.fis-ski.com/dynamic/athlete-biography.html?sector=CC&amp;listid=&amp;competitorid=147096"/>
    <hyperlink ref="B24" r:id="rId72" display="https://data.fis-ski.com/dynamic/athlete-biography.html?sector=CC&amp;listid=&amp;competitorid=205287"/>
    <hyperlink ref="B167" r:id="rId73" display="https://data.fis-ski.com/dynamic/athlete-biography.html?sector=CC&amp;listid=&amp;competitorid=184719"/>
    <hyperlink ref="B166" r:id="rId74" display="https://data.fis-ski.com/dynamic/athlete-biography.html?sector=CC&amp;listid=&amp;competitorid=158325"/>
    <hyperlink ref="B165" r:id="rId75" display="https://data.fis-ski.com/dynamic/athlete-biography.html?sector=CC&amp;listid=&amp;competitorid=131618"/>
    <hyperlink ref="B44" r:id="rId76" display="https://data.fis-ski.com/dynamic/athlete-biography.html?sector=CC&amp;listid=&amp;competitorid=191768"/>
    <hyperlink ref="B38" r:id="rId77" display="https://data.fis-ski.com/dynamic/athlete-biography.html?sector=CC&amp;listid=&amp;competitorid=161923"/>
    <hyperlink ref="B75" r:id="rId78" display="https://data.fis-ski.com/dynamic/athlete-biography.html?sector=CC&amp;listid=&amp;competitorid=147872"/>
    <hyperlink ref="B163" r:id="rId79" display="https://data.fis-ski.com/dynamic/athlete-biography.html?sector=CC&amp;listid=&amp;competitorid=185120"/>
    <hyperlink ref="B162" r:id="rId80" display="https://data.fis-ski.com/dynamic/athlete-biography.html?sector=CC&amp;listid=&amp;competitorid=119761"/>
    <hyperlink ref="B161" r:id="rId81" display="https://data.fis-ski.com/dynamic/athlete-biography.html?sector=CC&amp;listid=&amp;competitorid=205333"/>
    <hyperlink ref="B73" r:id="rId82" display="https://data.fis-ski.com/dynamic/athlete-biography.html?sector=CC&amp;listid=&amp;competitorid=171883"/>
    <hyperlink ref="B160" r:id="rId83" display="https://data.fis-ski.com/dynamic/athlete-biography.html?sector=CC&amp;listid=&amp;competitorid=167567"/>
    <hyperlink ref="B159" r:id="rId84" display="https://data.fis-ski.com/dynamic/athlete-biography.html?sector=CC&amp;listid=&amp;competitorid=158667"/>
    <hyperlink ref="B158" r:id="rId85" display="https://data.fis-ski.com/dynamic/athlete-biography.html?sector=CC&amp;listid=&amp;competitorid=207946"/>
    <hyperlink ref="B156" r:id="rId86" display="https://data.fis-ski.com/dynamic/athlete-biography.html?sector=CC&amp;listid=&amp;competitorid=150381"/>
    <hyperlink ref="B23" r:id="rId87" display="https://data.fis-ski.com/dynamic/athlete-biography.html?sector=CC&amp;listid=&amp;competitorid=177610"/>
    <hyperlink ref="B154" r:id="rId88" display="https://data.fis-ski.com/dynamic/athlete-biography.html?sector=CC&amp;listid=&amp;competitorid=178189"/>
    <hyperlink ref="B37" r:id="rId89" display="https://data.fis-ski.com/dynamic/athlete-biography.html?sector=CC&amp;listid=&amp;competitorid=131748"/>
    <hyperlink ref="B149" r:id="rId90" display="https://data.fis-ski.com/dynamic/athlete-biography.html?sector=CC&amp;listid=&amp;competitorid=170465"/>
    <hyperlink ref="B148" r:id="rId91" display="https://data.fis-ski.com/dynamic/athlete-biography.html?sector=CC&amp;listid=&amp;competitorid=180909"/>
    <hyperlink ref="B147" r:id="rId92" display="https://data.fis-ski.com/dynamic/athlete-biography.html?sector=CC&amp;listid=&amp;competitorid=147438"/>
    <hyperlink ref="B80" r:id="rId93" display="https://data.fis-ski.com/dynamic/athlete-biography.html?sector=CC&amp;listid=&amp;competitorid=159038"/>
    <hyperlink ref="B83" r:id="rId94" display="https://data.fis-ski.com/dynamic/athlete-biography.html?sector=CC&amp;listid=&amp;competitorid=215031"/>
    <hyperlink ref="B146" r:id="rId95" display="https://data.fis-ski.com/dynamic/athlete-biography.html?sector=CC&amp;listid=&amp;competitorid=39232"/>
    <hyperlink ref="B145" r:id="rId96" display="https://data.fis-ski.com/dynamic/athlete-biography.html?sector=CC&amp;listid=&amp;competitorid=191046"/>
    <hyperlink ref="B144" r:id="rId97" display="https://data.fis-ski.com/dynamic/athlete-biography.html?sector=CC&amp;listid=&amp;competitorid=142112"/>
    <hyperlink ref="B19" r:id="rId98" display="https://data.fis-ski.com/dynamic/athlete-biography.html?sector=CC&amp;listid=&amp;competitorid=168442"/>
    <hyperlink ref="B41" r:id="rId99" display="https://data.fis-ski.com/dynamic/athlete-biography.html?sector=CC&amp;listid=&amp;competitorid=112039"/>
    <hyperlink ref="B142" r:id="rId100" display="https://data.fis-ski.com/dynamic/athlete-biography.html?sector=CC&amp;listid=&amp;competitorid=168823"/>
    <hyperlink ref="B141" r:id="rId101" display="https://data.fis-ski.com/dynamic/athlete-biography.html?sector=CC&amp;listid=&amp;competitorid=179389"/>
    <hyperlink ref="B140" r:id="rId102" display="https://data.fis-ski.com/dynamic/athlete-biography.html?sector=CC&amp;listid=&amp;competitorid=139294"/>
    <hyperlink ref="B138" r:id="rId103" display="https://data.fis-ski.com/dynamic/athlete-biography.html?sector=CC&amp;listid=&amp;competitorid=198937"/>
    <hyperlink ref="B137" r:id="rId104" display="https://data.fis-ski.com/dynamic/athlete-biography.html?sector=CC&amp;listid=&amp;competitorid=182131"/>
    <hyperlink ref="B136" r:id="rId105" display="https://data.fis-ski.com/dynamic/athlete-biography.html?sector=CC&amp;listid=&amp;competitorid=158320"/>
    <hyperlink ref="B29" r:id="rId106" display="https://data.fis-ski.com/dynamic/athlete-biography.html?sector=CC&amp;listid=&amp;competitorid=177617"/>
    <hyperlink ref="B135" r:id="rId107" display="https://data.fis-ski.com/dynamic/athlete-biography.html?sector=CC&amp;listid=&amp;competitorid=159820"/>
    <hyperlink ref="B134" r:id="rId108" display="https://data.fis-ski.com/dynamic/athlete-biography.html?sector=CC&amp;listid=&amp;competitorid=191552"/>
    <hyperlink ref="B133" r:id="rId109" display="https://data.fis-ski.com/dynamic/athlete-biography.html?sector=CC&amp;listid=&amp;competitorid=120718"/>
    <hyperlink ref="B8" r:id="rId110" display="https://data.fis-ski.com/dynamic/athlete-biography.html?sector=CC&amp;listid=&amp;competitorid=193294"/>
    <hyperlink ref="B62" r:id="rId111" display="https://data.fis-ski.com/dynamic/athlete-biography.html?sector=CC&amp;listid=&amp;competitorid=184569"/>
    <hyperlink ref="B132" r:id="rId112" display="https://data.fis-ski.com/dynamic/athlete-biography.html?sector=CC&amp;listid=&amp;competitorid=133325"/>
    <hyperlink ref="B131" r:id="rId113" display="https://data.fis-ski.com/dynamic/athlete-biography.html?sector=CC&amp;listid=&amp;competitorid=183821"/>
    <hyperlink ref="B130" r:id="rId114" display="https://data.fis-ski.com/dynamic/athlete-biography.html?sector=CC&amp;listid=&amp;competitorid=147867"/>
    <hyperlink ref="B46" r:id="rId115" display="https://data.fis-ski.com/dynamic/athlete-biography.html?sector=CC&amp;listid=&amp;competitorid=179202"/>
    <hyperlink ref="B128" r:id="rId116" display="https://data.fis-ski.com/dynamic/athlete-biography.html?sector=CC&amp;listid=&amp;competitorid=200133"/>
    <hyperlink ref="B127" r:id="rId117" display="https://data.fis-ski.com/dynamic/athlete-biography.html?sector=CC&amp;listid=&amp;competitorid=176739"/>
    <hyperlink ref="B64" r:id="rId118" display="https://data.fis-ski.com/dynamic/athlete-biography.html?sector=CC&amp;listid=&amp;competitorid=207480"/>
    <hyperlink ref="B125" r:id="rId119" display="https://data.fis-ski.com/dynamic/athlete-biography.html?sector=CC&amp;listid=&amp;competitorid=168436"/>
    <hyperlink ref="B59" r:id="rId120" display="https://data.fis-ski.com/dynamic/athlete-biography.html?sector=CC&amp;listid=&amp;competitorid=184726"/>
    <hyperlink ref="B118" r:id="rId121" display="https://data.fis-ski.com/dynamic/athlete-biography.html?sector=CC&amp;listid=&amp;competitorid=185396"/>
    <hyperlink ref="B117" r:id="rId122" display="https://data.fis-ski.com/dynamic/athlete-biography.html?sector=CC&amp;listid=&amp;competitorid=198834"/>
    <hyperlink ref="B115" r:id="rId123" display="https://data.fis-ski.com/dynamic/athlete-biography.html?sector=CC&amp;listid=&amp;competitorid=204455"/>
    <hyperlink ref="B47" r:id="rId124" display="https://data.fis-ski.com/dynamic/athlete-biography.html?sector=CC&amp;listid=&amp;competitorid=168430"/>
    <hyperlink ref="B111" r:id="rId125" display="https://data.fis-ski.com/dynamic/athlete-biography.html?sector=CC&amp;listid=&amp;competitorid=134036"/>
    <hyperlink ref="B110" r:id="rId126" display="https://data.fis-ski.com/dynamic/athlete-biography.html?sector=CC&amp;listid=&amp;competitorid=183802"/>
    <hyperlink ref="B20" r:id="rId127" display="https://data.fis-ski.com/dynamic/athlete-biography.html?sector=CC&amp;listid=&amp;competitorid=185177"/>
    <hyperlink ref="B107" r:id="rId128" display="https://data.fis-ski.com/dynamic/athlete-biography.html?sector=CC&amp;listid=&amp;competitorid=168107"/>
    <hyperlink ref="B106" r:id="rId129" display="https://data.fis-ski.com/dynamic/athlete-biography.html?sector=CC&amp;listid=&amp;competitorid=120820"/>
    <hyperlink ref="B72" r:id="rId130" display="https://data.fis-ski.com/dynamic/athlete-biography.html?sector=CC&amp;listid=&amp;competitorid=168821"/>
    <hyperlink ref="B105" r:id="rId131" display="https://data.fis-ski.com/dynamic/athlete-biography.html?sector=CC&amp;listid=&amp;competitorid=8818"/>
    <hyperlink ref="B104" r:id="rId132" display="https://data.fis-ski.com/dynamic/athlete-biography.html?sector=CC&amp;listid=&amp;competitorid=190243"/>
    <hyperlink ref="B43" r:id="rId133" display="https://data.fis-ski.com/dynamic/athlete-biography.html?sector=CC&amp;listid=&amp;competitorid=212389"/>
    <hyperlink ref="B103" r:id="rId134" display="https://data.fis-ski.com/dynamic/athlete-biography.html?sector=CC&amp;listid=&amp;competitorid=205852"/>
    <hyperlink ref="B14" r:id="rId135" display="https://data.fis-ski.com/dynamic/athlete-biography.html?sector=CC&amp;listid=&amp;competitorid=183953"/>
    <hyperlink ref="B100" r:id="rId136" display="https://data.fis-ski.com/dynamic/athlete-biography.html?sector=CC&amp;listid=&amp;competitorid=109202"/>
    <hyperlink ref="B99" r:id="rId137" display="https://data.fis-ski.com/dynamic/athlete-biography.html?sector=CC&amp;listid=&amp;competitorid=177900"/>
    <hyperlink ref="B28" r:id="rId138" display="https://data.fis-ski.com/dynamic/athlete-biography.html?sector=CC&amp;listid=&amp;competitorid=191650"/>
    <hyperlink ref="B97" r:id="rId139" display="https://data.fis-ski.com/dynamic/athlete-biography.html?sector=CC&amp;listid=&amp;competitorid=106075"/>
    <hyperlink ref="B95" r:id="rId140" display="https://data.fis-ski.com/dynamic/athlete-biography.html?sector=CC&amp;listid=&amp;competitorid=148881"/>
    <hyperlink ref="B94" r:id="rId141" display="https://data.fis-ski.com/dynamic/athlete-biography.html?sector=CC&amp;listid=&amp;competitorid=168362"/>
    <hyperlink ref="B42" r:id="rId142" display="https://data.fis-ski.com/dynamic/athlete-biography.html?sector=CC&amp;listid=&amp;competitorid=171016"/>
    <hyperlink ref="B40" r:id="rId143" display="https://data.fis-ski.com/dynamic/athlete-biography.html?sector=CC&amp;listid=&amp;competitorid=205730"/>
    <hyperlink ref="B31" r:id="rId144" display="https://www.fis-ski.com/DB/general/athlete-biography.html?sectorcode=cc&amp;competitorid=198893"/>
    <hyperlink ref="B74" r:id="rId145" display="https://www.fis-ski.com/DB/general/athlete-biography.html?sectorcode=cc&amp;competitorid=183140"/>
    <hyperlink ref="B55" r:id="rId146" display="https://www.fis-ski.com/DB/general/athlete-biography.html?sectorcode=cc&amp;competitorid=176096"/>
    <hyperlink ref="B69" r:id="rId147" display="https://www.fis-ski.com/DB/general/athlete-biography.html?sectorcode=cc&amp;competitorid=213668"/>
    <hyperlink ref="B34" r:id="rId148" display="https://www.fis-ski.com/DB/general/athlete-biography.html?sectorcode=cc&amp;competitorid=176849"/>
    <hyperlink ref="B60" r:id="rId149" display="https://www.fis-ski.com/DB/general/athlete-biography.html?sectorcode=cc&amp;competitorid=220472"/>
    <hyperlink ref="B65" r:id="rId150" display="https://www.fis-ski.com/DB/general/athlete-biography.html?sectorcode=cc&amp;competitorid=191516"/>
    <hyperlink ref="B52" r:id="rId151" display="https://www.fis-ski.com/DB/general/athlete-biography.html?sectorcode=cc&amp;competitorid=183700"/>
    <hyperlink ref="B84" r:id="rId152" display="https://www.fis-ski.com/DB/general/athlete-biography.html?sectorcode=cc&amp;competitorid=213602"/>
    <hyperlink ref="B92" r:id="rId153" display="https://www.fis-ski.com/DB/general/athlete-biography.html?sectorcode=cc&amp;competitorid=209209"/>
    <hyperlink ref="B93" r:id="rId154" display="https://www.fis-ski.com/DB/general/athlete-biography.html?sectorcode=cc&amp;competitorid=217198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0"/>
  <sheetViews>
    <sheetView showZeros="0" defaultGridColor="0" colorId="10" zoomScale="110" workbookViewId="0">
      <selection activeCell="A6" sqref="A6:XFD189"/>
    </sheetView>
  </sheetViews>
  <sheetFormatPr baseColWidth="10" defaultColWidth="8.83203125" defaultRowHeight="15" customHeight="1" x14ac:dyDescent="0.2"/>
  <cols>
    <col min="1" max="1" width="8.83203125" style="56" customWidth="1"/>
    <col min="2" max="2" width="9.83203125" style="56" customWidth="1"/>
    <col min="3" max="3" width="10.33203125" style="56" customWidth="1"/>
    <col min="4" max="4" width="19.1640625" style="56" customWidth="1"/>
    <col min="5" max="5" width="8.83203125" style="56" hidden="1" customWidth="1"/>
    <col min="6" max="6" width="8.83203125" style="57" hidden="1" customWidth="1"/>
    <col min="7" max="8" width="9" style="58" customWidth="1"/>
    <col min="9" max="9" width="22" style="56" bestFit="1" customWidth="1"/>
    <col min="10" max="10" width="4.1640625" style="56" customWidth="1"/>
    <col min="11" max="12" width="11.1640625" style="56" customWidth="1"/>
    <col min="13" max="13" width="13.6640625" style="56" customWidth="1"/>
    <col min="14" max="14" width="10.83203125" style="56" customWidth="1"/>
    <col min="15" max="15" width="11.1640625" style="59" customWidth="1"/>
    <col min="16" max="38" width="11.1640625" style="56" customWidth="1"/>
    <col min="39" max="39" width="8.83203125" customWidth="1"/>
    <col min="40" max="41" width="11.33203125" hidden="1" customWidth="1"/>
    <col min="42" max="239" width="8.83203125" customWidth="1"/>
  </cols>
  <sheetData>
    <row r="1" spans="1:42" s="54" customFormat="1" ht="19" customHeight="1" x14ac:dyDescent="0.25">
      <c r="A1" s="2" t="s">
        <v>569</v>
      </c>
      <c r="B1" s="60"/>
      <c r="C1" s="4"/>
      <c r="D1" s="4"/>
      <c r="E1" s="4"/>
      <c r="F1" s="4"/>
      <c r="G1" s="6"/>
      <c r="H1" s="6"/>
      <c r="I1" s="6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12" t="s">
        <v>516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N1"/>
      <c r="AO1"/>
    </row>
    <row r="2" spans="1:42" s="54" customFormat="1" ht="16" customHeight="1" thickBot="1" x14ac:dyDescent="0.25">
      <c r="C2" s="7" t="s">
        <v>0</v>
      </c>
      <c r="D2" s="4"/>
      <c r="E2" s="4"/>
      <c r="F2" s="4"/>
      <c r="G2" s="6"/>
      <c r="H2" s="6"/>
      <c r="I2" s="394"/>
      <c r="K2" s="10"/>
      <c r="L2" s="10"/>
      <c r="M2" s="10"/>
      <c r="N2" s="10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N2"/>
      <c r="AO2"/>
    </row>
    <row r="3" spans="1:42" s="54" customFormat="1" ht="14" customHeight="1" x14ac:dyDescent="0.2">
      <c r="C3" s="63" t="s">
        <v>0</v>
      </c>
      <c r="F3" s="11"/>
      <c r="G3" s="12"/>
      <c r="H3" s="391"/>
      <c r="I3" s="396" t="s">
        <v>564</v>
      </c>
      <c r="J3" s="393"/>
      <c r="K3" s="558" t="s">
        <v>500</v>
      </c>
      <c r="L3" s="559"/>
      <c r="M3" s="556" t="s">
        <v>501</v>
      </c>
      <c r="N3" s="557"/>
      <c r="O3" s="565" t="s">
        <v>502</v>
      </c>
      <c r="P3" s="559"/>
      <c r="Q3" s="556" t="s">
        <v>503</v>
      </c>
      <c r="R3" s="557"/>
      <c r="S3" s="556" t="s">
        <v>504</v>
      </c>
      <c r="T3" s="557"/>
      <c r="U3" s="558" t="s">
        <v>505</v>
      </c>
      <c r="V3" s="559"/>
      <c r="W3" s="564" t="s">
        <v>506</v>
      </c>
      <c r="X3" s="555"/>
      <c r="Y3" s="558" t="s">
        <v>507</v>
      </c>
      <c r="Z3" s="559"/>
      <c r="AA3" s="554" t="s">
        <v>515</v>
      </c>
      <c r="AB3" s="555"/>
      <c r="AC3" s="544" t="s">
        <v>669</v>
      </c>
      <c r="AD3" s="545"/>
      <c r="AE3" s="532" t="s">
        <v>670</v>
      </c>
      <c r="AF3" s="533"/>
      <c r="AG3" s="558" t="s">
        <v>508</v>
      </c>
      <c r="AH3" s="559"/>
      <c r="AI3" s="556" t="s">
        <v>509</v>
      </c>
      <c r="AJ3" s="557"/>
      <c r="AK3" s="560" t="s">
        <v>510</v>
      </c>
      <c r="AL3" s="561"/>
      <c r="AM3" s="55"/>
      <c r="AN3" s="269" t="s">
        <v>564</v>
      </c>
      <c r="AO3" s="270"/>
    </row>
    <row r="4" spans="1:42" s="54" customFormat="1" ht="15.5" customHeight="1" thickBot="1" x14ac:dyDescent="0.25">
      <c r="F4" s="18"/>
      <c r="G4" s="19"/>
      <c r="H4" s="392"/>
      <c r="I4" s="221" t="s">
        <v>565</v>
      </c>
      <c r="J4" s="393"/>
      <c r="K4" s="548" t="s">
        <v>4</v>
      </c>
      <c r="L4" s="549"/>
      <c r="M4" s="548" t="s">
        <v>578</v>
      </c>
      <c r="N4" s="549"/>
      <c r="O4" s="548" t="s">
        <v>4</v>
      </c>
      <c r="P4" s="549"/>
      <c r="Q4" s="548" t="s">
        <v>578</v>
      </c>
      <c r="R4" s="549"/>
      <c r="S4" s="562" t="s">
        <v>580</v>
      </c>
      <c r="T4" s="563"/>
      <c r="U4" s="562" t="s">
        <v>7</v>
      </c>
      <c r="V4" s="563"/>
      <c r="W4" s="562" t="s">
        <v>581</v>
      </c>
      <c r="X4" s="563"/>
      <c r="Y4" s="562" t="s">
        <v>6</v>
      </c>
      <c r="Z4" s="563"/>
      <c r="AA4" s="548" t="s">
        <v>582</v>
      </c>
      <c r="AB4" s="549"/>
      <c r="AC4" s="536" t="s">
        <v>5</v>
      </c>
      <c r="AD4" s="537"/>
      <c r="AE4" s="536" t="s">
        <v>680</v>
      </c>
      <c r="AF4" s="537"/>
      <c r="AG4" s="548" t="s">
        <v>4</v>
      </c>
      <c r="AH4" s="549"/>
      <c r="AI4" s="548" t="s">
        <v>583</v>
      </c>
      <c r="AJ4" s="549"/>
      <c r="AK4" s="536" t="s">
        <v>578</v>
      </c>
      <c r="AL4" s="537"/>
      <c r="AN4" s="271" t="s">
        <v>565</v>
      </c>
      <c r="AO4" s="272"/>
    </row>
    <row r="5" spans="1:42" s="54" customFormat="1" ht="14" customHeight="1" thickBot="1" x14ac:dyDescent="0.25">
      <c r="A5" s="169" t="s">
        <v>9</v>
      </c>
      <c r="B5" s="169" t="s">
        <v>10</v>
      </c>
      <c r="C5" s="169" t="s">
        <v>11</v>
      </c>
      <c r="D5" s="169" t="s">
        <v>12</v>
      </c>
      <c r="E5" s="170"/>
      <c r="F5" s="171"/>
      <c r="G5" s="128" t="s">
        <v>13</v>
      </c>
      <c r="H5" s="132" t="s">
        <v>14</v>
      </c>
      <c r="I5" s="395" t="s">
        <v>15</v>
      </c>
      <c r="J5" s="393"/>
      <c r="K5" s="27" t="s">
        <v>16</v>
      </c>
      <c r="L5" s="28" t="s">
        <v>17</v>
      </c>
      <c r="M5" s="27" t="s">
        <v>16</v>
      </c>
      <c r="N5" s="28" t="s">
        <v>17</v>
      </c>
      <c r="O5" s="27" t="s">
        <v>16</v>
      </c>
      <c r="P5" s="28" t="s">
        <v>17</v>
      </c>
      <c r="Q5" s="27" t="s">
        <v>16</v>
      </c>
      <c r="R5" s="28" t="s">
        <v>17</v>
      </c>
      <c r="S5" s="27" t="s">
        <v>16</v>
      </c>
      <c r="T5" s="28" t="s">
        <v>17</v>
      </c>
      <c r="U5" s="27" t="s">
        <v>16</v>
      </c>
      <c r="V5" s="28" t="s">
        <v>17</v>
      </c>
      <c r="W5" s="27" t="s">
        <v>16</v>
      </c>
      <c r="X5" s="28" t="s">
        <v>17</v>
      </c>
      <c r="Y5" s="29"/>
      <c r="Z5" s="30"/>
      <c r="AA5" s="27" t="s">
        <v>16</v>
      </c>
      <c r="AB5" s="28" t="s">
        <v>17</v>
      </c>
      <c r="AC5" s="27" t="s">
        <v>16</v>
      </c>
      <c r="AD5" s="28" t="s">
        <v>17</v>
      </c>
      <c r="AE5" s="27" t="s">
        <v>16</v>
      </c>
      <c r="AF5" s="28" t="s">
        <v>17</v>
      </c>
      <c r="AG5" s="27" t="s">
        <v>16</v>
      </c>
      <c r="AH5" s="28" t="s">
        <v>17</v>
      </c>
      <c r="AI5" s="27" t="s">
        <v>16</v>
      </c>
      <c r="AJ5" s="28" t="s">
        <v>17</v>
      </c>
      <c r="AK5" s="27" t="s">
        <v>16</v>
      </c>
      <c r="AL5" s="28" t="s">
        <v>17</v>
      </c>
      <c r="AN5" s="251" t="s">
        <v>567</v>
      </c>
      <c r="AO5" s="252" t="s">
        <v>17</v>
      </c>
    </row>
    <row r="6" spans="1:42" s="54" customFormat="1" ht="16" customHeight="1" x14ac:dyDescent="0.2">
      <c r="A6" s="189">
        <f t="shared" ref="A6:A37" si="0">RANK(I6,$I$6:$I$978)</f>
        <v>1</v>
      </c>
      <c r="B6" s="186">
        <v>3535636</v>
      </c>
      <c r="C6" s="180" t="s">
        <v>246</v>
      </c>
      <c r="D6" s="180" t="s">
        <v>247</v>
      </c>
      <c r="E6" s="177" t="str">
        <f t="shared" ref="E6:E37" si="1">C6&amp;D6</f>
        <v>KaitlynnMILLER</v>
      </c>
      <c r="F6" s="175">
        <v>2017</v>
      </c>
      <c r="G6" s="192">
        <v>1991</v>
      </c>
      <c r="H6" s="310" t="str">
        <f t="shared" ref="H6:H37" si="2">IF(ISBLANK(G6),"",IF(G6&gt;1995.9,"U23","SR"))</f>
        <v>SR</v>
      </c>
      <c r="I6" s="414">
        <f>(L6+N6+P6+R6+T6+V6+X6+Z6+AB6+AD6+AF6+AH6+AJ6+AL6)-SMALL((L6, N6,P6,R6,T6,V6,X6,Z6,AB6,AD6,AF6,AH6,AJ6,AL6),1)-SMALL((L6,N6,P6,R6,T6,V6,X6,Z6,AB6,AD6,AF6,AH6,AJ6,AL6),2)-SMALL((L6,N6,P6,R6,T6,V6,X6,Z6,AB6,AD6,AF6,AH6,AJ6,AL6),3)</f>
        <v>244</v>
      </c>
      <c r="J6" s="393"/>
      <c r="K6" s="389">
        <f>IF($E6="","",VLOOKUP($E6,'SuperTour Women'!$E$6:$AN$238,9,FALSE))</f>
        <v>0</v>
      </c>
      <c r="L6" s="499">
        <f>IF(K6,LOOKUP(K6,{1;2;3;4;5;6;7;8;9;10;11;12;13;14;15;16;17;18;19;20;21},{30;25;21;18;16;15;14;13;12;11;10;9;8;7;6;5;4;3;2;1;0}),0)</f>
        <v>0</v>
      </c>
      <c r="M6" s="389">
        <f>IF($E6="","",VLOOKUP($E6,'SuperTour Women'!$E$6:$AN$238,11,FALSE))</f>
        <v>0</v>
      </c>
      <c r="N6" s="34">
        <f>IF(M6,LOOKUP(M6,{1;2;3;4;5;6;7;8;9;10;11;12;13;14;15;16;17;18;19;20;21},{30;25;21;18;16;15;14;13;12;11;10;9;8;7;6;5;4;3;2;1;0}),0)</f>
        <v>0</v>
      </c>
      <c r="O6" s="389">
        <f>IF($E6="","",VLOOKUP($E6,'SuperTour Women'!$E$6:$AN$238,13,FALSE))</f>
        <v>0</v>
      </c>
      <c r="P6" s="33">
        <f>IF(O6,LOOKUP(O6,{1;2;3;4;5;6;7;8;9;10;11;12;13;14;15;16;17;18;19;20;21},{30;25;21;18;16;15;14;13;12;11;10;9;8;7;6;5;4;3;2;1;0}),0)</f>
        <v>0</v>
      </c>
      <c r="Q6" s="389">
        <f>IF($E6="","",VLOOKUP($E6,'SuperTour Women'!$E$6:$AN$238,15,FALSE))</f>
        <v>0</v>
      </c>
      <c r="R6" s="34">
        <f>IF(Q6,LOOKUP(Q6,{1;2;3;4;5;6;7;8;9;10;11;12;13;14;15;16;17;18;19;20;21},{30;25;21;18;16;15;14;13;12;11;10;9;8;7;6;5;4;3;2;1;0}),0)</f>
        <v>0</v>
      </c>
      <c r="S6" s="389">
        <f>IF($E6="","",VLOOKUP($E6,'SuperTour Women'!$E$6:$AN$238,17,FALSE))</f>
        <v>3</v>
      </c>
      <c r="T6" s="35">
        <f>IF(S6,LOOKUP(S6,{1;2;3;4;5;6;7;8;9;10;11;12;13;14;15;16;17;18;19;20;21},{60;50;42;36;32;30;28;26;24;22;20;18;16;14;12;10;8;6;4;2;0}),0)</f>
        <v>42</v>
      </c>
      <c r="U6" s="389">
        <f>IF($E6="","",VLOOKUP($E6,'SuperTour Women'!$E$6:$AN$238,19,FALSE))</f>
        <v>5</v>
      </c>
      <c r="V6" s="33">
        <f>IF(U6,LOOKUP(U6,{1;2;3;4;5;6;7;8;9;10;11;12;13;14;15;16;17;18;19;20;21},{60;50;42;36;32;30;28;26;24;22;20;18;16;14;12;10;8;6;4;2;0}),0)</f>
        <v>32</v>
      </c>
      <c r="W6" s="389">
        <f>IF($E6="","",VLOOKUP($E6,'SuperTour Women'!$E$6:$AN$238,21,FALSE))</f>
        <v>10</v>
      </c>
      <c r="X6" s="35">
        <f>IF(W6,LOOKUP(W6,{1;2;3;4;5;6;7;8;9;10;11;12;13;14;15;16;17;18;19;20;21},{60;50;42;36;32;30;28;26;24;22;20;18;16;14;12;10;8;6;4;2;0}),0)</f>
        <v>22</v>
      </c>
      <c r="Y6" s="389">
        <f>IF($E6="","",VLOOKUP($E6,'SuperTour Women'!$E$6:$AN$238,23,FALSE))</f>
        <v>9</v>
      </c>
      <c r="Z6" s="33">
        <f>IF(Y6,LOOKUP(Y6,{1;2;3;4;5;6;7;8;9;10;11;12;13;14;15;16;17;18;19;20;21},{60;50;42;36;32;30;28;26;24;22;20;18;16;14;12;10;8;6;4;2;0}),0)</f>
        <v>24</v>
      </c>
      <c r="AA6" s="389">
        <f>IF($E6="","",VLOOKUP($E6,'SuperTour Women'!$E$6:$AN$238,25,FALSE))</f>
        <v>6</v>
      </c>
      <c r="AB6" s="105">
        <f>IF(AA6,LOOKUP(AA6,{1;2;3;4;5;6;7;8;9;10;11;12;13;14;15;16;17;18;19;20;21},{30;25;21;18;16;15;14;13;12;11;10;9;8;7;6;5;4;3;2;1;0}),0)</f>
        <v>15</v>
      </c>
      <c r="AC6" s="389">
        <f>IF($E6="","",VLOOKUP($E6,'SuperTour Women'!$E$6:$AN$238,27,FALSE))</f>
        <v>4</v>
      </c>
      <c r="AD6" s="487">
        <f>IF(AC6,LOOKUP(AC6,{1;2;3;4;5;6;7;8;9;10;11;12;13;14;15;16;17;18;19;20;21},{30;25;21;18;16;15;14;13;12;11;10;9;8;7;6;5;4;3;2;1;0}),0)</f>
        <v>18</v>
      </c>
      <c r="AE6" s="389">
        <f>IF($E6="","",VLOOKUP($E6,'SuperTour Women'!$E$6:$AN$238,29,FALSE))</f>
        <v>1</v>
      </c>
      <c r="AF6" s="105">
        <f>IF(AE6,LOOKUP(AE6,{1;2;3;4;5;6;7;8;9;10;11;12;13;14;15;16;17;18;19;20;21},{30;25;21;18;16;15;14;13;12;11;10;9;8;7;6;5;4;3;2;1;0}),0)</f>
        <v>30</v>
      </c>
      <c r="AG6" s="389">
        <f>IF($E6="","",VLOOKUP($E6,'SuperTour Women'!$E$6:$AN$238,31,FALSE))</f>
        <v>6</v>
      </c>
      <c r="AH6" s="33">
        <f>IF(AG6,LOOKUP(AG6,{1;2;3;4;5;6;7;8;9;10;11;12;13;14;15;16;17;18;19;20;21},{30;25;21;18;16;15;14;13;12;11;10;9;8;7;6;5;4;3;2;1;0}),0)</f>
        <v>15</v>
      </c>
      <c r="AI6" s="389">
        <f>IF($E6="","",VLOOKUP($E6,'SuperTour Women'!$E$6:$AN$238,33,FALSE))</f>
        <v>1</v>
      </c>
      <c r="AJ6" s="34">
        <f>IF(AI6,LOOKUP(AI6,{1;2;3;4;5;6;7;8;9;10;11;12;13;14;15;16;17;18;19;20;21},{30;25;21;18;16;15;14;13;12;11;10;9;8;7;6;5;4;3;2;1;0}),0)</f>
        <v>30</v>
      </c>
      <c r="AK6" s="389">
        <f>IF($E6="","",VLOOKUP($E6,'SuperTour Women'!$E$6:$AN$238,35,FALSE))</f>
        <v>5</v>
      </c>
      <c r="AL6" s="34">
        <f>IF(AK6,LOOKUP(AK6,{1;2;3;4;5;6;7;8;9;10;11;12;13;14;15;16;17;18;19;20;21},{30;25;21;18;16;15;14;13;12;11;10;9;8;7;6;5;4;3;2;1;0}),0)</f>
        <v>16</v>
      </c>
      <c r="AM6" s="259"/>
      <c r="AN6" s="253">
        <f t="shared" ref="AN6:AN26" si="3">RANK(AO6,$AO$6:$AO$248)</f>
        <v>1</v>
      </c>
      <c r="AO6" s="254">
        <f>(L6+N6+P6+R6+T6+V6+X6+Z6+AB6+AD6+AF6+AH6+AJ6+AL6)- SMALL((L6,N6,P6,R6,T6,V6,X6,Z6,AB6,AD6,AF6,AH6,AJ6,AL6),1)- SMALL((L6,N6,P6,R6,T6,V6,X6,Z6,AB6,AD6,AF6,AH6,AJ6,AL6),2)- SMALL((L6,N6,P6,R6,T6,V6,X6,Z6,AB6,AD6,AF6,AH6,AJ6,AL6),3)</f>
        <v>244</v>
      </c>
      <c r="AP6" s="161"/>
    </row>
    <row r="7" spans="1:42" s="54" customFormat="1" ht="16" customHeight="1" x14ac:dyDescent="0.2">
      <c r="A7" s="190">
        <f t="shared" si="0"/>
        <v>2</v>
      </c>
      <c r="B7" s="187">
        <v>3535562</v>
      </c>
      <c r="C7" s="181" t="s">
        <v>420</v>
      </c>
      <c r="D7" s="181" t="s">
        <v>421</v>
      </c>
      <c r="E7" s="178" t="str">
        <f t="shared" si="1"/>
        <v>JuliaKERN</v>
      </c>
      <c r="F7" s="172">
        <v>2017</v>
      </c>
      <c r="G7" s="193">
        <v>1997</v>
      </c>
      <c r="H7" s="311" t="str">
        <f t="shared" si="2"/>
        <v>U23</v>
      </c>
      <c r="I7" s="415">
        <f>(L7+N7+P7+R7+T7+V7+X7+Z7+AB7+AD7+AF7+AH7+AJ7+AL7)-SMALL((L7, N7,P7,R7,T7,V7,X7,Z7,AB7,AD7,AF7,AH7,AJ7,AL7),1)-SMALL((L7,N7,P7,R7,T7,V7,X7,Z7,AB7,AD7,AF7,AH7,AJ7,AL7),2)-SMALL((L7,N7,P7,R7,T7,V7,X7,Z7,AB7,AD7,AF7,AH7,AJ7,AL7),3)</f>
        <v>233</v>
      </c>
      <c r="J7" s="393"/>
      <c r="K7" s="388">
        <f>IF($E7="","",VLOOKUP($E7,'SuperTour Women'!$E$6:$AN$238,9,FALSE))</f>
        <v>1</v>
      </c>
      <c r="L7" s="157">
        <f>IF(K7,LOOKUP(K7,{1;2;3;4;5;6;7;8;9;10;11;12;13;14;15;16;17;18;19;20;21},{30;25;21;18;16;15;14;13;12;11;10;9;8;7;6;5;4;3;2;1;0}),0)</f>
        <v>30</v>
      </c>
      <c r="M7" s="390">
        <f>IF($E7="","",VLOOKUP($E7,'SuperTour Women'!$E$6:$AN$238,11,FALSE))</f>
        <v>15</v>
      </c>
      <c r="N7" s="43">
        <f>IF(M7,LOOKUP(M7,{1;2;3;4;5;6;7;8;9;10;11;12;13;14;15;16;17;18;19;20;21},{30;25;21;18;16;15;14;13;12;11;10;9;8;7;6;5;4;3;2;1;0}),0)</f>
        <v>6</v>
      </c>
      <c r="O7" s="390">
        <f>IF($E7="","",VLOOKUP($E7,'SuperTour Women'!$E$6:$AN$238,13,FALSE))</f>
        <v>1</v>
      </c>
      <c r="P7" s="41">
        <f>IF(O7,LOOKUP(O7,{1;2;3;4;5;6;7;8;9;10;11;12;13;14;15;16;17;18;19;20;21},{30;25;21;18;16;15;14;13;12;11;10;9;8;7;6;5;4;3;2;1;0}),0)</f>
        <v>30</v>
      </c>
      <c r="Q7" s="390">
        <f>IF($E7="","",VLOOKUP($E7,'SuperTour Women'!$E$6:$AN$238,15,FALSE))</f>
        <v>3</v>
      </c>
      <c r="R7" s="43">
        <f>IF(Q7,LOOKUP(Q7,{1;2;3;4;5;6;7;8;9;10;11;12;13;14;15;16;17;18;19;20;21},{30;25;21;18;16;15;14;13;12;11;10;9;8;7;6;5;4;3;2;1;0}),0)</f>
        <v>21</v>
      </c>
      <c r="S7" s="390">
        <f>IF($E7="","",VLOOKUP($E7,'SuperTour Women'!$E$6:$AN$238,17,FALSE))</f>
        <v>4</v>
      </c>
      <c r="T7" s="45">
        <f>IF(S7,LOOKUP(S7,{1;2;3;4;5;6;7;8;9;10;11;12;13;14;15;16;17;18;19;20;21},{60;50;42;36;32;30;28;26;24;22;20;18;16;14;12;10;8;6;4;2;0}),0)</f>
        <v>36</v>
      </c>
      <c r="U7" s="390">
        <f>IF($E7="","",VLOOKUP($E7,'SuperTour Women'!$E$6:$AN$238,19,FALSE))</f>
        <v>2</v>
      </c>
      <c r="V7" s="41">
        <f>IF(U7,LOOKUP(U7,{1;2;3;4;5;6;7;8;9;10;11;12;13;14;15;16;17;18;19;20;21},{60;50;42;36;32;30;28;26;24;22;20;18;16;14;12;10;8;6;4;2;0}),0)</f>
        <v>50</v>
      </c>
      <c r="W7" s="390">
        <f>IF($E7="","",VLOOKUP($E7,'SuperTour Women'!$E$6:$AN$238,21,FALSE))</f>
        <v>0</v>
      </c>
      <c r="X7" s="45">
        <f>IF(W7,LOOKUP(W7,{1;2;3;4;5;6;7;8;9;10;11;12;13;14;15;16;17;18;19;20;21},{60;50;42;36;32;30;28;26;24;22;20;18;16;14;12;10;8;6;4;2;0}),0)</f>
        <v>0</v>
      </c>
      <c r="Y7" s="390">
        <f>IF($E7="","",VLOOKUP($E7,'SuperTour Women'!$E$6:$AN$238,23,FALSE))</f>
        <v>1</v>
      </c>
      <c r="Z7" s="41">
        <f>IF(Y7,LOOKUP(Y7,{1;2;3;4;5;6;7;8;9;10;11;12;13;14;15;16;17;18;19;20;21},{60;50;42;36;32;30;28;26;24;22;20;18;16;14;12;10;8;6;4;2;0}),0)</f>
        <v>60</v>
      </c>
      <c r="AA7" s="390">
        <f>IF($E7="","",VLOOKUP($E7,'SuperTour Women'!$E$6:$AN$238,25,FALSE))</f>
        <v>0</v>
      </c>
      <c r="AB7" s="106">
        <f>IF(AA7,LOOKUP(AA7,{1;2;3;4;5;6;7;8;9;10;11;12;13;14;15;16;17;18;19;20;21},{30;25;21;18;16;15;14;13;12;11;10;9;8;7;6;5;4;3;2;1;0}),0)</f>
        <v>0</v>
      </c>
      <c r="AC7" s="390">
        <f>IF($E7="","",VLOOKUP($E7,'SuperTour Women'!$E$6:$AN$238,27,FALSE))</f>
        <v>0</v>
      </c>
      <c r="AD7" s="488">
        <f>IF(AC7,LOOKUP(AC7,{1;2;3;4;5;6;7;8;9;10;11;12;13;14;15;16;17;18;19;20;21},{30;25;21;18;16;15;14;13;12;11;10;9;8;7;6;5;4;3;2;1;0}),0)</f>
        <v>0</v>
      </c>
      <c r="AE7" s="390">
        <f>IF($E7="","",VLOOKUP($E7,'SuperTour Women'!$E$6:$AN$238,29,FALSE))</f>
        <v>0</v>
      </c>
      <c r="AF7" s="106">
        <f>IF(AE7,LOOKUP(AE7,{1;2;3;4;5;6;7;8;9;10;11;12;13;14;15;16;17;18;19;20;21},{30;25;21;18;16;15;14;13;12;11;10;9;8;7;6;5;4;3;2;1;0}),0)</f>
        <v>0</v>
      </c>
      <c r="AG7" s="390">
        <f>IF($E7="","",VLOOKUP($E7,'SuperTour Women'!$E$6:$AN$238,31,FALSE))</f>
        <v>0</v>
      </c>
      <c r="AH7" s="41">
        <f>IF(AG7,LOOKUP(AG7,{1;2;3;4;5;6;7;8;9;10;11;12;13;14;15;16;17;18;19;20;21},{30;25;21;18;16;15;14;13;12;11;10;9;8;7;6;5;4;3;2;1;0}),0)</f>
        <v>0</v>
      </c>
      <c r="AI7" s="390">
        <f>IF($E7="","",VLOOKUP($E7,'SuperTour Women'!$E$6:$AN$238,33,FALSE))</f>
        <v>0</v>
      </c>
      <c r="AJ7" s="43">
        <f>IF(AI7,LOOKUP(AI7,{1;2;3;4;5;6;7;8;9;10;11;12;13;14;15;16;17;18;19;20;21},{30;25;21;18;16;15;14;13;12;11;10;9;8;7;6;5;4;3;2;1;0}),0)</f>
        <v>0</v>
      </c>
      <c r="AK7" s="390">
        <f>IF($E7="","",VLOOKUP($E7,'SuperTour Women'!$E$6:$AN$238,35,FALSE))</f>
        <v>0</v>
      </c>
      <c r="AL7" s="43">
        <f>IF(AK7,LOOKUP(AK7,{1;2;3;4;5;6;7;8;9;10;11;12;13;14;15;16;17;18;19;20;21},{30;25;21;18;16;15;14;13;12;11;10;9;8;7;6;5;4;3;2;1;0}),0)</f>
        <v>0</v>
      </c>
      <c r="AM7" s="259"/>
      <c r="AN7" s="255">
        <f t="shared" si="3"/>
        <v>2</v>
      </c>
      <c r="AO7" s="256">
        <f>(L7+N7+P7+R7+T7+V7+X7+Z7+AB7+AD7+AF7+AH7+AJ7+AL7)- SMALL((L7,N7,P7,R7,T7,V7,X7,Z7,AB7,AD7,AF7,AH7,AJ7,AL7),1)- SMALL((L7,N7,P7,R7,T7,V7,X7,Z7,AB7,AD7,AF7,AH7,AJ7,AL7),2)- SMALL((L7,N7,P7,R7,T7,V7,X7,Z7,AB7,AD7,AF7,AH7,AJ7,AL7),3)</f>
        <v>233</v>
      </c>
      <c r="AP7" s="161"/>
    </row>
    <row r="8" spans="1:42" s="54" customFormat="1" ht="16" customHeight="1" x14ac:dyDescent="0.2">
      <c r="A8" s="190">
        <f t="shared" si="0"/>
        <v>3</v>
      </c>
      <c r="B8" s="187">
        <v>3045076</v>
      </c>
      <c r="C8" s="181" t="s">
        <v>285</v>
      </c>
      <c r="D8" s="181" t="s">
        <v>286</v>
      </c>
      <c r="E8" s="178" t="str">
        <f t="shared" si="1"/>
        <v>JessicaYEATON</v>
      </c>
      <c r="F8" s="172">
        <v>2017</v>
      </c>
      <c r="G8" s="193">
        <v>1991</v>
      </c>
      <c r="H8" s="311" t="str">
        <f t="shared" si="2"/>
        <v>SR</v>
      </c>
      <c r="I8" s="415">
        <f>(L8+N8+P8+R8+T8+V8+X8+Z8+AB8+AD8+AF8+AH8+AJ8+AL8)-SMALL((L8, N8,P8,R8,T8,V8,X8,Z8,AB8,AD8,AF8,AH8,AJ8,AL8),1)-SMALL((L8,N8,P8,R8,T8,V8,X8,Z8,AB8,AD8,AF8,AH8,AJ8,AL8),2)-SMALL((L8,N8,P8,R8,T8,V8,X8,Z8,AB8,AD8,AF8,AH8,AJ8,AL8),3)</f>
        <v>202</v>
      </c>
      <c r="J8" s="393"/>
      <c r="K8" s="388">
        <f>IF($E8="","",VLOOKUP($E8,'SuperTour Women'!$E$6:$AN$238,9,FALSE))</f>
        <v>0</v>
      </c>
      <c r="L8" s="157">
        <f>IF(K8,LOOKUP(K8,{1;2;3;4;5;6;7;8;9;10;11;12;13;14;15;16;17;18;19;20;21},{30;25;21;18;16;15;14;13;12;11;10;9;8;7;6;5;4;3;2;1;0}),0)</f>
        <v>0</v>
      </c>
      <c r="M8" s="390">
        <f>IF($E8="","",VLOOKUP($E8,'SuperTour Women'!$E$6:$AN$238,11,FALSE))</f>
        <v>0</v>
      </c>
      <c r="N8" s="43">
        <f>IF(M8,LOOKUP(M8,{1;2;3;4;5;6;7;8;9;10;11;12;13;14;15;16;17;18;19;20;21},{30;25;21;18;16;15;14;13;12;11;10;9;8;7;6;5;4;3;2;1;0}),0)</f>
        <v>0</v>
      </c>
      <c r="O8" s="390">
        <f>IF($E8="","",VLOOKUP($E8,'SuperTour Women'!$E$6:$AN$238,13,FALSE))</f>
        <v>0</v>
      </c>
      <c r="P8" s="41">
        <f>IF(O8,LOOKUP(O8,{1;2;3;4;5;6;7;8;9;10;11;12;13;14;15;16;17;18;19;20;21},{30;25;21;18;16;15;14;13;12;11;10;9;8;7;6;5;4;3;2;1;0}),0)</f>
        <v>0</v>
      </c>
      <c r="Q8" s="390">
        <f>IF($E8="","",VLOOKUP($E8,'SuperTour Women'!$E$6:$AN$238,15,FALSE))</f>
        <v>0</v>
      </c>
      <c r="R8" s="43">
        <f>IF(Q8,LOOKUP(Q8,{1;2;3;4;5;6;7;8;9;10;11;12;13;14;15;16;17;18;19;20;21},{30;25;21;18;16;15;14;13;12;11;10;9;8;7;6;5;4;3;2;1;0}),0)</f>
        <v>0</v>
      </c>
      <c r="S8" s="390">
        <f>IF($E8="","",VLOOKUP($E8,'SuperTour Women'!$E$6:$AN$238,17,FALSE))</f>
        <v>2</v>
      </c>
      <c r="T8" s="45">
        <f>IF(S8,LOOKUP(S8,{1;2;3;4;5;6;7;8;9;10;11;12;13;14;15;16;17;18;19;20;21},{60;50;42;36;32;30;28;26;24;22;20;18;16;14;12;10;8;6;4;2;0}),0)</f>
        <v>50</v>
      </c>
      <c r="U8" s="390">
        <f>IF($E8="","",VLOOKUP($E8,'SuperTour Women'!$E$6:$AN$238,19,FALSE))</f>
        <v>0</v>
      </c>
      <c r="V8" s="41">
        <f>IF(U8,LOOKUP(U8,{1;2;3;4;5;6;7;8;9;10;11;12;13;14;15;16;17;18;19;20;21},{60;50;42;36;32;30;28;26;24;22;20;18;16;14;12;10;8;6;4;2;0}),0)</f>
        <v>0</v>
      </c>
      <c r="W8" s="390">
        <f>IF($E8="","",VLOOKUP($E8,'SuperTour Women'!$E$6:$AN$238,21,FALSE))</f>
        <v>3</v>
      </c>
      <c r="X8" s="45">
        <f>IF(W8,LOOKUP(W8,{1;2;3;4;5;6;7;8;9;10;11;12;13;14;15;16;17;18;19;20;21},{60;50;42;36;32;30;28;26;24;22;20;18;16;14;12;10;8;6;4;2;0}),0)</f>
        <v>42</v>
      </c>
      <c r="Y8" s="390">
        <f>IF($E8="","",VLOOKUP($E8,'SuperTour Women'!$E$6:$AN$238,23,FALSE))</f>
        <v>6</v>
      </c>
      <c r="Z8" s="41">
        <f>IF(Y8,LOOKUP(Y8,{1;2;3;4;5;6;7;8;9;10;11;12;13;14;15;16;17;18;19;20;21},{60;50;42;36;32;30;28;26;24;22;20;18;16;14;12;10;8;6;4;2;0}),0)</f>
        <v>30</v>
      </c>
      <c r="AA8" s="390">
        <f>IF($E8="","",VLOOKUP($E8,'SuperTour Women'!$E$6:$AN$238,25,FALSE))</f>
        <v>1</v>
      </c>
      <c r="AB8" s="106">
        <f>IF(AA8,LOOKUP(AA8,{1;2;3;4;5;6;7;8;9;10;11;12;13;14;15;16;17;18;19;20;21},{30;25;21;18;16;15;14;13;12;11;10;9;8;7;6;5;4;3;2;1;0}),0)</f>
        <v>30</v>
      </c>
      <c r="AC8" s="390">
        <f>IF($E8="","",VLOOKUP($E8,'SuperTour Women'!$E$6:$AN$238,27,FALSE))</f>
        <v>2</v>
      </c>
      <c r="AD8" s="488">
        <f>IF(AC8,LOOKUP(AC8,{1;2;3;4;5;6;7;8;9;10;11;12;13;14;15;16;17;18;19;20;21},{30;25;21;18;16;15;14;13;12;11;10;9;8;7;6;5;4;3;2;1;0}),0)</f>
        <v>25</v>
      </c>
      <c r="AE8" s="390">
        <f>IF($E8="","",VLOOKUP($E8,'SuperTour Women'!$E$6:$AN$238,29,FALSE))</f>
        <v>2</v>
      </c>
      <c r="AF8" s="106">
        <f>IF(AE8,LOOKUP(AE8,{1;2;3;4;5;6;7;8;9;10;11;12;13;14;15;16;17;18;19;20;21},{30;25;21;18;16;15;14;13;12;11;10;9;8;7;6;5;4;3;2;1;0}),0)</f>
        <v>25</v>
      </c>
      <c r="AG8" s="390">
        <f>IF($E8="","",VLOOKUP($E8,'SuperTour Women'!$E$6:$AN$238,31,FALSE))</f>
        <v>0</v>
      </c>
      <c r="AH8" s="41">
        <f>IF(AG8,LOOKUP(AG8,{1;2;3;4;5;6;7;8;9;10;11;12;13;14;15;16;17;18;19;20;21},{30;25;21;18;16;15;14;13;12;11;10;9;8;7;6;5;4;3;2;1;0}),0)</f>
        <v>0</v>
      </c>
      <c r="AI8" s="390">
        <f>IF($E8="","",VLOOKUP($E8,'SuperTour Women'!$E$6:$AN$238,33,FALSE))</f>
        <v>0</v>
      </c>
      <c r="AJ8" s="43">
        <f>IF(AI8,LOOKUP(AI8,{1;2;3;4;5;6;7;8;9;10;11;12;13;14;15;16;17;18;19;20;21},{30;25;21;18;16;15;14;13;12;11;10;9;8;7;6;5;4;3;2;1;0}),0)</f>
        <v>0</v>
      </c>
      <c r="AK8" s="390">
        <f>IF($E8="","",VLOOKUP($E8,'SuperTour Women'!$E$6:$AN$238,35,FALSE))</f>
        <v>0</v>
      </c>
      <c r="AL8" s="43">
        <f>IF(AK8,LOOKUP(AK8,{1;2;3;4;5;6;7;8;9;10;11;12;13;14;15;16;17;18;19;20;21},{30;25;21;18;16;15;14;13;12;11;10;9;8;7;6;5;4;3;2;1;0}),0)</f>
        <v>0</v>
      </c>
      <c r="AM8" s="259"/>
      <c r="AN8" s="255">
        <f t="shared" si="3"/>
        <v>3</v>
      </c>
      <c r="AO8" s="256">
        <f>(L8+N8+P8+R8+T8+V8+X8+Z8+AB8+AD8+AF8+AH8+AJ8+AL8)- SMALL((L8,N8,P8,R8,T8,V8,X8,Z8,AB8,AD8,AF8,AH8,AJ8,AL8),1)- SMALL((L8,N8,P8,R8,T8,V8,X8,Z8,AB8,AD8,AF8,AH8,AJ8,AL8),2)- SMALL((L8,N8,P8,R8,T8,V8,X8,Z8,AB8,AD8,AF8,AH8,AJ8,AL8),3)</f>
        <v>202</v>
      </c>
      <c r="AP8" s="161"/>
    </row>
    <row r="9" spans="1:42" s="54" customFormat="1" ht="16" customHeight="1" x14ac:dyDescent="0.2">
      <c r="A9" s="190">
        <f t="shared" si="0"/>
        <v>4</v>
      </c>
      <c r="B9" s="187">
        <v>3535659</v>
      </c>
      <c r="C9" s="181" t="s">
        <v>279</v>
      </c>
      <c r="D9" s="181" t="s">
        <v>280</v>
      </c>
      <c r="E9" s="178" t="str">
        <f t="shared" si="1"/>
        <v>AlaynaSONNESYN</v>
      </c>
      <c r="F9" s="172">
        <v>2017</v>
      </c>
      <c r="G9" s="193">
        <v>1996</v>
      </c>
      <c r="H9" s="311" t="str">
        <f t="shared" si="2"/>
        <v>U23</v>
      </c>
      <c r="I9" s="415">
        <f>(L9+N9+P9+R9+T9+V9+X9+Z9+AB9+AD9+AF9+AH9+AJ9+AL9)-SMALL((L9, N9,P9,R9,T9,V9,X9,Z9,AB9,AD9,AF9,AH9,AJ9,AL9),1)-SMALL((L9,N9,P9,R9,T9,V9,X9,Z9,AB9,AD9,AF9,AH9,AJ9,AL9),2)-SMALL((L9,N9,P9,R9,T9,V9,X9,Z9,AB9,AD9,AF9,AH9,AJ9,AL9),3)</f>
        <v>193</v>
      </c>
      <c r="J9" s="393"/>
      <c r="K9" s="388">
        <f>IF($E9="","",VLOOKUP($E9,'SuperTour Women'!$E$6:$AN$238,9,FALSE))</f>
        <v>13</v>
      </c>
      <c r="L9" s="157">
        <f>IF(K9,LOOKUP(K9,{1;2;3;4;5;6;7;8;9;10;11;12;13;14;15;16;17;18;19;20;21},{30;25;21;18;16;15;14;13;12;11;10;9;8;7;6;5;4;3;2;1;0}),0)</f>
        <v>8</v>
      </c>
      <c r="M9" s="390">
        <f>IF($E9="","",VLOOKUP($E9,'SuperTour Women'!$E$6:$AN$238,11,FALSE))</f>
        <v>10</v>
      </c>
      <c r="N9" s="43">
        <f>IF(M9,LOOKUP(M9,{1;2;3;4;5;6;7;8;9;10;11;12;13;14;15;16;17;18;19;20;21},{30;25;21;18;16;15;14;13;12;11;10;9;8;7;6;5;4;3;2;1;0}),0)</f>
        <v>11</v>
      </c>
      <c r="O9" s="390">
        <f>IF($E9="","",VLOOKUP($E9,'SuperTour Women'!$E$6:$AN$238,13,FALSE))</f>
        <v>0</v>
      </c>
      <c r="P9" s="41">
        <f>IF(O9,LOOKUP(O9,{1;2;3;4;5;6;7;8;9;10;11;12;13;14;15;16;17;18;19;20;21},{30;25;21;18;16;15;14;13;12;11;10;9;8;7;6;5;4;3;2;1;0}),0)</f>
        <v>0</v>
      </c>
      <c r="Q9" s="390">
        <f>IF($E9="","",VLOOKUP($E9,'SuperTour Women'!$E$6:$AN$238,15,FALSE))</f>
        <v>0</v>
      </c>
      <c r="R9" s="43">
        <f>IF(Q9,LOOKUP(Q9,{1;2;3;4;5;6;7;8;9;10;11;12;13;14;15;16;17;18;19;20;21},{30;25;21;18;16;15;14;13;12;11;10;9;8;7;6;5;4;3;2;1;0}),0)</f>
        <v>0</v>
      </c>
      <c r="S9" s="390">
        <f>IF($E9="","",VLOOKUP($E9,'SuperTour Women'!$E$6:$AN$238,17,FALSE))</f>
        <v>12</v>
      </c>
      <c r="T9" s="45">
        <f>IF(S9,LOOKUP(S9,{1;2;3;4;5;6;7;8;9;10;11;12;13;14;15;16;17;18;19;20;21},{60;50;42;36;32;30;28;26;24;22;20;18;16;14;12;10;8;6;4;2;0}),0)</f>
        <v>18</v>
      </c>
      <c r="U9" s="390">
        <f>IF($E9="","",VLOOKUP($E9,'SuperTour Women'!$E$6:$AN$238,19,FALSE))</f>
        <v>10</v>
      </c>
      <c r="V9" s="41">
        <f>IF(U9,LOOKUP(U9,{1;2;3;4;5;6;7;8;9;10;11;12;13;14;15;16;17;18;19;20;21},{60;50;42;36;32;30;28;26;24;22;20;18;16;14;12;10;8;6;4;2;0}),0)</f>
        <v>22</v>
      </c>
      <c r="W9" s="390">
        <f>IF($E9="","",VLOOKUP($E9,'SuperTour Women'!$E$6:$AN$238,21,FALSE))</f>
        <v>7</v>
      </c>
      <c r="X9" s="45">
        <f>IF(W9,LOOKUP(W9,{1;2;3;4;5;6;7;8;9;10;11;12;13;14;15;16;17;18;19;20;21},{60;50;42;36;32;30;28;26;24;22;20;18;16;14;12;10;8;6;4;2;0}),0)</f>
        <v>28</v>
      </c>
      <c r="Y9" s="390">
        <f>IF($E9="","",VLOOKUP($E9,'SuperTour Women'!$E$6:$AN$238,23,FALSE))</f>
        <v>8</v>
      </c>
      <c r="Z9" s="41">
        <f>IF(Y9,LOOKUP(Y9,{1;2;3;4;5;6;7;8;9;10;11;12;13;14;15;16;17;18;19;20;21},{60;50;42;36;32;30;28;26;24;22;20;18;16;14;12;10;8;6;4;2;0}),0)</f>
        <v>26</v>
      </c>
      <c r="AA9" s="390">
        <f>IF($E9="","",VLOOKUP($E9,'SuperTour Women'!$E$6:$AN$238,25,FALSE))</f>
        <v>0</v>
      </c>
      <c r="AB9" s="106">
        <f>IF(AA9,LOOKUP(AA9,{1;2;3;4;5;6;7;8;9;10;11;12;13;14;15;16;17;18;19;20;21},{30;25;21;18;16;15;14;13;12;11;10;9;8;7;6;5;4;3;2;1;0}),0)</f>
        <v>0</v>
      </c>
      <c r="AC9" s="390">
        <f>IF($E9="","",VLOOKUP($E9,'SuperTour Women'!$E$6:$AN$238,27,FALSE))</f>
        <v>0</v>
      </c>
      <c r="AD9" s="488">
        <f>IF(AC9,LOOKUP(AC9,{1;2;3;4;5;6;7;8;9;10;11;12;13;14;15;16;17;18;19;20;21},{30;25;21;18;16;15;14;13;12;11;10;9;8;7;6;5;4;3;2;1;0}),0)</f>
        <v>0</v>
      </c>
      <c r="AE9" s="390">
        <f>IF($E9="","",VLOOKUP($E9,'SuperTour Women'!$E$6:$AN$238,29,FALSE))</f>
        <v>0</v>
      </c>
      <c r="AF9" s="106">
        <f>IF(AE9,LOOKUP(AE9,{1;2;3;4;5;6;7;8;9;10;11;12;13;14;15;16;17;18;19;20;21},{30;25;21;18;16;15;14;13;12;11;10;9;8;7;6;5;4;3;2;1;0}),0)</f>
        <v>0</v>
      </c>
      <c r="AG9" s="390">
        <f>IF($E9="","",VLOOKUP($E9,'SuperTour Women'!$E$6:$AN$238,31,FALSE))</f>
        <v>1</v>
      </c>
      <c r="AH9" s="41">
        <f>IF(AG9,LOOKUP(AG9,{1;2;3;4;5;6;7;8;9;10;11;12;13;14;15;16;17;18;19;20;21},{30;25;21;18;16;15;14;13;12;11;10;9;8;7;6;5;4;3;2;1;0}),0)</f>
        <v>30</v>
      </c>
      <c r="AI9" s="390">
        <f>IF($E9="","",VLOOKUP($E9,'SuperTour Women'!$E$6:$AN$238,33,FALSE))</f>
        <v>2</v>
      </c>
      <c r="AJ9" s="43">
        <f>IF(AI9,LOOKUP(AI9,{1;2;3;4;5;6;7;8;9;10;11;12;13;14;15;16;17;18;19;20;21},{30;25;21;18;16;15;14;13;12;11;10;9;8;7;6;5;4;3;2;1;0}),0)</f>
        <v>25</v>
      </c>
      <c r="AK9" s="390">
        <f>IF($E9="","",VLOOKUP($E9,'SuperTour Women'!$E$6:$AN$238,35,FALSE))</f>
        <v>2</v>
      </c>
      <c r="AL9" s="43">
        <f>IF(AK9,LOOKUP(AK9,{1;2;3;4;5;6;7;8;9;10;11;12;13;14;15;16;17;18;19;20;21},{30;25;21;18;16;15;14;13;12;11;10;9;8;7;6;5;4;3;2;1;0}),0)</f>
        <v>25</v>
      </c>
      <c r="AM9" s="259"/>
      <c r="AN9" s="255">
        <f t="shared" si="3"/>
        <v>4</v>
      </c>
      <c r="AO9" s="256">
        <f>(L9+N9+P9+R9+T9+V9+X9+Z9+AB9+AD9+AF9+AH9+AJ9+AL9)- SMALL((L9,N9,P9,R9,T9,V9,X9,Z9,AB9,AD9,AF9,AH9,AJ9,AL9),1)- SMALL((L9,N9,P9,R9,T9,V9,X9,Z9,AB9,AD9,AF9,AH9,AJ9,AL9),2)- SMALL((L9,N9,P9,R9,T9,V9,X9,Z9,AB9,AD9,AF9,AH9,AJ9,AL9),3)</f>
        <v>193</v>
      </c>
      <c r="AP9" s="161"/>
    </row>
    <row r="10" spans="1:42" s="264" customFormat="1" ht="16" customHeight="1" x14ac:dyDescent="0.2">
      <c r="A10" s="190">
        <f t="shared" si="0"/>
        <v>5</v>
      </c>
      <c r="B10" s="497">
        <v>3535385</v>
      </c>
      <c r="C10" s="181" t="s">
        <v>248</v>
      </c>
      <c r="D10" s="181" t="s">
        <v>51</v>
      </c>
      <c r="E10" s="178" t="str">
        <f t="shared" si="1"/>
        <v>CaitlinPATTERSON</v>
      </c>
      <c r="F10" s="172">
        <v>2017</v>
      </c>
      <c r="G10" s="195">
        <v>1990</v>
      </c>
      <c r="H10" s="311" t="str">
        <f t="shared" si="2"/>
        <v>SR</v>
      </c>
      <c r="I10" s="415">
        <f>(L10+N10+P10+R10+T10+V10+X10+Z10+AB10+AD10+AF10+AH10+AJ10+AL10)-SMALL((L10, N10,P10,R10,T10,V10,X10,Z10,AB10,AD10,AF10,AH10,AJ10,AL10),1)-SMALL((L10,N10,P10,R10,T10,V10,X10,Z10,AB10,AD10,AF10,AH10,AJ10,AL10),2)-SMALL((L10,N10,P10,R10,T10,V10,X10,Z10,AB10,AD10,AF10,AH10,AJ10,AL10),3)</f>
        <v>192</v>
      </c>
      <c r="J10" s="393"/>
      <c r="K10" s="388">
        <f>IF($E10="","",VLOOKUP($E10,'SuperTour Women'!$E$6:$AN$238,9,FALSE))</f>
        <v>0</v>
      </c>
      <c r="L10" s="157">
        <f>IF(K10,LOOKUP(K10,{1;2;3;4;5;6;7;8;9;10;11;12;13;14;15;16;17;18;19;20;21},{30;25;21;18;16;15;14;13;12;11;10;9;8;7;6;5;4;3;2;1;0}),0)</f>
        <v>0</v>
      </c>
      <c r="M10" s="390">
        <f>IF($E10="","",VLOOKUP($E10,'SuperTour Women'!$E$6:$AN$238,11,FALSE))</f>
        <v>0</v>
      </c>
      <c r="N10" s="43">
        <f>IF(M10,LOOKUP(M10,{1;2;3;4;5;6;7;8;9;10;11;12;13;14;15;16;17;18;19;20;21},{30;25;21;18;16;15;14;13;12;11;10;9;8;7;6;5;4;3;2;1;0}),0)</f>
        <v>0</v>
      </c>
      <c r="O10" s="390">
        <f>IF($E10="","",VLOOKUP($E10,'SuperTour Women'!$E$6:$AN$238,13,FALSE))</f>
        <v>0</v>
      </c>
      <c r="P10" s="41">
        <f>IF(O10,LOOKUP(O10,{1;2;3;4;5;6;7;8;9;10;11;12;13;14;15;16;17;18;19;20;21},{30;25;21;18;16;15;14;13;12;11;10;9;8;7;6;5;4;3;2;1;0}),0)</f>
        <v>0</v>
      </c>
      <c r="Q10" s="390">
        <f>IF($E10="","",VLOOKUP($E10,'SuperTour Women'!$E$6:$AN$238,15,FALSE))</f>
        <v>0</v>
      </c>
      <c r="R10" s="43">
        <f>IF(Q10,LOOKUP(Q10,{1;2;3;4;5;6;7;8;9;10;11;12;13;14;15;16;17;18;19;20;21},{30;25;21;18;16;15;14;13;12;11;10;9;8;7;6;5;4;3;2;1;0}),0)</f>
        <v>0</v>
      </c>
      <c r="S10" s="390">
        <f>IF($E10="","",VLOOKUP($E10,'SuperTour Women'!$E$6:$AN$238,17,FALSE))</f>
        <v>1</v>
      </c>
      <c r="T10" s="45">
        <f>IF(S10,LOOKUP(S10,{1;2;3;4;5;6;7;8;9;10;11;12;13;14;15;16;17;18;19;20;21},{60;50;42;36;32;30;28;26;24;22;20;18;16;14;12;10;8;6;4;2;0}),0)</f>
        <v>60</v>
      </c>
      <c r="U10" s="390">
        <f>IF($E10="","",VLOOKUP($E10,'SuperTour Women'!$E$6:$AN$238,19,FALSE))</f>
        <v>4</v>
      </c>
      <c r="V10" s="41">
        <f>IF(U10,LOOKUP(U10,{1;2;3;4;5;6;7;8;9;10;11;12;13;14;15;16;17;18;19;20;21},{60;50;42;36;32;30;28;26;24;22;20;18;16;14;12;10;8;6;4;2;0}),0)</f>
        <v>36</v>
      </c>
      <c r="W10" s="390">
        <f>IF($E10="","",VLOOKUP($E10,'SuperTour Women'!$E$6:$AN$238,21,FALSE))</f>
        <v>1</v>
      </c>
      <c r="X10" s="45">
        <f>IF(W10,LOOKUP(W10,{1;2;3;4;5;6;7;8;9;10;11;12;13;14;15;16;17;18;19;20;21},{60;50;42;36;32;30;28;26;24;22;20;18;16;14;12;10;8;6;4;2;0}),0)</f>
        <v>60</v>
      </c>
      <c r="Y10" s="390">
        <f>IF($E10="","",VLOOKUP($E10,'SuperTour Women'!$E$6:$AN$238,23,FALSE))</f>
        <v>4</v>
      </c>
      <c r="Z10" s="41">
        <f>IF(Y10,LOOKUP(Y10,{1;2;3;4;5;6;7;8;9;10;11;12;13;14;15;16;17;18;19;20;21},{60;50;42;36;32;30;28;26;24;22;20;18;16;14;12;10;8;6;4;2;0}),0)</f>
        <v>36</v>
      </c>
      <c r="AA10" s="390">
        <f>IF($E10="","",VLOOKUP($E10,'SuperTour Women'!$E$6:$AN$238,25,FALSE))</f>
        <v>0</v>
      </c>
      <c r="AB10" s="106">
        <f>IF(AA10,LOOKUP(AA10,{1;2;3;4;5;6;7;8;9;10;11;12;13;14;15;16;17;18;19;20;21},{30;25;21;18;16;15;14;13;12;11;10;9;8;7;6;5;4;3;2;1;0}),0)</f>
        <v>0</v>
      </c>
      <c r="AC10" s="390">
        <f>IF($E10="","",VLOOKUP($E10,'SuperTour Women'!$E$6:$AN$238,27,FALSE))</f>
        <v>0</v>
      </c>
      <c r="AD10" s="488">
        <f>IF(AC10,LOOKUP(AC10,{1;2;3;4;5;6;7;8;9;10;11;12;13;14;15;16;17;18;19;20;21},{30;25;21;18;16;15;14;13;12;11;10;9;8;7;6;5;4;3;2;1;0}),0)</f>
        <v>0</v>
      </c>
      <c r="AE10" s="390">
        <f>IF($E10="","",VLOOKUP($E10,'SuperTour Women'!$E$6:$AN$238,29,FALSE))</f>
        <v>0</v>
      </c>
      <c r="AF10" s="106">
        <f>IF(AE10,LOOKUP(AE10,{1;2;3;4;5;6;7;8;9;10;11;12;13;14;15;16;17;18;19;20;21},{30;25;21;18;16;15;14;13;12;11;10;9;8;7;6;5;4;3;2;1;0}),0)</f>
        <v>0</v>
      </c>
      <c r="AG10" s="390">
        <f>IF($E10="","",VLOOKUP($E10,'SuperTour Women'!$E$6:$AN$238,31,FALSE))</f>
        <v>0</v>
      </c>
      <c r="AH10" s="41">
        <f>IF(AG10,LOOKUP(AG10,{1;2;3;4;5;6;7;8;9;10;11;12;13;14;15;16;17;18;19;20;21},{30;25;21;18;16;15;14;13;12;11;10;9;8;7;6;5;4;3;2;1;0}),0)</f>
        <v>0</v>
      </c>
      <c r="AI10" s="390">
        <f>IF($E10="","",VLOOKUP($E10,'SuperTour Women'!$E$6:$AN$238,33,FALSE))</f>
        <v>0</v>
      </c>
      <c r="AJ10" s="43">
        <f>IF(AI10,LOOKUP(AI10,{1;2;3;4;5;6;7;8;9;10;11;12;13;14;15;16;17;18;19;20;21},{30;25;21;18;16;15;14;13;12;11;10;9;8;7;6;5;4;3;2;1;0}),0)</f>
        <v>0</v>
      </c>
      <c r="AK10" s="390">
        <f>IF($E10="","",VLOOKUP($E10,'SuperTour Women'!$E$6:$AN$238,35,FALSE))</f>
        <v>0</v>
      </c>
      <c r="AL10" s="43">
        <f>IF(AK10,LOOKUP(AK10,{1;2;3;4;5;6;7;8;9;10;11;12;13;14;15;16;17;18;19;20;21},{30;25;21;18;16;15;14;13;12;11;10;9;8;7;6;5;4;3;2;1;0}),0)</f>
        <v>0</v>
      </c>
      <c r="AM10" s="437"/>
      <c r="AN10" s="255">
        <f t="shared" si="3"/>
        <v>5</v>
      </c>
      <c r="AO10" s="256">
        <f>(L10+N10+P10+R10+T10+V10+X10+Z10+AB10+AD10+AF10+AH10+AJ10+AL10)- SMALL((L10,N10,P10,R10,T10,V10,X10,Z10,AB10,AD10,AF10,AH10,AJ10,AL10),1)- SMALL((L10,N10,P10,R10,T10,V10,X10,Z10,AB10,AD10,AF10,AH10,AJ10,AL10),2)- SMALL((L10,N10,P10,R10,T10,V10,X10,Z10,AB10,AD10,AF10,AH10,AJ10,AL10),3)</f>
        <v>192</v>
      </c>
      <c r="AP10" s="393"/>
    </row>
    <row r="11" spans="1:42" s="264" customFormat="1" ht="16" customHeight="1" x14ac:dyDescent="0.2">
      <c r="A11" s="190">
        <f t="shared" si="0"/>
        <v>6</v>
      </c>
      <c r="B11" s="444">
        <v>3535448</v>
      </c>
      <c r="C11" s="181" t="s">
        <v>251</v>
      </c>
      <c r="D11" s="181" t="s">
        <v>252</v>
      </c>
      <c r="E11" s="178" t="str">
        <f t="shared" si="1"/>
        <v>RosieFRANKOWSKI</v>
      </c>
      <c r="F11" s="172">
        <v>2017</v>
      </c>
      <c r="G11" s="193">
        <v>1991</v>
      </c>
      <c r="H11" s="311" t="str">
        <f t="shared" si="2"/>
        <v>SR</v>
      </c>
      <c r="I11" s="415">
        <f>(L11+N11+P11+R11+T11+V11+X11+Z11+AB11+AD11+AF11+AH11+AJ11+AL11)-SMALL((L11, N11,P11,R11,T11,V11,X11,Z11,AB11,AD11,AF11,AH11,AJ11,AL11),1)-SMALL((L11,N11,P11,R11,T11,V11,X11,Z11,AB11,AD11,AF11,AH11,AJ11,AL11),2)-SMALL((L11,N11,P11,R11,T11,V11,X11,Z11,AB11,AD11,AF11,AH11,AJ11,AL11),3)</f>
        <v>169</v>
      </c>
      <c r="J11" s="393"/>
      <c r="K11" s="388">
        <f>IF($E11="","",VLOOKUP($E11,'SuperTour Women'!$E$6:$AN$238,9,FALSE))</f>
        <v>2</v>
      </c>
      <c r="L11" s="157">
        <f>IF(K11,LOOKUP(K11,{1;2;3;4;5;6;7;8;9;10;11;12;13;14;15;16;17;18;19;20;21},{30;25;21;18;16;15;14;13;12;11;10;9;8;7;6;5;4;3;2;1;0}),0)</f>
        <v>25</v>
      </c>
      <c r="M11" s="390">
        <f>IF($E11="","",VLOOKUP($E11,'SuperTour Women'!$E$6:$AN$238,11,FALSE))</f>
        <v>1</v>
      </c>
      <c r="N11" s="43">
        <f>IF(M11,LOOKUP(M11,{1;2;3;4;5;6;7;8;9;10;11;12;13;14;15;16;17;18;19;20;21},{30;25;21;18;16;15;14;13;12;11;10;9;8;7;6;5;4;3;2;1;0}),0)</f>
        <v>30</v>
      </c>
      <c r="O11" s="390">
        <f>IF($E11="","",VLOOKUP($E11,'SuperTour Women'!$E$6:$AN$238,13,FALSE))</f>
        <v>9</v>
      </c>
      <c r="P11" s="41">
        <f>IF(O11,LOOKUP(O11,{1;2;3;4;5;6;7;8;9;10;11;12;13;14;15;16;17;18;19;20;21},{30;25;21;18;16;15;14;13;12;11;10;9;8;7;6;5;4;3;2;1;0}),0)</f>
        <v>12</v>
      </c>
      <c r="Q11" s="390">
        <f>IF($E11="","",VLOOKUP($E11,'SuperTour Women'!$E$6:$AN$238,15,FALSE))</f>
        <v>7</v>
      </c>
      <c r="R11" s="43">
        <f>IF(Q11,LOOKUP(Q11,{1;2;3;4;5;6;7;8;9;10;11;12;13;14;15;16;17;18;19;20;21},{30;25;21;18;16;15;14;13;12;11;10;9;8;7;6;5;4;3;2;1;0}),0)</f>
        <v>14</v>
      </c>
      <c r="S11" s="390">
        <f>IF($E11="","",VLOOKUP($E11,'SuperTour Women'!$E$6:$AN$238,17,FALSE))</f>
        <v>5</v>
      </c>
      <c r="T11" s="45">
        <f>IF(S11,LOOKUP(S11,{1;2;3;4;5;6;7;8;9;10;11;12;13;14;15;16;17;18;19;20;21},{60;50;42;36;32;30;28;26;24;22;20;18;16;14;12;10;8;6;4;2;0}),0)</f>
        <v>32</v>
      </c>
      <c r="U11" s="390">
        <f>IF($E11="","",VLOOKUP($E11,'SuperTour Women'!$E$6:$AN$238,19,FALSE))</f>
        <v>0</v>
      </c>
      <c r="V11" s="41">
        <f>IF(U11,LOOKUP(U11,{1;2;3;4;5;6;7;8;9;10;11;12;13;14;15;16;17;18;19;20;21},{60;50;42;36;32;30;28;26;24;22;20;18;16;14;12;10;8;6;4;2;0}),0)</f>
        <v>0</v>
      </c>
      <c r="W11" s="390">
        <f>IF($E11="","",VLOOKUP($E11,'SuperTour Women'!$E$6:$AN$238,21,FALSE))</f>
        <v>2</v>
      </c>
      <c r="X11" s="45">
        <f>IF(W11,LOOKUP(W11,{1;2;3;4;5;6;7;8;9;10;11;12;13;14;15;16;17;18;19;20;21},{60;50;42;36;32;30;28;26;24;22;20;18;16;14;12;10;8;6;4;2;0}),0)</f>
        <v>50</v>
      </c>
      <c r="Y11" s="390">
        <f>IF($E11="","",VLOOKUP($E11,'SuperTour Women'!$E$6:$AN$238,23,FALSE))</f>
        <v>18</v>
      </c>
      <c r="Z11" s="41">
        <f>IF(Y11,LOOKUP(Y11,{1;2;3;4;5;6;7;8;9;10;11;12;13;14;15;16;17;18;19;20;21},{60;50;42;36;32;30;28;26;24;22;20;18;16;14;12;10;8;6;4;2;0}),0)</f>
        <v>6</v>
      </c>
      <c r="AA11" s="390">
        <f>IF($E11="","",VLOOKUP($E11,'SuperTour Women'!$E$6:$AN$238,25,FALSE))</f>
        <v>0</v>
      </c>
      <c r="AB11" s="106">
        <f>IF(AA11,LOOKUP(AA11,{1;2;3;4;5;6;7;8;9;10;11;12;13;14;15;16;17;18;19;20;21},{30;25;21;18;16;15;14;13;12;11;10;9;8;7;6;5;4;3;2;1;0}),0)</f>
        <v>0</v>
      </c>
      <c r="AC11" s="390">
        <f>IF($E11="","",VLOOKUP($E11,'SuperTour Women'!$E$6:$AN$238,27,FALSE))</f>
        <v>0</v>
      </c>
      <c r="AD11" s="488">
        <f>IF(AC11,LOOKUP(AC11,{1;2;3;4;5;6;7;8;9;10;11;12;13;14;15;16;17;18;19;20;21},{30;25;21;18;16;15;14;13;12;11;10;9;8;7;6;5;4;3;2;1;0}),0)</f>
        <v>0</v>
      </c>
      <c r="AE11" s="390">
        <f>IF($E11="","",VLOOKUP($E11,'SuperTour Women'!$E$6:$AN$238,29,FALSE))</f>
        <v>0</v>
      </c>
      <c r="AF11" s="106">
        <f>IF(AE11,LOOKUP(AE11,{1;2;3;4;5;6;7;8;9;10;11;12;13;14;15;16;17;18;19;20;21},{30;25;21;18;16;15;14;13;12;11;10;9;8;7;6;5;4;3;2;1;0}),0)</f>
        <v>0</v>
      </c>
      <c r="AG11" s="390">
        <f>IF($E11="","",VLOOKUP($E11,'SuperTour Women'!$E$6:$AN$238,31,FALSE))</f>
        <v>0</v>
      </c>
      <c r="AH11" s="41">
        <f>IF(AG11,LOOKUP(AG11,{1;2;3;4;5;6;7;8;9;10;11;12;13;14;15;16;17;18;19;20;21},{30;25;21;18;16;15;14;13;12;11;10;9;8;7;6;5;4;3;2;1;0}),0)</f>
        <v>0</v>
      </c>
      <c r="AI11" s="390">
        <f>IF($E11="","",VLOOKUP($E11,'SuperTour Women'!$E$6:$AN$238,33,FALSE))</f>
        <v>0</v>
      </c>
      <c r="AJ11" s="43">
        <f>IF(AI11,LOOKUP(AI11,{1;2;3;4;5;6;7;8;9;10;11;12;13;14;15;16;17;18;19;20;21},{30;25;21;18;16;15;14;13;12;11;10;9;8;7;6;5;4;3;2;1;0}),0)</f>
        <v>0</v>
      </c>
      <c r="AK11" s="390">
        <f>IF($E11="","",VLOOKUP($E11,'SuperTour Women'!$E$6:$AN$238,35,FALSE))</f>
        <v>0</v>
      </c>
      <c r="AL11" s="43">
        <f>IF(AK11,LOOKUP(AK11,{1;2;3;4;5;6;7;8;9;10;11;12;13;14;15;16;17;18;19;20;21},{30;25;21;18;16;15;14;13;12;11;10;9;8;7;6;5;4;3;2;1;0}),0)</f>
        <v>0</v>
      </c>
      <c r="AM11" s="437"/>
      <c r="AN11" s="255">
        <f t="shared" si="3"/>
        <v>6</v>
      </c>
      <c r="AO11" s="256">
        <f>(L11+N11+P11+R11+T11+V11+X11+Z11+AB11+AD11+AF11+AH11+AJ11+AL11)- SMALL((L11,N11,P11,R11,T11,V11,X11,Z11,AB11,AD11,AF11,AH11,AJ11,AL11),1)- SMALL((L11,N11,P11,R11,T11,V11,X11,Z11,AB11,AD11,AF11,AH11,AJ11,AL11),2)- SMALL((L11,N11,P11,R11,T11,V11,X11,Z11,AB11,AD11,AF11,AH11,AJ11,AL11),3)</f>
        <v>169</v>
      </c>
      <c r="AP11" s="393"/>
    </row>
    <row r="12" spans="1:42" s="264" customFormat="1" ht="15" customHeight="1" x14ac:dyDescent="0.2">
      <c r="A12" s="190">
        <f t="shared" si="0"/>
        <v>7</v>
      </c>
      <c r="B12" s="444">
        <v>3535606</v>
      </c>
      <c r="C12" s="181" t="s">
        <v>268</v>
      </c>
      <c r="D12" s="181" t="s">
        <v>186</v>
      </c>
      <c r="E12" s="178" t="str">
        <f t="shared" si="1"/>
        <v>HannahHALVORSEN</v>
      </c>
      <c r="F12" s="172">
        <v>2017</v>
      </c>
      <c r="G12" s="193">
        <v>1998</v>
      </c>
      <c r="H12" s="311" t="str">
        <f t="shared" si="2"/>
        <v>U23</v>
      </c>
      <c r="I12" s="415">
        <f>(L12+N12+P12+R12+T12+V12+X12+Z12+AB12+AD12+AF12+AH12+AJ12+AL12)-SMALL((L12, N12,P12,R12,T12,V12,X12,Z12,AB12,AD12,AF12,AH12,AJ12,AL12),1)-SMALL((L12,N12,P12,R12,T12,V12,X12,Z12,AB12,AD12,AF12,AH12,AJ12,AL12),2)-SMALL((L12,N12,P12,R12,T12,V12,X12,Z12,AB12,AD12,AF12,AH12,AJ12,AL12),3)</f>
        <v>168</v>
      </c>
      <c r="J12" s="393"/>
      <c r="K12" s="388">
        <f>IF($E12="","",VLOOKUP($E12,'SuperTour Women'!$E$6:$AN$238,9,FALSE))</f>
        <v>3</v>
      </c>
      <c r="L12" s="157">
        <f>IF(K12,LOOKUP(K12,{1;2;3;4;5;6;7;8;9;10;11;12;13;14;15;16;17;18;19;20;21},{30;25;21;18;16;15;14;13;12;11;10;9;8;7;6;5;4;3;2;1;0}),0)</f>
        <v>21</v>
      </c>
      <c r="M12" s="390">
        <f>IF($E12="","",VLOOKUP($E12,'SuperTour Women'!$E$6:$AN$238,11,FALSE))</f>
        <v>0</v>
      </c>
      <c r="N12" s="43">
        <f>IF(M12,LOOKUP(M12,{1;2;3;4;5;6;7;8;9;10;11;12;13;14;15;16;17;18;19;20;21},{30;25;21;18;16;15;14;13;12;11;10;9;8;7;6;5;4;3;2;1;0}),0)</f>
        <v>0</v>
      </c>
      <c r="O12" s="390">
        <f>IF($E12="","",VLOOKUP($E12,'SuperTour Women'!$E$6:$AN$238,13,FALSE))</f>
        <v>5</v>
      </c>
      <c r="P12" s="41">
        <f>IF(O12,LOOKUP(O12,{1;2;3;4;5;6;7;8;9;10;11;12;13;14;15;16;17;18;19;20;21},{30;25;21;18;16;15;14;13;12;11;10;9;8;7;6;5;4;3;2;1;0}),0)</f>
        <v>16</v>
      </c>
      <c r="Q12" s="390">
        <f>IF($E12="","",VLOOKUP($E12,'SuperTour Women'!$E$6:$AN$238,15,FALSE))</f>
        <v>8</v>
      </c>
      <c r="R12" s="43">
        <f>IF(Q12,LOOKUP(Q12,{1;2;3;4;5;6;7;8;9;10;11;12;13;14;15;16;17;18;19;20;21},{30;25;21;18;16;15;14;13;12;11;10;9;8;7;6;5;4;3;2;1;0}),0)</f>
        <v>13</v>
      </c>
      <c r="S12" s="390">
        <f>IF($E12="","",VLOOKUP($E12,'SuperTour Women'!$E$6:$AN$238,17,FALSE))</f>
        <v>8</v>
      </c>
      <c r="T12" s="45">
        <f>IF(S12,LOOKUP(S12,{1;2;3;4;5;6;7;8;9;10;11;12;13;14;15;16;17;18;19;20;21},{60;50;42;36;32;30;28;26;24;22;20;18;16;14;12;10;8;6;4;2;0}),0)</f>
        <v>26</v>
      </c>
      <c r="U12" s="390">
        <f>IF($E12="","",VLOOKUP($E12,'SuperTour Women'!$E$6:$AN$238,19,FALSE))</f>
        <v>3</v>
      </c>
      <c r="V12" s="41">
        <f>IF(U12,LOOKUP(U12,{1;2;3;4;5;6;7;8;9;10;11;12;13;14;15;16;17;18;19;20;21},{60;50;42;36;32;30;28;26;24;22;20;18;16;14;12;10;8;6;4;2;0}),0)</f>
        <v>42</v>
      </c>
      <c r="W12" s="390">
        <f>IF($E12="","",VLOOKUP($E12,'SuperTour Women'!$E$6:$AN$238,21,FALSE))</f>
        <v>0</v>
      </c>
      <c r="X12" s="45">
        <f>IF(W12,LOOKUP(W12,{1;2;3;4;5;6;7;8;9;10;11;12;13;14;15;16;17;18;19;20;21},{60;50;42;36;32;30;28;26;24;22;20;18;16;14;12;10;8;6;4;2;0}),0)</f>
        <v>0</v>
      </c>
      <c r="Y12" s="390">
        <f>IF($E12="","",VLOOKUP($E12,'SuperTour Women'!$E$6:$AN$238,23,FALSE))</f>
        <v>2</v>
      </c>
      <c r="Z12" s="41">
        <f>IF(Y12,LOOKUP(Y12,{1;2;3;4;5;6;7;8;9;10;11;12;13;14;15;16;17;18;19;20;21},{60;50;42;36;32;30;28;26;24;22;20;18;16;14;12;10;8;6;4;2;0}),0)</f>
        <v>50</v>
      </c>
      <c r="AA12" s="390">
        <f>IF($E12="","",VLOOKUP($E12,'SuperTour Women'!$E$6:$AN$238,25,FALSE))</f>
        <v>0</v>
      </c>
      <c r="AB12" s="106">
        <f>IF(AA12,LOOKUP(AA12,{1;2;3;4;5;6;7;8;9;10;11;12;13;14;15;16;17;18;19;20;21},{30;25;21;18;16;15;14;13;12;11;10;9;8;7;6;5;4;3;2;1;0}),0)</f>
        <v>0</v>
      </c>
      <c r="AC12" s="390">
        <f>IF($E12="","",VLOOKUP($E12,'SuperTour Women'!$E$6:$AN$238,27,FALSE))</f>
        <v>0</v>
      </c>
      <c r="AD12" s="488">
        <f>IF(AC12,LOOKUP(AC12,{1;2;3;4;5;6;7;8;9;10;11;12;13;14;15;16;17;18;19;20;21},{30;25;21;18;16;15;14;13;12;11;10;9;8;7;6;5;4;3;2;1;0}),0)</f>
        <v>0</v>
      </c>
      <c r="AE12" s="390">
        <f>IF($E12="","",VLOOKUP($E12,'SuperTour Women'!$E$6:$AN$238,29,FALSE))</f>
        <v>0</v>
      </c>
      <c r="AF12" s="106">
        <f>IF(AE12,LOOKUP(AE12,{1;2;3;4;5;6;7;8;9;10;11;12;13;14;15;16;17;18;19;20;21},{30;25;21;18;16;15;14;13;12;11;10;9;8;7;6;5;4;3;2;1;0}),0)</f>
        <v>0</v>
      </c>
      <c r="AG12" s="390">
        <f>IF($E12="","",VLOOKUP($E12,'SuperTour Women'!$E$6:$AN$238,31,FALSE))</f>
        <v>0</v>
      </c>
      <c r="AH12" s="41">
        <f>IF(AG12,LOOKUP(AG12,{1;2;3;4;5;6;7;8;9;10;11;12;13;14;15;16;17;18;19;20;21},{30;25;21;18;16;15;14;13;12;11;10;9;8;7;6;5;4;3;2;1;0}),0)</f>
        <v>0</v>
      </c>
      <c r="AI12" s="390">
        <f>IF($E12="","",VLOOKUP($E12,'SuperTour Women'!$E$6:$AN$238,33,FALSE))</f>
        <v>0</v>
      </c>
      <c r="AJ12" s="43">
        <f>IF(AI12,LOOKUP(AI12,{1;2;3;4;5;6;7;8;9;10;11;12;13;14;15;16;17;18;19;20;21},{30;25;21;18;16;15;14;13;12;11;10;9;8;7;6;5;4;3;2;1;0}),0)</f>
        <v>0</v>
      </c>
      <c r="AK12" s="390">
        <f>IF($E12="","",VLOOKUP($E12,'SuperTour Women'!$E$6:$AN$238,35,FALSE))</f>
        <v>0</v>
      </c>
      <c r="AL12" s="43">
        <f>IF(AK12,LOOKUP(AK12,{1;2;3;4;5;6;7;8;9;10;11;12;13;14;15;16;17;18;19;20;21},{30;25;21;18;16;15;14;13;12;11;10;9;8;7;6;5;4;3;2;1;0}),0)</f>
        <v>0</v>
      </c>
      <c r="AM12" s="437"/>
      <c r="AN12" s="255">
        <f t="shared" si="3"/>
        <v>7</v>
      </c>
      <c r="AO12" s="256">
        <f>(L12+N12+P12+R12+T12+V12+X12+Z12+AB12+AD12+AF12+AH12+AJ12+AL12)- SMALL((L12,N12,P12,R12,T12,V12,X12,Z12,AB12,AD12,AF12,AH12,AJ12,AL12),1)- SMALL((L12,N12,P12,R12,T12,V12,X12,Z12,AB12,AD12,AF12,AH12,AJ12,AL12),2)- SMALL((L12,N12,P12,R12,T12,V12,X12,Z12,AB12,AD12,AF12,AH12,AJ12,AL12),3)</f>
        <v>168</v>
      </c>
      <c r="AP12" s="393"/>
    </row>
    <row r="13" spans="1:42" s="54" customFormat="1" ht="16" customHeight="1" x14ac:dyDescent="0.2">
      <c r="A13" s="190">
        <f t="shared" si="0"/>
        <v>8</v>
      </c>
      <c r="B13" s="187">
        <v>3535601</v>
      </c>
      <c r="C13" s="181" t="s">
        <v>287</v>
      </c>
      <c r="D13" s="181" t="s">
        <v>75</v>
      </c>
      <c r="E13" s="178" t="str">
        <f t="shared" si="1"/>
        <v>KatharineOGDEN</v>
      </c>
      <c r="F13" s="172">
        <v>2017</v>
      </c>
      <c r="G13" s="193">
        <v>1997</v>
      </c>
      <c r="H13" s="311" t="str">
        <f t="shared" si="2"/>
        <v>U23</v>
      </c>
      <c r="I13" s="415">
        <f>(L13+N13+P13+R13+T13+V13+X13+Z13+AB13+AD13+AF13+AH13+AJ13+AL13)-SMALL((L13, N13,P13,R13,T13,V13,X13,Z13,AB13,AD13,AF13,AH13,AJ13,AL13),1)-SMALL((L13,N13,P13,R13,T13,V13,X13,Z13,AB13,AD13,AF13,AH13,AJ13,AL13),2)-SMALL((L13,N13,P13,R13,T13,V13,X13,Z13,AB13,AD13,AF13,AH13,AJ13,AL13),3)</f>
        <v>159</v>
      </c>
      <c r="J13" s="393"/>
      <c r="K13" s="388">
        <f>IF($E13="","",VLOOKUP($E13,'SuperTour Women'!$E$6:$AN$238,9,FALSE))</f>
        <v>0</v>
      </c>
      <c r="L13" s="157">
        <f>IF(K13,LOOKUP(K13,{1;2;3;4;5;6;7;8;9;10;11;12;13;14;15;16;17;18;19;20;21},{30;25;21;18;16;15;14;13;12;11;10;9;8;7;6;5;4;3;2;1;0}),0)</f>
        <v>0</v>
      </c>
      <c r="M13" s="390">
        <f>IF($E13="","",VLOOKUP($E13,'SuperTour Women'!$E$6:$AN$238,11,FALSE))</f>
        <v>0</v>
      </c>
      <c r="N13" s="43">
        <f>IF(M13,LOOKUP(M13,{1;2;3;4;5;6;7;8;9;10;11;12;13;14;15;16;17;18;19;20;21},{30;25;21;18;16;15;14;13;12;11;10;9;8;7;6;5;4;3;2;1;0}),0)</f>
        <v>0</v>
      </c>
      <c r="O13" s="390">
        <f>IF($E13="","",VLOOKUP($E13,'SuperTour Women'!$E$6:$AN$238,13,FALSE))</f>
        <v>11</v>
      </c>
      <c r="P13" s="41">
        <f>IF(O13,LOOKUP(O13,{1;2;3;4;5;6;7;8;9;10;11;12;13;14;15;16;17;18;19;20;21},{30;25;21;18;16;15;14;13;12;11;10;9;8;7;6;5;4;3;2;1;0}),0)</f>
        <v>10</v>
      </c>
      <c r="Q13" s="390">
        <f>IF($E13="","",VLOOKUP($E13,'SuperTour Women'!$E$6:$AN$238,15,FALSE))</f>
        <v>6</v>
      </c>
      <c r="R13" s="43">
        <f>IF(Q13,LOOKUP(Q13,{1;2;3;4;5;6;7;8;9;10;11;12;13;14;15;16;17;18;19;20;21},{30;25;21;18;16;15;14;13;12;11;10;9;8;7;6;5;4;3;2;1;0}),0)</f>
        <v>15</v>
      </c>
      <c r="S13" s="390">
        <f>IF($E13="","",VLOOKUP($E13,'SuperTour Women'!$E$6:$AN$238,17,FALSE))</f>
        <v>7</v>
      </c>
      <c r="T13" s="45">
        <f>IF(S13,LOOKUP(S13,{1;2;3;4;5;6;7;8;9;10;11;12;13;14;15;16;17;18;19;20;21},{60;50;42;36;32;30;28;26;24;22;20;18;16;14;12;10;8;6;4;2;0}),0)</f>
        <v>28</v>
      </c>
      <c r="U13" s="390">
        <f>IF($E13="","",VLOOKUP($E13,'SuperTour Women'!$E$6:$AN$238,19,FALSE))</f>
        <v>9</v>
      </c>
      <c r="V13" s="41">
        <f>IF(U13,LOOKUP(U13,{1;2;3;4;5;6;7;8;9;10;11;12;13;14;15;16;17;18;19;20;21},{60;50;42;36;32;30;28;26;24;22;20;18;16;14;12;10;8;6;4;2;0}),0)</f>
        <v>24</v>
      </c>
      <c r="W13" s="390">
        <f>IF($E13="","",VLOOKUP($E13,'SuperTour Women'!$E$6:$AN$238,21,FALSE))</f>
        <v>9</v>
      </c>
      <c r="X13" s="45">
        <f>IF(W13,LOOKUP(W13,{1;2;3;4;5;6;7;8;9;10;11;12;13;14;15;16;17;18;19;20;21},{60;50;42;36;32;30;28;26;24;22;20;18;16;14;12;10;8;6;4;2;0}),0)</f>
        <v>24</v>
      </c>
      <c r="Y13" s="390">
        <f>IF($E13="","",VLOOKUP($E13,'SuperTour Women'!$E$6:$AN$238,23,FALSE))</f>
        <v>0</v>
      </c>
      <c r="Z13" s="41">
        <f>IF(Y13,LOOKUP(Y13,{1;2;3;4;5;6;7;8;9;10;11;12;13;14;15;16;17;18;19;20;21},{60;50;42;36;32;30;28;26;24;22;20;18;16;14;12;10;8;6;4;2;0}),0)</f>
        <v>0</v>
      </c>
      <c r="AA13" s="390">
        <f>IF($E13="","",VLOOKUP($E13,'SuperTour Women'!$E$6:$AN$238,25,FALSE))</f>
        <v>3</v>
      </c>
      <c r="AB13" s="106">
        <f>IF(AA13,LOOKUP(AA13,{1;2;3;4;5;6;7;8;9;10;11;12;13;14;15;16;17;18;19;20;21},{30;25;21;18;16;15;14;13;12;11;10;9;8;7;6;5;4;3;2;1;0}),0)</f>
        <v>21</v>
      </c>
      <c r="AC13" s="390">
        <f>IF($E13="","",VLOOKUP($E13,'SuperTour Women'!$E$6:$AN$238,27,FALSE))</f>
        <v>5</v>
      </c>
      <c r="AD13" s="488">
        <f>IF(AC13,LOOKUP(AC13,{1;2;3;4;5;6;7;8;9;10;11;12;13;14;15;16;17;18;19;20;21},{30;25;21;18;16;15;14;13;12;11;10;9;8;7;6;5;4;3;2;1;0}),0)</f>
        <v>16</v>
      </c>
      <c r="AE13" s="390">
        <f>IF($E13="","",VLOOKUP($E13,'SuperTour Women'!$E$6:$AN$238,29,FALSE))</f>
        <v>3</v>
      </c>
      <c r="AF13" s="106">
        <f>IF(AE13,LOOKUP(AE13,{1;2;3;4;5;6;7;8;9;10;11;12;13;14;15;16;17;18;19;20;21},{30;25;21;18;16;15;14;13;12;11;10;9;8;7;6;5;4;3;2;1;0}),0)</f>
        <v>21</v>
      </c>
      <c r="AG13" s="390">
        <f>IF($E13="","",VLOOKUP($E13,'SuperTour Women'!$E$6:$AN$238,31,FALSE))</f>
        <v>0</v>
      </c>
      <c r="AH13" s="41">
        <f>IF(AG13,LOOKUP(AG13,{1;2;3;4;5;6;7;8;9;10;11;12;13;14;15;16;17;18;19;20;21},{30;25;21;18;16;15;14;13;12;11;10;9;8;7;6;5;4;3;2;1;0}),0)</f>
        <v>0</v>
      </c>
      <c r="AI13" s="390">
        <f>IF($E13="","",VLOOKUP($E13,'SuperTour Women'!$E$6:$AN$238,33,FALSE))</f>
        <v>0</v>
      </c>
      <c r="AJ13" s="43">
        <f>IF(AI13,LOOKUP(AI13,{1;2;3;4;5;6;7;8;9;10;11;12;13;14;15;16;17;18;19;20;21},{30;25;21;18;16;15;14;13;12;11;10;9;8;7;6;5;4;3;2;1;0}),0)</f>
        <v>0</v>
      </c>
      <c r="AK13" s="390">
        <f>IF($E13="","",VLOOKUP($E13,'SuperTour Women'!$E$6:$AN$238,35,FALSE))</f>
        <v>0</v>
      </c>
      <c r="AL13" s="43">
        <f>IF(AK13,LOOKUP(AK13,{1;2;3;4;5;6;7;8;9;10;11;12;13;14;15;16;17;18;19;20;21},{30;25;21;18;16;15;14;13;12;11;10;9;8;7;6;5;4;3;2;1;0}),0)</f>
        <v>0</v>
      </c>
      <c r="AM13" s="259"/>
      <c r="AN13" s="255">
        <f t="shared" si="3"/>
        <v>8</v>
      </c>
      <c r="AO13" s="256">
        <f>(L13+N13+P13+R13+T13+V13+X13+Z13+AB13+AD13+AF13+AH13+AJ13+AL13)- SMALL((L13,N13,P13,R13,T13,V13,X13,Z13,AB13,AD13,AF13,AH13,AJ13,AL13),1)- SMALL((L13,N13,P13,R13,T13,V13,X13,Z13,AB13,AD13,AF13,AH13,AJ13,AL13),2)- SMALL((L13,N13,P13,R13,T13,V13,X13,Z13,AB13,AD13,AF13,AH13,AJ13,AL13),3)</f>
        <v>159</v>
      </c>
      <c r="AP13" s="161"/>
    </row>
    <row r="14" spans="1:42" s="54" customFormat="1" ht="16" customHeight="1" x14ac:dyDescent="0.2">
      <c r="A14" s="190">
        <f t="shared" si="0"/>
        <v>8</v>
      </c>
      <c r="B14" s="187">
        <v>3535407</v>
      </c>
      <c r="C14" s="181" t="s">
        <v>253</v>
      </c>
      <c r="D14" s="181" t="s">
        <v>254</v>
      </c>
      <c r="E14" s="178" t="str">
        <f t="shared" si="1"/>
        <v>BeccaRORABAUGH</v>
      </c>
      <c r="F14" s="172">
        <v>2017</v>
      </c>
      <c r="G14" s="193">
        <v>1989</v>
      </c>
      <c r="H14" s="311" t="str">
        <f t="shared" si="2"/>
        <v>SR</v>
      </c>
      <c r="I14" s="415">
        <f>(L14+N14+P14+R14+T14+V14+X14+Z14+AB14+AD14+AF14+AH14+AJ14+AL14)-SMALL((L14, N14,P14,R14,T14,V14,X14,Z14,AB14,AD14,AF14,AH14,AJ14,AL14),1)-SMALL((L14,N14,P14,R14,T14,V14,X14,Z14,AB14,AD14,AF14,AH14,AJ14,AL14),2)-SMALL((L14,N14,P14,R14,T14,V14,X14,Z14,AB14,AD14,AF14,AH14,AJ14,AL14),3)</f>
        <v>159</v>
      </c>
      <c r="J14" s="393"/>
      <c r="K14" s="388">
        <f>IF($E14="","",VLOOKUP($E14,'SuperTour Women'!$E$6:$AN$238,9,FALSE))</f>
        <v>8</v>
      </c>
      <c r="L14" s="157">
        <f>IF(K14,LOOKUP(K14,{1;2;3;4;5;6;7;8;9;10;11;12;13;14;15;16;17;18;19;20;21},{30;25;21;18;16;15;14;13;12;11;10;9;8;7;6;5;4;3;2;1;0}),0)</f>
        <v>13</v>
      </c>
      <c r="M14" s="390">
        <f>IF($E14="","",VLOOKUP($E14,'SuperTour Women'!$E$6:$AN$238,11,FALSE))</f>
        <v>3</v>
      </c>
      <c r="N14" s="43">
        <f>IF(M14,LOOKUP(M14,{1;2;3;4;5;6;7;8;9;10;11;12;13;14;15;16;17;18;19;20;21},{30;25;21;18;16;15;14;13;12;11;10;9;8;7;6;5;4;3;2;1;0}),0)</f>
        <v>21</v>
      </c>
      <c r="O14" s="390">
        <f>IF($E14="","",VLOOKUP($E14,'SuperTour Women'!$E$6:$AN$238,13,FALSE))</f>
        <v>7</v>
      </c>
      <c r="P14" s="41">
        <f>IF(O14,LOOKUP(O14,{1;2;3;4;5;6;7;8;9;10;11;12;13;14;15;16;17;18;19;20;21},{30;25;21;18;16;15;14;13;12;11;10;9;8;7;6;5;4;3;2;1;0}),0)</f>
        <v>14</v>
      </c>
      <c r="Q14" s="390">
        <f>IF($E14="","",VLOOKUP($E14,'SuperTour Women'!$E$6:$AN$238,15,FALSE))</f>
        <v>2</v>
      </c>
      <c r="R14" s="43">
        <f>IF(Q14,LOOKUP(Q14,{1;2;3;4;5;6;7;8;9;10;11;12;13;14;15;16;17;18;19;20;21},{30;25;21;18;16;15;14;13;12;11;10;9;8;7;6;5;4;3;2;1;0}),0)</f>
        <v>25</v>
      </c>
      <c r="S14" s="390">
        <f>IF($E14="","",VLOOKUP($E14,'SuperTour Women'!$E$6:$AN$238,17,FALSE))</f>
        <v>0</v>
      </c>
      <c r="T14" s="45">
        <f>IF(S14,LOOKUP(S14,{1;2;3;4;5;6;7;8;9;10;11;12;13;14;15;16;17;18;19;20;21},{60;50;42;36;32;30;28;26;24;22;20;18;16;14;12;10;8;6;4;2;0}),0)</f>
        <v>0</v>
      </c>
      <c r="U14" s="390">
        <f>IF($E14="","",VLOOKUP($E14,'SuperTour Women'!$E$6:$AN$238,19,FALSE))</f>
        <v>0</v>
      </c>
      <c r="V14" s="41">
        <f>IF(U14,LOOKUP(U14,{1;2;3;4;5;6;7;8;9;10;11;12;13;14;15;16;17;18;19;20;21},{60;50;42;36;32;30;28;26;24;22;20;18;16;14;12;10;8;6;4;2;0}),0)</f>
        <v>0</v>
      </c>
      <c r="W14" s="390">
        <f>IF($E14="","",VLOOKUP($E14,'SuperTour Women'!$E$6:$AN$238,21,FALSE))</f>
        <v>0</v>
      </c>
      <c r="X14" s="45">
        <f>IF(W14,LOOKUP(W14,{1;2;3;4;5;6;7;8;9;10;11;12;13;14;15;16;17;18;19;20;21},{60;50;42;36;32;30;28;26;24;22;20;18;16;14;12;10;8;6;4;2;0}),0)</f>
        <v>0</v>
      </c>
      <c r="Y14" s="390">
        <f>IF($E14="","",VLOOKUP($E14,'SuperTour Women'!$E$6:$AN$238,23,FALSE))</f>
        <v>0</v>
      </c>
      <c r="Z14" s="41">
        <f>IF(Y14,LOOKUP(Y14,{1;2;3;4;5;6;7;8;9;10;11;12;13;14;15;16;17;18;19;20;21},{60;50;42;36;32;30;28;26;24;22;20;18;16;14;12;10;8;6;4;2;0}),0)</f>
        <v>0</v>
      </c>
      <c r="AA14" s="390">
        <f>IF($E14="","",VLOOKUP($E14,'SuperTour Women'!$E$6:$AN$238,25,FALSE))</f>
        <v>10</v>
      </c>
      <c r="AB14" s="106">
        <f>IF(AA14,LOOKUP(AA14,{1;2;3;4;5;6;7;8;9;10;11;12;13;14;15;16;17;18;19;20;21},{30;25;21;18;16;15;14;13;12;11;10;9;8;7;6;5;4;3;2;1;0}),0)</f>
        <v>11</v>
      </c>
      <c r="AC14" s="390">
        <f>IF($E14="","",VLOOKUP($E14,'SuperTour Women'!$E$6:$AN$238,27,FALSE))</f>
        <v>18</v>
      </c>
      <c r="AD14" s="488">
        <f>IF(AC14,LOOKUP(AC14,{1;2;3;4;5;6;7;8;9;10;11;12;13;14;15;16;17;18;19;20;21},{30;25;21;18;16;15;14;13;12;11;10;9;8;7;6;5;4;3;2;1;0}),0)</f>
        <v>3</v>
      </c>
      <c r="AE14" s="390">
        <f>IF($E14="","",VLOOKUP($E14,'SuperTour Women'!$E$6:$AN$238,29,FALSE))</f>
        <v>5</v>
      </c>
      <c r="AF14" s="106">
        <f>IF(AE14,LOOKUP(AE14,{1;2;3;4;5;6;7;8;9;10;11;12;13;14;15;16;17;18;19;20;21},{30;25;21;18;16;15;14;13;12;11;10;9;8;7;6;5;4;3;2;1;0}),0)</f>
        <v>16</v>
      </c>
      <c r="AG14" s="390">
        <f>IF($E14="","",VLOOKUP($E14,'SuperTour Women'!$E$6:$AN$238,31,FALSE))</f>
        <v>2</v>
      </c>
      <c r="AH14" s="41">
        <f>IF(AG14,LOOKUP(AG14,{1;2;3;4;5;6;7;8;9;10;11;12;13;14;15;16;17;18;19;20;21},{30;25;21;18;16;15;14;13;12;11;10;9;8;7;6;5;4;3;2;1;0}),0)</f>
        <v>25</v>
      </c>
      <c r="AI14" s="390">
        <f>IF($E14="","",VLOOKUP($E14,'SuperTour Women'!$E$6:$AN$238,33,FALSE))</f>
        <v>4</v>
      </c>
      <c r="AJ14" s="43">
        <f>IF(AI14,LOOKUP(AI14,{1;2;3;4;5;6;7;8;9;10;11;12;13;14;15;16;17;18;19;20;21},{30;25;21;18;16;15;14;13;12;11;10;9;8;7;6;5;4;3;2;1;0}),0)</f>
        <v>18</v>
      </c>
      <c r="AK14" s="390">
        <f>IF($E14="","",VLOOKUP($E14,'SuperTour Women'!$E$6:$AN$238,35,FALSE))</f>
        <v>8</v>
      </c>
      <c r="AL14" s="43">
        <f>IF(AK14,LOOKUP(AK14,{1;2;3;4;5;6;7;8;9;10;11;12;13;14;15;16;17;18;19;20;21},{30;25;21;18;16;15;14;13;12;11;10;9;8;7;6;5;4;3;2;1;0}),0)</f>
        <v>13</v>
      </c>
      <c r="AM14" s="259"/>
      <c r="AN14" s="255">
        <f t="shared" si="3"/>
        <v>8</v>
      </c>
      <c r="AO14" s="256">
        <f>(L14+N14+P14+R14+T14+V14+X14+Z14+AB14+AD14+AF14+AH14+AJ14+AL14)- SMALL((L14,N14,P14,R14,T14,V14,X14,Z14,AB14,AD14,AF14,AH14,AJ14,AL14),1)- SMALL((L14,N14,P14,R14,T14,V14,X14,Z14,AB14,AD14,AF14,AH14,AJ14,AL14),2)- SMALL((L14,N14,P14,R14,T14,V14,X14,Z14,AB14,AD14,AF14,AH14,AJ14,AL14),3)</f>
        <v>159</v>
      </c>
      <c r="AP14" s="161"/>
    </row>
    <row r="15" spans="1:42" s="54" customFormat="1" ht="16" customHeight="1" x14ac:dyDescent="0.2">
      <c r="A15" s="190">
        <f t="shared" si="0"/>
        <v>10</v>
      </c>
      <c r="B15" s="187">
        <v>3535222</v>
      </c>
      <c r="C15" s="181" t="s">
        <v>249</v>
      </c>
      <c r="D15" s="181" t="s">
        <v>250</v>
      </c>
      <c r="E15" s="178" t="str">
        <f t="shared" si="1"/>
        <v>ErikaFLOWERS</v>
      </c>
      <c r="F15" s="172">
        <v>2017</v>
      </c>
      <c r="G15" s="193">
        <v>1989</v>
      </c>
      <c r="H15" s="311" t="str">
        <f t="shared" si="2"/>
        <v>SR</v>
      </c>
      <c r="I15" s="415">
        <f>(L15+N15+P15+R15+T15+V15+X15+Z15+AB15+AD15+AF15+AH15+AJ15+AL15)-SMALL((L15, N15,P15,R15,T15,V15,X15,Z15,AB15,AD15,AF15,AH15,AJ15,AL15),1)-SMALL((L15,N15,P15,R15,T15,V15,X15,Z15,AB15,AD15,AF15,AH15,AJ15,AL15),2)-SMALL((L15,N15,P15,R15,T15,V15,X15,Z15,AB15,AD15,AF15,AH15,AJ15,AL15),3)</f>
        <v>156</v>
      </c>
      <c r="J15" s="393"/>
      <c r="K15" s="388">
        <f>IF($E15="","",VLOOKUP($E15,'SuperTour Women'!$E$6:$AN$238,9,FALSE))</f>
        <v>4</v>
      </c>
      <c r="L15" s="157">
        <f>IF(K15,LOOKUP(K15,{1;2;3;4;5;6;7;8;9;10;11;12;13;14;15;16;17;18;19;20;21},{30;25;21;18;16;15;14;13;12;11;10;9;8;7;6;5;4;3;2;1;0}),0)</f>
        <v>18</v>
      </c>
      <c r="M15" s="390">
        <f>IF($E15="","",VLOOKUP($E15,'SuperTour Women'!$E$6:$AN$238,11,FALSE))</f>
        <v>4</v>
      </c>
      <c r="N15" s="43">
        <f>IF(M15,LOOKUP(M15,{1;2;3;4;5;6;7;8;9;10;11;12;13;14;15;16;17;18;19;20;21},{30;25;21;18;16;15;14;13;12;11;10;9;8;7;6;5;4;3;2;1;0}),0)</f>
        <v>18</v>
      </c>
      <c r="O15" s="390">
        <f>IF($E15="","",VLOOKUP($E15,'SuperTour Women'!$E$6:$AN$238,13,FALSE))</f>
        <v>6</v>
      </c>
      <c r="P15" s="41">
        <f>IF(O15,LOOKUP(O15,{1;2;3;4;5;6;7;8;9;10;11;12;13;14;15;16;17;18;19;20;21},{30;25;21;18;16;15;14;13;12;11;10;9;8;7;6;5;4;3;2;1;0}),0)</f>
        <v>15</v>
      </c>
      <c r="Q15" s="390">
        <f>IF($E15="","",VLOOKUP($E15,'SuperTour Women'!$E$6:$AN$238,15,FALSE))</f>
        <v>13</v>
      </c>
      <c r="R15" s="43">
        <f>IF(Q15,LOOKUP(Q15,{1;2;3;4;5;6;7;8;9;10;11;12;13;14;15;16;17;18;19;20;21},{30;25;21;18;16;15;14;13;12;11;10;9;8;7;6;5;4;3;2;1;0}),0)</f>
        <v>8</v>
      </c>
      <c r="S15" s="390">
        <f>IF($E15="","",VLOOKUP($E15,'SuperTour Women'!$E$6:$AN$238,17,FALSE))</f>
        <v>0</v>
      </c>
      <c r="T15" s="45">
        <f>IF(S15,LOOKUP(S15,{1;2;3;4;5;6;7;8;9;10;11;12;13;14;15;16;17;18;19;20;21},{60;50;42;36;32;30;28;26;24;22;20;18;16;14;12;10;8;6;4;2;0}),0)</f>
        <v>0</v>
      </c>
      <c r="U15" s="390">
        <f>IF($E15="","",VLOOKUP($E15,'SuperTour Women'!$E$6:$AN$238,19,FALSE))</f>
        <v>0</v>
      </c>
      <c r="V15" s="41">
        <f>IF(U15,LOOKUP(U15,{1;2;3;4;5;6;7;8;9;10;11;12;13;14;15;16;17;18;19;20;21},{60;50;42;36;32;30;28;26;24;22;20;18;16;14;12;10;8;6;4;2;0}),0)</f>
        <v>0</v>
      </c>
      <c r="W15" s="390">
        <f>IF($E15="","",VLOOKUP($E15,'SuperTour Women'!$E$6:$AN$238,21,FALSE))</f>
        <v>6</v>
      </c>
      <c r="X15" s="45">
        <f>IF(W15,LOOKUP(W15,{1;2;3;4;5;6;7;8;9;10;11;12;13;14;15;16;17;18;19;20;21},{60;50;42;36;32;30;28;26;24;22;20;18;16;14;12;10;8;6;4;2;0}),0)</f>
        <v>30</v>
      </c>
      <c r="Y15" s="390">
        <f>IF($E15="","",VLOOKUP($E15,'SuperTour Women'!$E$6:$AN$238,23,FALSE))</f>
        <v>13</v>
      </c>
      <c r="Z15" s="41">
        <f>IF(Y15,LOOKUP(Y15,{1;2;3;4;5;6;7;8;9;10;11;12;13;14;15;16;17;18;19;20;21},{60;50;42;36;32;30;28;26;24;22;20;18;16;14;12;10;8;6;4;2;0}),0)</f>
        <v>16</v>
      </c>
      <c r="AA15" s="390">
        <f>IF($E15="","",VLOOKUP($E15,'SuperTour Women'!$E$6:$AN$238,25,FALSE))</f>
        <v>0</v>
      </c>
      <c r="AB15" s="106">
        <f>IF(AA15,LOOKUP(AA15,{1;2;3;4;5;6;7;8;9;10;11;12;13;14;15;16;17;18;19;20;21},{30;25;21;18;16;15;14;13;12;11;10;9;8;7;6;5;4;3;2;1;0}),0)</f>
        <v>0</v>
      </c>
      <c r="AC15" s="390">
        <f>IF($E15="","",VLOOKUP($E15,'SuperTour Women'!$E$6:$AN$238,27,FALSE))</f>
        <v>0</v>
      </c>
      <c r="AD15" s="488">
        <f>IF(AC15,LOOKUP(AC15,{1;2;3;4;5;6;7;8;9;10;11;12;13;14;15;16;17;18;19;20;21},{30;25;21;18;16;15;14;13;12;11;10;9;8;7;6;5;4;3;2;1;0}),0)</f>
        <v>0</v>
      </c>
      <c r="AE15" s="390">
        <f>IF($E15="","",VLOOKUP($E15,'SuperTour Women'!$E$6:$AN$238,29,FALSE))</f>
        <v>0</v>
      </c>
      <c r="AF15" s="106">
        <f>IF(AE15,LOOKUP(AE15,{1;2;3;4;5;6;7;8;9;10;11;12;13;14;15;16;17;18;19;20;21},{30;25;21;18;16;15;14;13;12;11;10;9;8;7;6;5;4;3;2;1;0}),0)</f>
        <v>0</v>
      </c>
      <c r="AG15" s="390">
        <f>IF($E15="","",VLOOKUP($E15,'SuperTour Women'!$E$6:$AN$238,31,FALSE))</f>
        <v>3</v>
      </c>
      <c r="AH15" s="41">
        <f>IF(AG15,LOOKUP(AG15,{1;2;3;4;5;6;7;8;9;10;11;12;13;14;15;16;17;18;19;20;21},{30;25;21;18;16;15;14;13;12;11;10;9;8;7;6;5;4;3;2;1;0}),0)</f>
        <v>21</v>
      </c>
      <c r="AI15" s="390">
        <f>IF($E15="","",VLOOKUP($E15,'SuperTour Women'!$E$6:$AN$238,33,FALSE))</f>
        <v>9</v>
      </c>
      <c r="AJ15" s="43">
        <f>IF(AI15,LOOKUP(AI15,{1;2;3;4;5;6;7;8;9;10;11;12;13;14;15;16;17;18;19;20;21},{30;25;21;18;16;15;14;13;12;11;10;9;8;7;6;5;4;3;2;1;0}),0)</f>
        <v>12</v>
      </c>
      <c r="AK15" s="390">
        <f>IF($E15="","",VLOOKUP($E15,'SuperTour Women'!$E$6:$AN$238,35,FALSE))</f>
        <v>4</v>
      </c>
      <c r="AL15" s="43">
        <f>IF(AK15,LOOKUP(AK15,{1;2;3;4;5;6;7;8;9;10;11;12;13;14;15;16;17;18;19;20;21},{30;25;21;18;16;15;14;13;12;11;10;9;8;7;6;5;4;3;2;1;0}),0)</f>
        <v>18</v>
      </c>
      <c r="AM15" s="259"/>
      <c r="AN15" s="255">
        <f t="shared" si="3"/>
        <v>10</v>
      </c>
      <c r="AO15" s="256">
        <f>(L15+N15+P15+R15+T15+V15+X15+Z15+AB15+AD15+AF15+AH15+AJ15+AL15)- SMALL((L15,N15,P15,R15,T15,V15,X15,Z15,AB15,AD15,AF15,AH15,AJ15,AL15),1)- SMALL((L15,N15,P15,R15,T15,V15,X15,Z15,AB15,AD15,AF15,AH15,AJ15,AL15),2)- SMALL((L15,N15,P15,R15,T15,V15,X15,Z15,AB15,AD15,AF15,AH15,AJ15,AL15),3)</f>
        <v>156</v>
      </c>
      <c r="AP15" s="161"/>
    </row>
    <row r="16" spans="1:42" s="54" customFormat="1" ht="16" customHeight="1" x14ac:dyDescent="0.2">
      <c r="A16" s="190">
        <f t="shared" si="0"/>
        <v>11</v>
      </c>
      <c r="B16" s="187">
        <v>3535602</v>
      </c>
      <c r="C16" s="181" t="s">
        <v>302</v>
      </c>
      <c r="D16" s="181" t="s">
        <v>303</v>
      </c>
      <c r="E16" s="178" t="str">
        <f t="shared" si="1"/>
        <v>HaileySWIRBUL</v>
      </c>
      <c r="F16" s="172">
        <v>2017</v>
      </c>
      <c r="G16" s="193">
        <v>1998</v>
      </c>
      <c r="H16" s="311" t="str">
        <f t="shared" si="2"/>
        <v>U23</v>
      </c>
      <c r="I16" s="415">
        <f>(L16+N16+P16+R16+T16+V16+X16+Z16+AB16+AD16+AF16+AH16+AJ16+AL16)-SMALL((L16, N16,P16,R16,T16,V16,X16,Z16,AB16,AD16,AF16,AH16,AJ16,AL16),1)-SMALL((L16,N16,P16,R16,T16,V16,X16,Z16,AB16,AD16,AF16,AH16,AJ16,AL16),2)-SMALL((L16,N16,P16,R16,T16,V16,X16,Z16,AB16,AD16,AF16,AH16,AJ16,AL16),3)</f>
        <v>146</v>
      </c>
      <c r="J16" s="393"/>
      <c r="K16" s="388">
        <f>IF($E16="","",VLOOKUP($E16,'SuperTour Women'!$E$6:$AN$238,9,FALSE))</f>
        <v>7</v>
      </c>
      <c r="L16" s="157">
        <f>IF(K16,LOOKUP(K16,{1;2;3;4;5;6;7;8;9;10;11;12;13;14;15;16;17;18;19;20;21},{30;25;21;18;16;15;14;13;12;11;10;9;8;7;6;5;4;3;2;1;0}),0)</f>
        <v>14</v>
      </c>
      <c r="M16" s="390">
        <f>IF($E16="","",VLOOKUP($E16,'SuperTour Women'!$E$6:$AN$238,11,FALSE))</f>
        <v>6</v>
      </c>
      <c r="N16" s="43">
        <f>IF(M16,LOOKUP(M16,{1;2;3;4;5;6;7;8;9;10;11;12;13;14;15;16;17;18;19;20;21},{30;25;21;18;16;15;14;13;12;11;10;9;8;7;6;5;4;3;2;1;0}),0)</f>
        <v>15</v>
      </c>
      <c r="O16" s="390">
        <f>IF($E16="","",VLOOKUP($E16,'SuperTour Women'!$E$6:$AN$238,13,FALSE))</f>
        <v>8</v>
      </c>
      <c r="P16" s="41">
        <f>IF(O16,LOOKUP(O16,{1;2;3;4;5;6;7;8;9;10;11;12;13;14;15;16;17;18;19;20;21},{30;25;21;18;16;15;14;13;12;11;10;9;8;7;6;5;4;3;2;1;0}),0)</f>
        <v>13</v>
      </c>
      <c r="Q16" s="390">
        <f>IF($E16="","",VLOOKUP($E16,'SuperTour Women'!$E$6:$AN$238,15,FALSE))</f>
        <v>4</v>
      </c>
      <c r="R16" s="43">
        <f>IF(Q16,LOOKUP(Q16,{1;2;3;4;5;6;7;8;9;10;11;12;13;14;15;16;17;18;19;20;21},{30;25;21;18;16;15;14;13;12;11;10;9;8;7;6;5;4;3;2;1;0}),0)</f>
        <v>18</v>
      </c>
      <c r="S16" s="390">
        <f>IF($E16="","",VLOOKUP($E16,'SuperTour Women'!$E$6:$AN$238,17,FALSE))</f>
        <v>11</v>
      </c>
      <c r="T16" s="45">
        <f>IF(S16,LOOKUP(S16,{1;2;3;4;5;6;7;8;9;10;11;12;13;14;15;16;17;18;19;20;21},{60;50;42;36;32;30;28;26;24;22;20;18;16;14;12;10;8;6;4;2;0}),0)</f>
        <v>20</v>
      </c>
      <c r="U16" s="390">
        <f>IF($E16="","",VLOOKUP($E16,'SuperTour Women'!$E$6:$AN$238,19,FALSE))</f>
        <v>6</v>
      </c>
      <c r="V16" s="41">
        <f>IF(U16,LOOKUP(U16,{1;2;3;4;5;6;7;8;9;10;11;12;13;14;15;16;17;18;19;20;21},{60;50;42;36;32;30;28;26;24;22;20;18;16;14;12;10;8;6;4;2;0}),0)</f>
        <v>30</v>
      </c>
      <c r="W16" s="390">
        <f>IF($E16="","",VLOOKUP($E16,'SuperTour Women'!$E$6:$AN$238,21,FALSE))</f>
        <v>4</v>
      </c>
      <c r="X16" s="45">
        <f>IF(W16,LOOKUP(W16,{1;2;3;4;5;6;7;8;9;10;11;12;13;14;15;16;17;18;19;20;21},{60;50;42;36;32;30;28;26;24;22;20;18;16;14;12;10;8;6;4;2;0}),0)</f>
        <v>36</v>
      </c>
      <c r="Y16" s="390">
        <f>IF($E16="","",VLOOKUP($E16,'SuperTour Women'!$E$6:$AN$238,23,FALSE))</f>
        <v>0</v>
      </c>
      <c r="Z16" s="41">
        <f>IF(Y16,LOOKUP(Y16,{1;2;3;4;5;6;7;8;9;10;11;12;13;14;15;16;17;18;19;20;21},{60;50;42;36;32;30;28;26;24;22;20;18;16;14;12;10;8;6;4;2;0}),0)</f>
        <v>0</v>
      </c>
      <c r="AA16" s="390">
        <f>IF($E16="","",VLOOKUP($E16,'SuperTour Women'!$E$6:$AN$238,25,FALSE))</f>
        <v>0</v>
      </c>
      <c r="AB16" s="106">
        <f>IF(AA16,LOOKUP(AA16,{1;2;3;4;5;6;7;8;9;10;11;12;13;14;15;16;17;18;19;20;21},{30;25;21;18;16;15;14;13;12;11;10;9;8;7;6;5;4;3;2;1;0}),0)</f>
        <v>0</v>
      </c>
      <c r="AC16" s="390">
        <f>IF($E16="","",VLOOKUP($E16,'SuperTour Women'!$E$6:$AN$238,27,FALSE))</f>
        <v>0</v>
      </c>
      <c r="AD16" s="488">
        <f>IF(AC16,LOOKUP(AC16,{1;2;3;4;5;6;7;8;9;10;11;12;13;14;15;16;17;18;19;20;21},{30;25;21;18;16;15;14;13;12;11;10;9;8;7;6;5;4;3;2;1;0}),0)</f>
        <v>0</v>
      </c>
      <c r="AE16" s="390">
        <f>IF($E16="","",VLOOKUP($E16,'SuperTour Women'!$E$6:$AN$238,29,FALSE))</f>
        <v>0</v>
      </c>
      <c r="AF16" s="106">
        <f>IF(AE16,LOOKUP(AE16,{1;2;3;4;5;6;7;8;9;10;11;12;13;14;15;16;17;18;19;20;21},{30;25;21;18;16;15;14;13;12;11;10;9;8;7;6;5;4;3;2;1;0}),0)</f>
        <v>0</v>
      </c>
      <c r="AG16" s="390">
        <f>IF($E16="","",VLOOKUP($E16,'SuperTour Women'!$E$6:$AN$238,31,FALSE))</f>
        <v>0</v>
      </c>
      <c r="AH16" s="41">
        <f>IF(AG16,LOOKUP(AG16,{1;2;3;4;5;6;7;8;9;10;11;12;13;14;15;16;17;18;19;20;21},{30;25;21;18;16;15;14;13;12;11;10;9;8;7;6;5;4;3;2;1;0}),0)</f>
        <v>0</v>
      </c>
      <c r="AI16" s="390">
        <f>IF($E16="","",VLOOKUP($E16,'SuperTour Women'!$E$6:$AN$238,33,FALSE))</f>
        <v>0</v>
      </c>
      <c r="AJ16" s="43">
        <f>IF(AI16,LOOKUP(AI16,{1;2;3;4;5;6;7;8;9;10;11;12;13;14;15;16;17;18;19;20;21},{30;25;21;18;16;15;14;13;12;11;10;9;8;7;6;5;4;3;2;1;0}),0)</f>
        <v>0</v>
      </c>
      <c r="AK16" s="390">
        <f>IF($E16="","",VLOOKUP($E16,'SuperTour Women'!$E$6:$AN$238,35,FALSE))</f>
        <v>0</v>
      </c>
      <c r="AL16" s="43">
        <f>IF(AK16,LOOKUP(AK16,{1;2;3;4;5;6;7;8;9;10;11;12;13;14;15;16;17;18;19;20;21},{30;25;21;18;16;15;14;13;12;11;10;9;8;7;6;5;4;3;2;1;0}),0)</f>
        <v>0</v>
      </c>
      <c r="AM16" s="259"/>
      <c r="AN16" s="255">
        <f t="shared" si="3"/>
        <v>11</v>
      </c>
      <c r="AO16" s="256">
        <f>(L16+N16+P16+R16+T16+V16+X16+Z16+AB16+AD16+AF16+AH16+AJ16+AL16)- SMALL((L16,N16,P16,R16,T16,V16,X16,Z16,AB16,AD16,AF16,AH16,AJ16,AL16),1)- SMALL((L16,N16,P16,R16,T16,V16,X16,Z16,AB16,AD16,AF16,AH16,AJ16,AL16),2)- SMALL((L16,N16,P16,R16,T16,V16,X16,Z16,AB16,AD16,AF16,AH16,AJ16,AL16),3)</f>
        <v>146</v>
      </c>
      <c r="AP16" s="161"/>
    </row>
    <row r="17" spans="1:42" s="54" customFormat="1" ht="16" customHeight="1" x14ac:dyDescent="0.2">
      <c r="A17" s="190">
        <f t="shared" si="0"/>
        <v>12</v>
      </c>
      <c r="B17" s="187">
        <v>3535408</v>
      </c>
      <c r="C17" s="181" t="s">
        <v>255</v>
      </c>
      <c r="D17" s="181" t="s">
        <v>256</v>
      </c>
      <c r="E17" s="178" t="str">
        <f t="shared" si="1"/>
        <v>ElizabethGUINEY</v>
      </c>
      <c r="F17" s="172">
        <v>2017</v>
      </c>
      <c r="G17" s="193">
        <v>1991</v>
      </c>
      <c r="H17" s="311" t="str">
        <f t="shared" si="2"/>
        <v>SR</v>
      </c>
      <c r="I17" s="415">
        <f>(L17+N17+P17+R17+T17+V17+X17+Z17+AB17+AD17+AF17+AH17+AJ17+AL17)-SMALL((L17, N17,P17,R17,T17,V17,X17,Z17,AB17,AD17,AF17,AH17,AJ17,AL17),1)-SMALL((L17,N17,P17,R17,T17,V17,X17,Z17,AB17,AD17,AF17,AH17,AJ17,AL17),2)-SMALL((L17,N17,P17,R17,T17,V17,X17,Z17,AB17,AD17,AF17,AH17,AJ17,AL17),3)</f>
        <v>145</v>
      </c>
      <c r="J17" s="393"/>
      <c r="K17" s="388">
        <f>IF($E17="","",VLOOKUP($E17,'SuperTour Women'!$E$6:$AN$238,9,FALSE))</f>
        <v>17</v>
      </c>
      <c r="L17" s="157">
        <f>IF(K17,LOOKUP(K17,{1;2;3;4;5;6;7;8;9;10;11;12;13;14;15;16;17;18;19;20;21},{30;25;21;18;16;15;14;13;12;11;10;9;8;7;6;5;4;3;2;1;0}),0)</f>
        <v>4</v>
      </c>
      <c r="M17" s="390">
        <f>IF($E17="","",VLOOKUP($E17,'SuperTour Women'!$E$6:$AN$238,11,FALSE))</f>
        <v>18</v>
      </c>
      <c r="N17" s="43">
        <f>IF(M17,LOOKUP(M17,{1;2;3;4;5;6;7;8;9;10;11;12;13;14;15;16;17;18;19;20;21},{30;25;21;18;16;15;14;13;12;11;10;9;8;7;6;5;4;3;2;1;0}),0)</f>
        <v>3</v>
      </c>
      <c r="O17" s="390">
        <f>IF($E17="","",VLOOKUP($E17,'SuperTour Women'!$E$6:$AN$238,13,FALSE))</f>
        <v>13</v>
      </c>
      <c r="P17" s="41">
        <f>IF(O17,LOOKUP(O17,{1;2;3;4;5;6;7;8;9;10;11;12;13;14;15;16;17;18;19;20;21},{30;25;21;18;16;15;14;13;12;11;10;9;8;7;6;5;4;3;2;1;0}),0)</f>
        <v>8</v>
      </c>
      <c r="Q17" s="390">
        <f>IF($E17="","",VLOOKUP($E17,'SuperTour Women'!$E$6:$AN$238,15,FALSE))</f>
        <v>10</v>
      </c>
      <c r="R17" s="43">
        <f>IF(Q17,LOOKUP(Q17,{1;2;3;4;5;6;7;8;9;10;11;12;13;14;15;16;17;18;19;20;21},{30;25;21;18;16;15;14;13;12;11;10;9;8;7;6;5;4;3;2;1;0}),0)</f>
        <v>11</v>
      </c>
      <c r="S17" s="390">
        <f>IF($E17="","",VLOOKUP($E17,'SuperTour Women'!$E$6:$AN$238,17,FALSE))</f>
        <v>14</v>
      </c>
      <c r="T17" s="45">
        <f>IF(S17,LOOKUP(S17,{1;2;3;4;5;6;7;8;9;10;11;12;13;14;15;16;17;18;19;20;21},{60;50;42;36;32;30;28;26;24;22;20;18;16;14;12;10;8;6;4;2;0}),0)</f>
        <v>14</v>
      </c>
      <c r="U17" s="390">
        <f>IF($E17="","",VLOOKUP($E17,'SuperTour Women'!$E$6:$AN$238,19,FALSE))</f>
        <v>12</v>
      </c>
      <c r="V17" s="41">
        <f>IF(U17,LOOKUP(U17,{1;2;3;4;5;6;7;8;9;10;11;12;13;14;15;16;17;18;19;20;21},{60;50;42;36;32;30;28;26;24;22;20;18;16;14;12;10;8;6;4;2;0}),0)</f>
        <v>18</v>
      </c>
      <c r="W17" s="390">
        <f>IF($E17="","",VLOOKUP($E17,'SuperTour Women'!$E$6:$AN$238,21,FALSE))</f>
        <v>19</v>
      </c>
      <c r="X17" s="45">
        <f>IF(W17,LOOKUP(W17,{1;2;3;4;5;6;7;8;9;10;11;12;13;14;15;16;17;18;19;20;21},{60;50;42;36;32;30;28;26;24;22;20;18;16;14;12;10;8;6;4;2;0}),0)</f>
        <v>4</v>
      </c>
      <c r="Y17" s="390">
        <f>IF($E17="","",VLOOKUP($E17,'SuperTour Women'!$E$6:$AN$238,23,FALSE))</f>
        <v>0</v>
      </c>
      <c r="Z17" s="41">
        <f>IF(Y17,LOOKUP(Y17,{1;2;3;4;5;6;7;8;9;10;11;12;13;14;15;16;17;18;19;20;21},{60;50;42;36;32;30;28;26;24;22;20;18;16;14;12;10;8;6;4;2;0}),0)</f>
        <v>0</v>
      </c>
      <c r="AA17" s="390">
        <f>IF($E17="","",VLOOKUP($E17,'SuperTour Women'!$E$6:$AN$238,25,FALSE))</f>
        <v>12</v>
      </c>
      <c r="AB17" s="106">
        <f>IF(AA17,LOOKUP(AA17,{1;2;3;4;5;6;7;8;9;10;11;12;13;14;15;16;17;18;19;20;21},{30;25;21;18;16;15;14;13;12;11;10;9;8;7;6;5;4;3;2;1;0}),0)</f>
        <v>9</v>
      </c>
      <c r="AC17" s="390">
        <f>IF($E17="","",VLOOKUP($E17,'SuperTour Women'!$E$6:$AN$238,27,FALSE))</f>
        <v>6</v>
      </c>
      <c r="AD17" s="488">
        <f>IF(AC17,LOOKUP(AC17,{1;2;3;4;5;6;7;8;9;10;11;12;13;14;15;16;17;18;19;20;21},{30;25;21;18;16;15;14;13;12;11;10;9;8;7;6;5;4;3;2;1;0}),0)</f>
        <v>15</v>
      </c>
      <c r="AE17" s="390">
        <f>IF($E17="","",VLOOKUP($E17,'SuperTour Women'!$E$6:$AN$238,29,FALSE))</f>
        <v>6</v>
      </c>
      <c r="AF17" s="106">
        <f>IF(AE17,LOOKUP(AE17,{1;2;3;4;5;6;7;8;9;10;11;12;13;14;15;16;17;18;19;20;21},{30;25;21;18;16;15;14;13;12;11;10;9;8;7;6;5;4;3;2;1;0}),0)</f>
        <v>15</v>
      </c>
      <c r="AG17" s="390">
        <f>IF($E17="","",VLOOKUP($E17,'SuperTour Women'!$E$6:$AN$238,31,FALSE))</f>
        <v>4</v>
      </c>
      <c r="AH17" s="41">
        <f>IF(AG17,LOOKUP(AG17,{1;2;3;4;5;6;7;8;9;10;11;12;13;14;15;16;17;18;19;20;21},{30;25;21;18;16;15;14;13;12;11;10;9;8;7;6;5;4;3;2;1;0}),0)</f>
        <v>18</v>
      </c>
      <c r="AI17" s="390">
        <f>IF($E17="","",VLOOKUP($E17,'SuperTour Women'!$E$6:$AN$238,33,FALSE))</f>
        <v>3</v>
      </c>
      <c r="AJ17" s="43">
        <f>IF(AI17,LOOKUP(AI17,{1;2;3;4;5;6;7;8;9;10;11;12;13;14;15;16;17;18;19;20;21},{30;25;21;18;16;15;14;13;12;11;10;9;8;7;6;5;4;3;2;1;0}),0)</f>
        <v>21</v>
      </c>
      <c r="AK17" s="390">
        <f>IF($E17="","",VLOOKUP($E17,'SuperTour Women'!$E$6:$AN$238,35,FALSE))</f>
        <v>9</v>
      </c>
      <c r="AL17" s="43">
        <f>IF(AK17,LOOKUP(AK17,{1;2;3;4;5;6;7;8;9;10;11;12;13;14;15;16;17;18;19;20;21},{30;25;21;18;16;15;14;13;12;11;10;9;8;7;6;5;4;3;2;1;0}),0)</f>
        <v>12</v>
      </c>
      <c r="AM17" s="259"/>
      <c r="AN17" s="255">
        <f t="shared" si="3"/>
        <v>12</v>
      </c>
      <c r="AO17" s="256">
        <f>(L17+N17+P17+R17+T17+V17+X17+Z17+AB17+AD17+AF17+AH17+AJ17+AL17)- SMALL((L17,N17,P17,R17,T17,V17,X17,Z17,AB17,AD17,AF17,AH17,AJ17,AL17),1)- SMALL((L17,N17,P17,R17,T17,V17,X17,Z17,AB17,AD17,AF17,AH17,AJ17,AL17),2)- SMALL((L17,N17,P17,R17,T17,V17,X17,Z17,AB17,AD17,AF17,AH17,AJ17,AL17),3)</f>
        <v>145</v>
      </c>
      <c r="AP17" s="161"/>
    </row>
    <row r="18" spans="1:42" s="54" customFormat="1" ht="16" customHeight="1" x14ac:dyDescent="0.2">
      <c r="A18" s="190">
        <f t="shared" si="0"/>
        <v>13</v>
      </c>
      <c r="B18" s="187">
        <v>3535584</v>
      </c>
      <c r="C18" s="181" t="s">
        <v>262</v>
      </c>
      <c r="D18" s="181" t="s">
        <v>263</v>
      </c>
      <c r="E18" s="178" t="str">
        <f t="shared" si="1"/>
        <v>KelseyPHINNEY</v>
      </c>
      <c r="F18" s="172">
        <v>2017</v>
      </c>
      <c r="G18" s="193">
        <v>1994</v>
      </c>
      <c r="H18" s="311" t="str">
        <f t="shared" si="2"/>
        <v>SR</v>
      </c>
      <c r="I18" s="415">
        <f>(L18+N18+P18+R18+T18+V18+X18+Z18+AB18+AD18+AF18+AH18+AJ18+AL18)-SMALL((L18, N18,P18,R18,T18,V18,X18,Z18,AB18,AD18,AF18,AH18,AJ18,AL18),1)-SMALL((L18,N18,P18,R18,T18,V18,X18,Z18,AB18,AD18,AF18,AH18,AJ18,AL18),2)-SMALL((L18,N18,P18,R18,T18,V18,X18,Z18,AB18,AD18,AF18,AH18,AJ18,AL18),3)</f>
        <v>119</v>
      </c>
      <c r="J18" s="393"/>
      <c r="K18" s="388">
        <f>IF($E18="","",VLOOKUP($E18,'SuperTour Women'!$E$6:$AN$238,9,FALSE))</f>
        <v>0</v>
      </c>
      <c r="L18" s="157">
        <f>IF(K18,LOOKUP(K18,{1;2;3;4;5;6;7;8;9;10;11;12;13;14;15;16;17;18;19;20;21},{30;25;21;18;16;15;14;13;12;11;10;9;8;7;6;5;4;3;2;1;0}),0)</f>
        <v>0</v>
      </c>
      <c r="M18" s="390">
        <f>IF($E18="","",VLOOKUP($E18,'SuperTour Women'!$E$6:$AN$238,11,FALSE))</f>
        <v>0</v>
      </c>
      <c r="N18" s="43">
        <f>IF(M18,LOOKUP(M18,{1;2;3;4;5;6;7;8;9;10;11;12;13;14;15;16;17;18;19;20;21},{30;25;21;18;16;15;14;13;12;11;10;9;8;7;6;5;4;3;2;1;0}),0)</f>
        <v>0</v>
      </c>
      <c r="O18" s="390">
        <f>IF($E18="","",VLOOKUP($E18,'SuperTour Women'!$E$6:$AN$238,13,FALSE))</f>
        <v>0</v>
      </c>
      <c r="P18" s="41">
        <f>IF(O18,LOOKUP(O18,{1;2;3;4;5;6;7;8;9;10;11;12;13;14;15;16;17;18;19;20;21},{30;25;21;18;16;15;14;13;12;11;10;9;8;7;6;5;4;3;2;1;0}),0)</f>
        <v>0</v>
      </c>
      <c r="Q18" s="390">
        <f>IF($E18="","",VLOOKUP($E18,'SuperTour Women'!$E$6:$AN$238,15,FALSE))</f>
        <v>0</v>
      </c>
      <c r="R18" s="43">
        <f>IF(Q18,LOOKUP(Q18,{1;2;3;4;5;6;7;8;9;10;11;12;13;14;15;16;17;18;19;20;21},{30;25;21;18;16;15;14;13;12;11;10;9;8;7;6;5;4;3;2;1;0}),0)</f>
        <v>0</v>
      </c>
      <c r="S18" s="390">
        <f>IF($E18="","",VLOOKUP($E18,'SuperTour Women'!$E$6:$AN$238,17,FALSE))</f>
        <v>0</v>
      </c>
      <c r="T18" s="45">
        <f>IF(S18,LOOKUP(S18,{1;2;3;4;5;6;7;8;9;10;11;12;13;14;15;16;17;18;19;20;21},{60;50;42;36;32;30;28;26;24;22;20;18;16;14;12;10;8;6;4;2;0}),0)</f>
        <v>0</v>
      </c>
      <c r="U18" s="390">
        <f>IF($E18="","",VLOOKUP($E18,'SuperTour Women'!$E$6:$AN$238,19,FALSE))</f>
        <v>11</v>
      </c>
      <c r="V18" s="41">
        <f>IF(U18,LOOKUP(U18,{1;2;3;4;5;6;7;8;9;10;11;12;13;14;15;16;17;18;19;20;21},{60;50;42;36;32;30;28;26;24;22;20;18;16;14;12;10;8;6;4;2;0}),0)</f>
        <v>20</v>
      </c>
      <c r="W18" s="390">
        <f>IF($E18="","",VLOOKUP($E18,'SuperTour Women'!$E$6:$AN$238,21,FALSE))</f>
        <v>0</v>
      </c>
      <c r="X18" s="45">
        <f>IF(W18,LOOKUP(W18,{1;2;3;4;5;6;7;8;9;10;11;12;13;14;15;16;17;18;19;20;21},{60;50;42;36;32;30;28;26;24;22;20;18;16;14;12;10;8;6;4;2;0}),0)</f>
        <v>0</v>
      </c>
      <c r="Y18" s="390">
        <f>IF($E18="","",VLOOKUP($E18,'SuperTour Women'!$E$6:$AN$238,23,FALSE))</f>
        <v>3</v>
      </c>
      <c r="Z18" s="41">
        <f>IF(Y18,LOOKUP(Y18,{1;2;3;4;5;6;7;8;9;10;11;12;13;14;15;16;17;18;19;20;21},{60;50;42;36;32;30;28;26;24;22;20;18;16;14;12;10;8;6;4;2;0}),0)</f>
        <v>42</v>
      </c>
      <c r="AA18" s="390">
        <f>IF($E18="","",VLOOKUP($E18,'SuperTour Women'!$E$6:$AN$238,25,FALSE))</f>
        <v>4</v>
      </c>
      <c r="AB18" s="106">
        <f>IF(AA18,LOOKUP(AA18,{1;2;3;4;5;6;7;8;9;10;11;12;13;14;15;16;17;18;19;20;21},{30;25;21;18;16;15;14;13;12;11;10;9;8;7;6;5;4;3;2;1;0}),0)</f>
        <v>18</v>
      </c>
      <c r="AC18" s="390">
        <f>IF($E18="","",VLOOKUP($E18,'SuperTour Women'!$E$6:$AN$238,27,FALSE))</f>
        <v>3</v>
      </c>
      <c r="AD18" s="488">
        <f>IF(AC18,LOOKUP(AC18,{1;2;3;4;5;6;7;8;9;10;11;12;13;14;15;16;17;18;19;20;21},{30;25;21;18;16;15;14;13;12;11;10;9;8;7;6;5;4;3;2;1;0}),0)</f>
        <v>21</v>
      </c>
      <c r="AE18" s="390">
        <f>IF($E18="","",VLOOKUP($E18,'SuperTour Women'!$E$6:$AN$238,29,FALSE))</f>
        <v>4</v>
      </c>
      <c r="AF18" s="106">
        <f>IF(AE18,LOOKUP(AE18,{1;2;3;4;5;6;7;8;9;10;11;12;13;14;15;16;17;18;19;20;21},{30;25;21;18;16;15;14;13;12;11;10;9;8;7;6;5;4;3;2;1;0}),0)</f>
        <v>18</v>
      </c>
      <c r="AG18" s="390">
        <f>IF($E18="","",VLOOKUP($E18,'SuperTour Women'!$E$6:$AN$238,31,FALSE))</f>
        <v>0</v>
      </c>
      <c r="AH18" s="41">
        <f>IF(AG18,LOOKUP(AG18,{1;2;3;4;5;6;7;8;9;10;11;12;13;14;15;16;17;18;19;20;21},{30;25;21;18;16;15;14;13;12;11;10;9;8;7;6;5;4;3;2;1;0}),0)</f>
        <v>0</v>
      </c>
      <c r="AI18" s="390">
        <f>IF($E18="","",VLOOKUP($E18,'SuperTour Women'!$E$6:$AN$238,33,FALSE))</f>
        <v>0</v>
      </c>
      <c r="AJ18" s="43">
        <f>IF(AI18,LOOKUP(AI18,{1;2;3;4;5;6;7;8;9;10;11;12;13;14;15;16;17;18;19;20;21},{30;25;21;18;16;15;14;13;12;11;10;9;8;7;6;5;4;3;2;1;0}),0)</f>
        <v>0</v>
      </c>
      <c r="AK18" s="390">
        <f>IF($E18="","",VLOOKUP($E18,'SuperTour Women'!$E$6:$AN$238,35,FALSE))</f>
        <v>0</v>
      </c>
      <c r="AL18" s="43">
        <f>IF(AK18,LOOKUP(AK18,{1;2;3;4;5;6;7;8;9;10;11;12;13;14;15;16;17;18;19;20;21},{30;25;21;18;16;15;14;13;12;11;10;9;8;7;6;5;4;3;2;1;0}),0)</f>
        <v>0</v>
      </c>
      <c r="AM18" s="259"/>
      <c r="AN18" s="255">
        <f t="shared" si="3"/>
        <v>13</v>
      </c>
      <c r="AO18" s="256">
        <f>(L18+N18+P18+R18+T18+V18+X18+Z18+AB18+AD18+AF18+AH18+AJ18+AL18)- SMALL((L18,N18,P18,R18,T18,V18,X18,Z18,AB18,AD18,AF18,AH18,AJ18,AL18),1)- SMALL((L18,N18,P18,R18,T18,V18,X18,Z18,AB18,AD18,AF18,AH18,AJ18,AL18),2)- SMALL((L18,N18,P18,R18,T18,V18,X18,Z18,AB18,AD18,AF18,AH18,AJ18,AL18),3)</f>
        <v>119</v>
      </c>
      <c r="AP18" s="161"/>
    </row>
    <row r="19" spans="1:42" s="54" customFormat="1" ht="16" customHeight="1" x14ac:dyDescent="0.2">
      <c r="A19" s="190">
        <f t="shared" si="0"/>
        <v>14</v>
      </c>
      <c r="B19" s="187">
        <v>3535716</v>
      </c>
      <c r="C19" s="181" t="s">
        <v>321</v>
      </c>
      <c r="D19" s="181" t="s">
        <v>403</v>
      </c>
      <c r="E19" s="178" t="str">
        <f t="shared" si="1"/>
        <v>KatieFELDMAN</v>
      </c>
      <c r="F19" s="172">
        <v>2017</v>
      </c>
      <c r="G19" s="193">
        <v>1996</v>
      </c>
      <c r="H19" s="311" t="str">
        <f t="shared" si="2"/>
        <v>U23</v>
      </c>
      <c r="I19" s="415">
        <f>(L19+N19+P19+R19+T19+V19+X19+Z19+AB19+AD19+AF19+AH19+AJ19+AL19)-SMALL((L19, N19,P19,R19,T19,V19,X19,Z19,AB19,AD19,AF19,AH19,AJ19,AL19),1)-SMALL((L19,N19,P19,R19,T19,V19,X19,Z19,AB19,AD19,AF19,AH19,AJ19,AL19),2)-SMALL((L19,N19,P19,R19,T19,V19,X19,Z19,AB19,AD19,AF19,AH19,AJ19,AL19),3)</f>
        <v>111</v>
      </c>
      <c r="J19" s="393"/>
      <c r="K19" s="388">
        <f>IF($E19="","",VLOOKUP($E19,'SuperTour Women'!$E$6:$AN$238,9,FALSE))</f>
        <v>16</v>
      </c>
      <c r="L19" s="157">
        <f>IF(K19,LOOKUP(K19,{1;2;3;4;5;6;7;8;9;10;11;12;13;14;15;16;17;18;19;20;21},{30;25;21;18;16;15;14;13;12;11;10;9;8;7;6;5;4;3;2;1;0}),0)</f>
        <v>5</v>
      </c>
      <c r="M19" s="390">
        <f>IF($E19="","",VLOOKUP($E19,'SuperTour Women'!$E$6:$AN$238,11,FALSE))</f>
        <v>8</v>
      </c>
      <c r="N19" s="43">
        <f>IF(M19,LOOKUP(M19,{1;2;3;4;5;6;7;8;9;10;11;12;13;14;15;16;17;18;19;20;21},{30;25;21;18;16;15;14;13;12;11;10;9;8;7;6;5;4;3;2;1;0}),0)</f>
        <v>13</v>
      </c>
      <c r="O19" s="390">
        <f>IF($E19="","",VLOOKUP($E19,'SuperTour Women'!$E$6:$AN$238,13,FALSE))</f>
        <v>0</v>
      </c>
      <c r="P19" s="41">
        <f>IF(O19,LOOKUP(O19,{1;2;3;4;5;6;7;8;9;10;11;12;13;14;15;16;17;18;19;20;21},{30;25;21;18;16;15;14;13;12;11;10;9;8;7;6;5;4;3;2;1;0}),0)</f>
        <v>0</v>
      </c>
      <c r="Q19" s="390">
        <f>IF($E19="","",VLOOKUP($E19,'SuperTour Women'!$E$6:$AN$238,15,FALSE))</f>
        <v>0</v>
      </c>
      <c r="R19" s="43">
        <f>IF(Q19,LOOKUP(Q19,{1;2;3;4;5;6;7;8;9;10;11;12;13;14;15;16;17;18;19;20;21},{30;25;21;18;16;15;14;13;12;11;10;9;8;7;6;5;4;3;2;1;0}),0)</f>
        <v>0</v>
      </c>
      <c r="S19" s="390">
        <f>IF($E19="","",VLOOKUP($E19,'SuperTour Women'!$E$6:$AN$238,17,FALSE))</f>
        <v>0</v>
      </c>
      <c r="T19" s="45">
        <f>IF(S19,LOOKUP(S19,{1;2;3;4;5;6;7;8;9;10;11;12;13;14;15;16;17;18;19;20;21},{60;50;42;36;32;30;28;26;24;22;20;18;16;14;12;10;8;6;4;2;0}),0)</f>
        <v>0</v>
      </c>
      <c r="U19" s="390">
        <f>IF($E19="","",VLOOKUP($E19,'SuperTour Women'!$E$6:$AN$238,19,FALSE))</f>
        <v>0</v>
      </c>
      <c r="V19" s="41">
        <f>IF(U19,LOOKUP(U19,{1;2;3;4;5;6;7;8;9;10;11;12;13;14;15;16;17;18;19;20;21},{60;50;42;36;32;30;28;26;24;22;20;18;16;14;12;10;8;6;4;2;0}),0)</f>
        <v>0</v>
      </c>
      <c r="W19" s="390">
        <f>IF($E19="","",VLOOKUP($E19,'SuperTour Women'!$E$6:$AN$238,21,FALSE))</f>
        <v>17</v>
      </c>
      <c r="X19" s="45">
        <f>IF(W19,LOOKUP(W19,{1;2;3;4;5;6;7;8;9;10;11;12;13;14;15;16;17;18;19;20;21},{60;50;42;36;32;30;28;26;24;22;20;18;16;14;12;10;8;6;4;2;0}),0)</f>
        <v>8</v>
      </c>
      <c r="Y19" s="390">
        <f>IF($E19="","",VLOOKUP($E19,'SuperTour Women'!$E$6:$AN$238,23,FALSE))</f>
        <v>15</v>
      </c>
      <c r="Z19" s="41">
        <f>IF(Y19,LOOKUP(Y19,{1;2;3;4;5;6;7;8;9;10;11;12;13;14;15;16;17;18;19;20;21},{60;50;42;36;32;30;28;26;24;22;20;18;16;14;12;10;8;6;4;2;0}),0)</f>
        <v>12</v>
      </c>
      <c r="AA19" s="390">
        <f>IF($E19="","",VLOOKUP($E19,'SuperTour Women'!$E$6:$AN$238,25,FALSE))</f>
        <v>9</v>
      </c>
      <c r="AB19" s="106">
        <f>IF(AA19,LOOKUP(AA19,{1;2;3;4;5;6;7;8;9;10;11;12;13;14;15;16;17;18;19;20;21},{30;25;21;18;16;15;14;13;12;11;10;9;8;7;6;5;4;3;2;1;0}),0)</f>
        <v>12</v>
      </c>
      <c r="AC19" s="390">
        <f>IF($E19="","",VLOOKUP($E19,'SuperTour Women'!$E$6:$AN$238,27,FALSE))</f>
        <v>9</v>
      </c>
      <c r="AD19" s="488">
        <f>IF(AC19,LOOKUP(AC19,{1;2;3;4;5;6;7;8;9;10;11;12;13;14;15;16;17;18;19;20;21},{30;25;21;18;16;15;14;13;12;11;10;9;8;7;6;5;4;3;2;1;0}),0)</f>
        <v>12</v>
      </c>
      <c r="AE19" s="390">
        <f>IF($E19="","",VLOOKUP($E19,'SuperTour Women'!$E$6:$AN$238,29,FALSE))</f>
        <v>8</v>
      </c>
      <c r="AF19" s="106">
        <f>IF(AE19,LOOKUP(AE19,{1;2;3;4;5;6;7;8;9;10;11;12;13;14;15;16;17;18;19;20;21},{30;25;21;18;16;15;14;13;12;11;10;9;8;7;6;5;4;3;2;1;0}),0)</f>
        <v>13</v>
      </c>
      <c r="AG19" s="390">
        <f>IF($E19="","",VLOOKUP($E19,'SuperTour Women'!$E$6:$AN$238,31,FALSE))</f>
        <v>7</v>
      </c>
      <c r="AH19" s="41">
        <f>IF(AG19,LOOKUP(AG19,{1;2;3;4;5;6;7;8;9;10;11;12;13;14;15;16;17;18;19;20;21},{30;25;21;18;16;15;14;13;12;11;10;9;8;7;6;5;4;3;2;1;0}),0)</f>
        <v>14</v>
      </c>
      <c r="AI19" s="390">
        <f>IF($E19="","",VLOOKUP($E19,'SuperTour Women'!$E$6:$AN$238,33,FALSE))</f>
        <v>10</v>
      </c>
      <c r="AJ19" s="43">
        <f>IF(AI19,LOOKUP(AI19,{1;2;3;4;5;6;7;8;9;10;11;12;13;14;15;16;17;18;19;20;21},{30;25;21;18;16;15;14;13;12;11;10;9;8;7;6;5;4;3;2;1;0}),0)</f>
        <v>11</v>
      </c>
      <c r="AK19" s="390">
        <f>IF($E19="","",VLOOKUP($E19,'SuperTour Women'!$E$6:$AN$238,35,FALSE))</f>
        <v>10</v>
      </c>
      <c r="AL19" s="43">
        <f>IF(AK19,LOOKUP(AK19,{1;2;3;4;5;6;7;8;9;10;11;12;13;14;15;16;17;18;19;20;21},{30;25;21;18;16;15;14;13;12;11;10;9;8;7;6;5;4;3;2;1;0}),0)</f>
        <v>11</v>
      </c>
      <c r="AM19" s="259"/>
      <c r="AN19" s="255">
        <f t="shared" si="3"/>
        <v>14</v>
      </c>
      <c r="AO19" s="256">
        <f>(L19+N19+P19+R19+T19+V19+X19+Z19+AB19+AD19+AF19+AH19+AJ19+AL19)- SMALL((L19,N19,P19,R19,T19,V19,X19,Z19,AB19,AD19,AF19,AH19,AJ19,AL19),1)- SMALL((L19,N19,P19,R19,T19,V19,X19,Z19,AB19,AD19,AF19,AH19,AJ19,AL19),2)- SMALL((L19,N19,P19,R19,T19,V19,X19,Z19,AB19,AD19,AF19,AH19,AJ19,AL19),3)</f>
        <v>111</v>
      </c>
      <c r="AP19" s="161"/>
    </row>
    <row r="20" spans="1:42" s="54" customFormat="1" ht="16" customHeight="1" x14ac:dyDescent="0.2">
      <c r="A20" s="190">
        <f t="shared" si="0"/>
        <v>15</v>
      </c>
      <c r="B20" s="187">
        <v>3535634</v>
      </c>
      <c r="C20" s="181" t="s">
        <v>273</v>
      </c>
      <c r="D20" s="181" t="s">
        <v>274</v>
      </c>
      <c r="E20" s="178" t="str">
        <f t="shared" si="1"/>
        <v>LaurenJORTBERG</v>
      </c>
      <c r="F20" s="172">
        <v>2017</v>
      </c>
      <c r="G20" s="193">
        <v>1997</v>
      </c>
      <c r="H20" s="311" t="str">
        <f t="shared" si="2"/>
        <v>U23</v>
      </c>
      <c r="I20" s="415">
        <f>(L20+N20+P20+R20+T20+V20+X20+Z20+AB20+AD20+AF20+AH20+AJ20+AL20)-SMALL((L20, N20,P20,R20,T20,V20,X20,Z20,AB20,AD20,AF20,AH20,AJ20,AL20),1)-SMALL((L20,N20,P20,R20,T20,V20,X20,Z20,AB20,AD20,AF20,AH20,AJ20,AL20),2)-SMALL((L20,N20,P20,R20,T20,V20,X20,Z20,AB20,AD20,AF20,AH20,AJ20,AL20),3)</f>
        <v>94</v>
      </c>
      <c r="J20" s="393"/>
      <c r="K20" s="388">
        <f>IF($E20="","",VLOOKUP($E20,'SuperTour Women'!$E$6:$AN$238,9,FALSE))</f>
        <v>0</v>
      </c>
      <c r="L20" s="157">
        <f>IF(K20,LOOKUP(K20,{1;2;3;4;5;6;7;8;9;10;11;12;13;14;15;16;17;18;19;20;21},{30;25;21;18;16;15;14;13;12;11;10;9;8;7;6;5;4;3;2;1;0}),0)</f>
        <v>0</v>
      </c>
      <c r="M20" s="390">
        <f>IF($E20="","",VLOOKUP($E20,'SuperTour Women'!$E$6:$AN$238,11,FALSE))</f>
        <v>0</v>
      </c>
      <c r="N20" s="43">
        <f>IF(M20,LOOKUP(M20,{1;2;3;4;5;6;7;8;9;10;11;12;13;14;15;16;17;18;19;20;21},{30;25;21;18;16;15;14;13;12;11;10;9;8;7;6;5;4;3;2;1;0}),0)</f>
        <v>0</v>
      </c>
      <c r="O20" s="390">
        <f>IF($E20="","",VLOOKUP($E20,'SuperTour Women'!$E$6:$AN$238,13,FALSE))</f>
        <v>3</v>
      </c>
      <c r="P20" s="41">
        <f>IF(O20,LOOKUP(O20,{1;2;3;4;5;6;7;8;9;10;11;12;13;14;15;16;17;18;19;20;21},{30;25;21;18;16;15;14;13;12;11;10;9;8;7;6;5;4;3;2;1;0}),0)</f>
        <v>21</v>
      </c>
      <c r="Q20" s="390">
        <f>IF($E20="","",VLOOKUP($E20,'SuperTour Women'!$E$6:$AN$238,15,FALSE))</f>
        <v>0</v>
      </c>
      <c r="R20" s="43">
        <f>IF(Q20,LOOKUP(Q20,{1;2;3;4;5;6;7;8;9;10;11;12;13;14;15;16;17;18;19;20;21},{30;25;21;18;16;15;14;13;12;11;10;9;8;7;6;5;4;3;2;1;0}),0)</f>
        <v>0</v>
      </c>
      <c r="S20" s="390">
        <f>IF($E20="","",VLOOKUP($E20,'SuperTour Women'!$E$6:$AN$238,17,FALSE))</f>
        <v>20</v>
      </c>
      <c r="T20" s="45">
        <f>IF(S20,LOOKUP(S20,{1;2;3;4;5;6;7;8;9;10;11;12;13;14;15;16;17;18;19;20;21},{60;50;42;36;32;30;28;26;24;22;20;18;16;14;12;10;8;6;4;2;0}),0)</f>
        <v>2</v>
      </c>
      <c r="U20" s="390">
        <f>IF($E20="","",VLOOKUP($E20,'SuperTour Women'!$E$6:$AN$238,19,FALSE))</f>
        <v>16</v>
      </c>
      <c r="V20" s="41">
        <f>IF(U20,LOOKUP(U20,{1;2;3;4;5;6;7;8;9;10;11;12;13;14;15;16;17;18;19;20;21},{60;50;42;36;32;30;28;26;24;22;20;18;16;14;12;10;8;6;4;2;0}),0)</f>
        <v>10</v>
      </c>
      <c r="W20" s="390">
        <f>IF($E20="","",VLOOKUP($E20,'SuperTour Women'!$E$6:$AN$238,21,FALSE))</f>
        <v>11</v>
      </c>
      <c r="X20" s="45">
        <f>IF(W20,LOOKUP(W20,{1;2;3;4;5;6;7;8;9;10;11;12;13;14;15;16;17;18;19;20;21},{60;50;42;36;32;30;28;26;24;22;20;18;16;14;12;10;8;6;4;2;0}),0)</f>
        <v>20</v>
      </c>
      <c r="Y20" s="390">
        <f>IF($E20="","",VLOOKUP($E20,'SuperTour Women'!$E$6:$AN$238,23,FALSE))</f>
        <v>7</v>
      </c>
      <c r="Z20" s="41">
        <f>IF(Y20,LOOKUP(Y20,{1;2;3;4;5;6;7;8;9;10;11;12;13;14;15;16;17;18;19;20;21},{60;50;42;36;32;30;28;26;24;22;20;18;16;14;12;10;8;6;4;2;0}),0)</f>
        <v>28</v>
      </c>
      <c r="AA20" s="390">
        <f>IF($E20="","",VLOOKUP($E20,'SuperTour Women'!$E$6:$AN$238,25,FALSE))</f>
        <v>8</v>
      </c>
      <c r="AB20" s="106">
        <f>IF(AA20,LOOKUP(AA20,{1;2;3;4;5;6;7;8;9;10;11;12;13;14;15;16;17;18;19;20;21},{30;25;21;18;16;15;14;13;12;11;10;9;8;7;6;5;4;3;2;1;0}),0)</f>
        <v>13</v>
      </c>
      <c r="AC20" s="390">
        <f>IF($E20="","",VLOOKUP($E20,'SuperTour Women'!$E$6:$AN$238,27,FALSE))</f>
        <v>0</v>
      </c>
      <c r="AD20" s="488">
        <f>IF(AC20,LOOKUP(AC20,{1;2;3;4;5;6;7;8;9;10;11;12;13;14;15;16;17;18;19;20;21},{30;25;21;18;16;15;14;13;12;11;10;9;8;7;6;5;4;3;2;1;0}),0)</f>
        <v>0</v>
      </c>
      <c r="AE20" s="390">
        <f>IF($E20="","",VLOOKUP($E20,'SuperTour Women'!$E$6:$AN$238,29,FALSE))</f>
        <v>0</v>
      </c>
      <c r="AF20" s="106">
        <f>IF(AE20,LOOKUP(AE20,{1;2;3;4;5;6;7;8;9;10;11;12;13;14;15;16;17;18;19;20;21},{30;25;21;18;16;15;14;13;12;11;10;9;8;7;6;5;4;3;2;1;0}),0)</f>
        <v>0</v>
      </c>
      <c r="AG20" s="390">
        <f>IF($E20="","",VLOOKUP($E20,'SuperTour Women'!$E$6:$AN$238,31,FALSE))</f>
        <v>0</v>
      </c>
      <c r="AH20" s="41">
        <f>IF(AG20,LOOKUP(AG20,{1;2;3;4;5;6;7;8;9;10;11;12;13;14;15;16;17;18;19;20;21},{30;25;21;18;16;15;14;13;12;11;10;9;8;7;6;5;4;3;2;1;0}),0)</f>
        <v>0</v>
      </c>
      <c r="AI20" s="390">
        <f>IF($E20="","",VLOOKUP($E20,'SuperTour Women'!$E$6:$AN$238,33,FALSE))</f>
        <v>0</v>
      </c>
      <c r="AJ20" s="43">
        <f>IF(AI20,LOOKUP(AI20,{1;2;3;4;5;6;7;8;9;10;11;12;13;14;15;16;17;18;19;20;21},{30;25;21;18;16;15;14;13;12;11;10;9;8;7;6;5;4;3;2;1;0}),0)</f>
        <v>0</v>
      </c>
      <c r="AK20" s="390">
        <f>IF($E20="","",VLOOKUP($E20,'SuperTour Women'!$E$6:$AN$238,35,FALSE))</f>
        <v>0</v>
      </c>
      <c r="AL20" s="43">
        <f>IF(AK20,LOOKUP(AK20,{1;2;3;4;5;6;7;8;9;10;11;12;13;14;15;16;17;18;19;20;21},{30;25;21;18;16;15;14;13;12;11;10;9;8;7;6;5;4;3;2;1;0}),0)</f>
        <v>0</v>
      </c>
      <c r="AM20" s="259"/>
      <c r="AN20" s="255">
        <f t="shared" si="3"/>
        <v>15</v>
      </c>
      <c r="AO20" s="256">
        <f>(L20+N20+P20+R20+T20+V20+X20+Z20+AB20+AD20+AF20+AH20+AJ20+AL20)- SMALL((L20,N20,P20,R20,T20,V20,X20,Z20,AB20,AD20,AF20,AH20,AJ20,AL20),1)- SMALL((L20,N20,P20,R20,T20,V20,X20,Z20,AB20,AD20,AF20,AH20,AJ20,AL20),2)- SMALL((L20,N20,P20,R20,T20,V20,X20,Z20,AB20,AD20,AF20,AH20,AJ20,AL20),3)</f>
        <v>94</v>
      </c>
      <c r="AP20" s="161"/>
    </row>
    <row r="21" spans="1:42" s="54" customFormat="1" ht="16" customHeight="1" x14ac:dyDescent="0.2">
      <c r="A21" s="190">
        <f t="shared" si="0"/>
        <v>16</v>
      </c>
      <c r="B21" s="187">
        <v>3105214</v>
      </c>
      <c r="C21" s="181" t="s">
        <v>371</v>
      </c>
      <c r="D21" s="181" t="s">
        <v>470</v>
      </c>
      <c r="E21" s="178" t="str">
        <f t="shared" si="1"/>
        <v>KatherineSTEWART-JONES</v>
      </c>
      <c r="F21" s="172">
        <v>2017</v>
      </c>
      <c r="G21" s="193">
        <v>1995</v>
      </c>
      <c r="H21" s="311" t="str">
        <f t="shared" si="2"/>
        <v>SR</v>
      </c>
      <c r="I21" s="415">
        <f>(L21+N21+P21+R21+T21+V21+X21+Z21+AB21+AD21+AF21+AH21+AJ21+AL21)-SMALL((L21, N21,P21,R21,T21,V21,X21,Z21,AB21,AD21,AF21,AH21,AJ21,AL21),1)-SMALL((L21,N21,P21,R21,T21,V21,X21,Z21,AB21,AD21,AF21,AH21,AJ21,AL21),2)-SMALL((L21,N21,P21,R21,T21,V21,X21,Z21,AB21,AD21,AF21,AH21,AJ21,AL21),3)</f>
        <v>91</v>
      </c>
      <c r="J21" s="393"/>
      <c r="K21" s="388">
        <f>IF($E21="","",VLOOKUP($E21,'SuperTour Women'!$E$6:$AN$238,9,FALSE))</f>
        <v>0</v>
      </c>
      <c r="L21" s="157">
        <f>IF(K21,LOOKUP(K21,{1;2;3;4;5;6;7;8;9;10;11;12;13;14;15;16;17;18;19;20;21},{30;25;21;18;16;15;14;13;12;11;10;9;8;7;6;5;4;3;2;1;0}),0)</f>
        <v>0</v>
      </c>
      <c r="M21" s="390">
        <f>IF($E21="","",VLOOKUP($E21,'SuperTour Women'!$E$6:$AN$238,11,FALSE))</f>
        <v>0</v>
      </c>
      <c r="N21" s="43">
        <f>IF(M21,LOOKUP(M21,{1;2;3;4;5;6;7;8;9;10;11;12;13;14;15;16;17;18;19;20;21},{30;25;21;18;16;15;14;13;12;11;10;9;8;7;6;5;4;3;2;1;0}),0)</f>
        <v>0</v>
      </c>
      <c r="O21" s="390">
        <f>IF($E21="","",VLOOKUP($E21,'SuperTour Women'!$E$6:$AN$238,13,FALSE))</f>
        <v>12</v>
      </c>
      <c r="P21" s="41">
        <f>IF(O21,LOOKUP(O21,{1;2;3;4;5;6;7;8;9;10;11;12;13;14;15;16;17;18;19;20;21},{30;25;21;18;16;15;14;13;12;11;10;9;8;7;6;5;4;3;2;1;0}),0)</f>
        <v>9</v>
      </c>
      <c r="Q21" s="390">
        <f>IF($E21="","",VLOOKUP($E21,'SuperTour Women'!$E$6:$AN$238,15,FALSE))</f>
        <v>1</v>
      </c>
      <c r="R21" s="43">
        <f>IF(Q21,LOOKUP(Q21,{1;2;3;4;5;6;7;8;9;10;11;12;13;14;15;16;17;18;19;20;21},{30;25;21;18;16;15;14;13;12;11;10;9;8;7;6;5;4;3;2;1;0}),0)</f>
        <v>30</v>
      </c>
      <c r="S21" s="390">
        <f>IF($E21="","",VLOOKUP($E21,'SuperTour Women'!$E$6:$AN$238,17,FALSE))</f>
        <v>6</v>
      </c>
      <c r="T21" s="45">
        <f>IF(S21,LOOKUP(S21,{1;2;3;4;5;6;7;8;9;10;11;12;13;14;15;16;17;18;19;20;21},{60;50;42;36;32;30;28;26;24;22;20;18;16;14;12;10;8;6;4;2;0}),0)</f>
        <v>30</v>
      </c>
      <c r="U21" s="390">
        <f>IF($E21="","",VLOOKUP($E21,'SuperTour Women'!$E$6:$AN$238,19,FALSE))</f>
        <v>0</v>
      </c>
      <c r="V21" s="41">
        <f>IF(U21,LOOKUP(U21,{1;2;3;4;5;6;7;8;9;10;11;12;13;14;15;16;17;18;19;20;21},{60;50;42;36;32;30;28;26;24;22;20;18;16;14;12;10;8;6;4;2;0}),0)</f>
        <v>0</v>
      </c>
      <c r="W21" s="390">
        <f>IF($E21="","",VLOOKUP($E21,'SuperTour Women'!$E$6:$AN$238,21,FALSE))</f>
        <v>0</v>
      </c>
      <c r="X21" s="45">
        <f>IF(W21,LOOKUP(W21,{1;2;3;4;5;6;7;8;9;10;11;12;13;14;15;16;17;18;19;20;21},{60;50;42;36;32;30;28;26;24;22;20;18;16;14;12;10;8;6;4;2;0}),0)</f>
        <v>0</v>
      </c>
      <c r="Y21" s="390">
        <f>IF($E21="","",VLOOKUP($E21,'SuperTour Women'!$E$6:$AN$238,23,FALSE))</f>
        <v>10</v>
      </c>
      <c r="Z21" s="41">
        <f>IF(Y21,LOOKUP(Y21,{1;2;3;4;5;6;7;8;9;10;11;12;13;14;15;16;17;18;19;20;21},{60;50;42;36;32;30;28;26;24;22;20;18;16;14;12;10;8;6;4;2;0}),0)</f>
        <v>22</v>
      </c>
      <c r="AA21" s="390">
        <f>IF($E21="","",VLOOKUP($E21,'SuperTour Women'!$E$6:$AN$238,25,FALSE))</f>
        <v>0</v>
      </c>
      <c r="AB21" s="106">
        <f>IF(AA21,LOOKUP(AA21,{1;2;3;4;5;6;7;8;9;10;11;12;13;14;15;16;17;18;19;20;21},{30;25;21;18;16;15;14;13;12;11;10;9;8;7;6;5;4;3;2;1;0}),0)</f>
        <v>0</v>
      </c>
      <c r="AC21" s="390">
        <f>IF($E21="","",VLOOKUP($E21,'SuperTour Women'!$E$6:$AN$238,27,FALSE))</f>
        <v>0</v>
      </c>
      <c r="AD21" s="488">
        <f>IF(AC21,LOOKUP(AC21,{1;2;3;4;5;6;7;8;9;10;11;12;13;14;15;16;17;18;19;20;21},{30;25;21;18;16;15;14;13;12;11;10;9;8;7;6;5;4;3;2;1;0}),0)</f>
        <v>0</v>
      </c>
      <c r="AE21" s="390">
        <f>IF($E21="","",VLOOKUP($E21,'SuperTour Women'!$E$6:$AN$238,29,FALSE))</f>
        <v>0</v>
      </c>
      <c r="AF21" s="106">
        <f>IF(AE21,LOOKUP(AE21,{1;2;3;4;5;6;7;8;9;10;11;12;13;14;15;16;17;18;19;20;21},{30;25;21;18;16;15;14;13;12;11;10;9;8;7;6;5;4;3;2;1;0}),0)</f>
        <v>0</v>
      </c>
      <c r="AG21" s="390">
        <f>IF($E21="","",VLOOKUP($E21,'SuperTour Women'!$E$6:$AN$238,31,FALSE))</f>
        <v>0</v>
      </c>
      <c r="AH21" s="41">
        <f>IF(AG21,LOOKUP(AG21,{1;2;3;4;5;6;7;8;9;10;11;12;13;14;15;16;17;18;19;20;21},{30;25;21;18;16;15;14;13;12;11;10;9;8;7;6;5;4;3;2;1;0}),0)</f>
        <v>0</v>
      </c>
      <c r="AI21" s="390">
        <f>IF($E21="","",VLOOKUP($E21,'SuperTour Women'!$E$6:$AN$238,33,FALSE))</f>
        <v>0</v>
      </c>
      <c r="AJ21" s="43">
        <f>IF(AI21,LOOKUP(AI21,{1;2;3;4;5;6;7;8;9;10;11;12;13;14;15;16;17;18;19;20;21},{30;25;21;18;16;15;14;13;12;11;10;9;8;7;6;5;4;3;2;1;0}),0)</f>
        <v>0</v>
      </c>
      <c r="AK21" s="390">
        <f>IF($E21="","",VLOOKUP($E21,'SuperTour Women'!$E$6:$AN$238,35,FALSE))</f>
        <v>0</v>
      </c>
      <c r="AL21" s="43">
        <f>IF(AK21,LOOKUP(AK21,{1;2;3;4;5;6;7;8;9;10;11;12;13;14;15;16;17;18;19;20;21},{30;25;21;18;16;15;14;13;12;11;10;9;8;7;6;5;4;3;2;1;0}),0)</f>
        <v>0</v>
      </c>
      <c r="AM21" s="259"/>
      <c r="AN21" s="255">
        <f t="shared" si="3"/>
        <v>16</v>
      </c>
      <c r="AO21" s="256">
        <f>(L21+N21+P21+R21+T21+V21+X21+Z21+AB21+AD21+AF21+AH21+AJ21+AL21)- SMALL((L21,N21,P21,R21,T21,V21,X21,Z21,AB21,AD21,AF21,AH21,AJ21,AL21),1)- SMALL((L21,N21,P21,R21,T21,V21,X21,Z21,AB21,AD21,AF21,AH21,AJ21,AL21),2)- SMALL((L21,N21,P21,R21,T21,V21,X21,Z21,AB21,AD21,AF21,AH21,AJ21,AL21),3)</f>
        <v>91</v>
      </c>
      <c r="AP21" s="161"/>
    </row>
    <row r="22" spans="1:42" s="54" customFormat="1" ht="16" customHeight="1" x14ac:dyDescent="0.2">
      <c r="A22" s="190">
        <f t="shared" si="0"/>
        <v>17</v>
      </c>
      <c r="B22" s="187">
        <v>3535124</v>
      </c>
      <c r="C22" s="181" t="s">
        <v>458</v>
      </c>
      <c r="D22" s="181" t="s">
        <v>459</v>
      </c>
      <c r="E22" s="178" t="str">
        <f t="shared" si="1"/>
        <v>IdaSARGENT</v>
      </c>
      <c r="F22" s="172">
        <v>2017</v>
      </c>
      <c r="G22" s="193">
        <v>1988</v>
      </c>
      <c r="H22" s="311" t="str">
        <f t="shared" si="2"/>
        <v>SR</v>
      </c>
      <c r="I22" s="415">
        <f>(L22+N22+P22+R22+T22+V22+X22+Z22+AB22+AD22+AF22+AH22+AJ22+AL22)-SMALL((L22, N22,P22,R22,T22,V22,X22,Z22,AB22,AD22,AF22,AH22,AJ22,AL22),1)-SMALL((L22,N22,P22,R22,T22,V22,X22,Z22,AB22,AD22,AF22,AH22,AJ22,AL22),2)-SMALL((L22,N22,P22,R22,T22,V22,X22,Z22,AB22,AD22,AF22,AH22,AJ22,AL22),3)</f>
        <v>84</v>
      </c>
      <c r="J22" s="393"/>
      <c r="K22" s="388">
        <f>IF($E22="","",VLOOKUP($E22,'SuperTour Women'!$E$6:$AN$238,9,FALSE))</f>
        <v>0</v>
      </c>
      <c r="L22" s="157">
        <f>IF(K22,LOOKUP(K22,{1;2;3;4;5;6;7;8;9;10;11;12;13;14;15;16;17;18;19;20;21},{30;25;21;18;16;15;14;13;12;11;10;9;8;7;6;5;4;3;2;1;0}),0)</f>
        <v>0</v>
      </c>
      <c r="M22" s="390">
        <f>IF($E22="","",VLOOKUP($E22,'SuperTour Women'!$E$6:$AN$238,11,FALSE))</f>
        <v>0</v>
      </c>
      <c r="N22" s="43">
        <f>IF(M22,LOOKUP(M22,{1;2;3;4;5;6;7;8;9;10;11;12;13;14;15;16;17;18;19;20;21},{30;25;21;18;16;15;14;13;12;11;10;9;8;7;6;5;4;3;2;1;0}),0)</f>
        <v>0</v>
      </c>
      <c r="O22" s="390">
        <f>IF($E22="","",VLOOKUP($E22,'SuperTour Women'!$E$6:$AN$238,13,FALSE))</f>
        <v>0</v>
      </c>
      <c r="P22" s="41">
        <f>IF(O22,LOOKUP(O22,{1;2;3;4;5;6;7;8;9;10;11;12;13;14;15;16;17;18;19;20;21},{30;25;21;18;16;15;14;13;12;11;10;9;8;7;6;5;4;3;2;1;0}),0)</f>
        <v>0</v>
      </c>
      <c r="Q22" s="390">
        <f>IF($E22="","",VLOOKUP($E22,'SuperTour Women'!$E$6:$AN$238,15,FALSE))</f>
        <v>0</v>
      </c>
      <c r="R22" s="43">
        <f>IF(Q22,LOOKUP(Q22,{1;2;3;4;5;6;7;8;9;10;11;12;13;14;15;16;17;18;19;20;21},{30;25;21;18;16;15;14;13;12;11;10;9;8;7;6;5;4;3;2;1;0}),0)</f>
        <v>0</v>
      </c>
      <c r="S22" s="390">
        <f>IF($E22="","",VLOOKUP($E22,'SuperTour Women'!$E$6:$AN$238,17,FALSE))</f>
        <v>9</v>
      </c>
      <c r="T22" s="45">
        <f>IF(S22,LOOKUP(S22,{1;2;3;4;5;6;7;8;9;10;11;12;13;14;15;16;17;18;19;20;21},{60;50;42;36;32;30;28;26;24;22;20;18;16;14;12;10;8;6;4;2;0}),0)</f>
        <v>24</v>
      </c>
      <c r="U22" s="390">
        <f>IF($E22="","",VLOOKUP($E22,'SuperTour Women'!$E$6:$AN$238,19,FALSE))</f>
        <v>1</v>
      </c>
      <c r="V22" s="41">
        <f>IF(U22,LOOKUP(U22,{1;2;3;4;5;6;7;8;9;10;11;12;13;14;15;16;17;18;19;20;21},{60;50;42;36;32;30;28;26;24;22;20;18;16;14;12;10;8;6;4;2;0}),0)</f>
        <v>60</v>
      </c>
      <c r="W22" s="390">
        <f>IF($E22="","",VLOOKUP($E22,'SuperTour Women'!$E$6:$AN$238,21,FALSE))</f>
        <v>0</v>
      </c>
      <c r="X22" s="45">
        <f>IF(W22,LOOKUP(W22,{1;2;3;4;5;6;7;8;9;10;11;12;13;14;15;16;17;18;19;20;21},{60;50;42;36;32;30;28;26;24;22;20;18;16;14;12;10;8;6;4;2;0}),0)</f>
        <v>0</v>
      </c>
      <c r="Y22" s="390">
        <f>IF($E22="","",VLOOKUP($E22,'SuperTour Women'!$E$6:$AN$238,23,FALSE))</f>
        <v>0</v>
      </c>
      <c r="Z22" s="41">
        <f>IF(Y22,LOOKUP(Y22,{1;2;3;4;5;6;7;8;9;10;11;12;13;14;15;16;17;18;19;20;21},{60;50;42;36;32;30;28;26;24;22;20;18;16;14;12;10;8;6;4;2;0}),0)</f>
        <v>0</v>
      </c>
      <c r="AA22" s="390">
        <f>IF($E22="","",VLOOKUP($E22,'SuperTour Women'!$E$6:$AN$238,25,FALSE))</f>
        <v>0</v>
      </c>
      <c r="AB22" s="106">
        <f>IF(AA22,LOOKUP(AA22,{1;2;3;4;5;6;7;8;9;10;11;12;13;14;15;16;17;18;19;20;21},{30;25;21;18;16;15;14;13;12;11;10;9;8;7;6;5;4;3;2;1;0}),0)</f>
        <v>0</v>
      </c>
      <c r="AC22" s="390">
        <f>IF($E22="","",VLOOKUP($E22,'SuperTour Women'!$E$6:$AN$238,27,FALSE))</f>
        <v>0</v>
      </c>
      <c r="AD22" s="488">
        <f>IF(AC22,LOOKUP(AC22,{1;2;3;4;5;6;7;8;9;10;11;12;13;14;15;16;17;18;19;20;21},{30;25;21;18;16;15;14;13;12;11;10;9;8;7;6;5;4;3;2;1;0}),0)</f>
        <v>0</v>
      </c>
      <c r="AE22" s="390">
        <f>IF($E22="","",VLOOKUP($E22,'SuperTour Women'!$E$6:$AN$238,29,FALSE))</f>
        <v>0</v>
      </c>
      <c r="AF22" s="106">
        <f>IF(AE22,LOOKUP(AE22,{1;2;3;4;5;6;7;8;9;10;11;12;13;14;15;16;17;18;19;20;21},{30;25;21;18;16;15;14;13;12;11;10;9;8;7;6;5;4;3;2;1;0}),0)</f>
        <v>0</v>
      </c>
      <c r="AG22" s="390">
        <f>IF($E22="","",VLOOKUP($E22,'SuperTour Women'!$E$6:$AN$238,31,FALSE))</f>
        <v>0</v>
      </c>
      <c r="AH22" s="41">
        <f>IF(AG22,LOOKUP(AG22,{1;2;3;4;5;6;7;8;9;10;11;12;13;14;15;16;17;18;19;20;21},{30;25;21;18;16;15;14;13;12;11;10;9;8;7;6;5;4;3;2;1;0}),0)</f>
        <v>0</v>
      </c>
      <c r="AI22" s="390">
        <f>IF($E22="","",VLOOKUP($E22,'SuperTour Women'!$E$6:$AN$238,33,FALSE))</f>
        <v>0</v>
      </c>
      <c r="AJ22" s="43">
        <f>IF(AI22,LOOKUP(AI22,{1;2;3;4;5;6;7;8;9;10;11;12;13;14;15;16;17;18;19;20;21},{30;25;21;18;16;15;14;13;12;11;10;9;8;7;6;5;4;3;2;1;0}),0)</f>
        <v>0</v>
      </c>
      <c r="AK22" s="390">
        <f>IF($E22="","",VLOOKUP($E22,'SuperTour Women'!$E$6:$AN$238,35,FALSE))</f>
        <v>0</v>
      </c>
      <c r="AL22" s="43">
        <f>IF(AK22,LOOKUP(AK22,{1;2;3;4;5;6;7;8;9;10;11;12;13;14;15;16;17;18;19;20;21},{30;25;21;18;16;15;14;13;12;11;10;9;8;7;6;5;4;3;2;1;0}),0)</f>
        <v>0</v>
      </c>
      <c r="AM22" s="259"/>
      <c r="AN22" s="255">
        <f t="shared" si="3"/>
        <v>17</v>
      </c>
      <c r="AO22" s="256">
        <f>(L22+N22+P22+R22+T22+V22+X22+Z22+AB22+AD22+AF22+AH22+AJ22+AL22)- SMALL((L22,N22,P22,R22,T22,V22,X22,Z22,AB22,AD22,AF22,AH22,AJ22,AL22),1)- SMALL((L22,N22,P22,R22,T22,V22,X22,Z22,AB22,AD22,AF22,AH22,AJ22,AL22),2)- SMALL((L22,N22,P22,R22,T22,V22,X22,Z22,AB22,AD22,AF22,AH22,AJ22,AL22),3)</f>
        <v>84</v>
      </c>
      <c r="AP22" s="161"/>
    </row>
    <row r="23" spans="1:42" s="54" customFormat="1" ht="16" customHeight="1" x14ac:dyDescent="0.2">
      <c r="A23" s="190">
        <f t="shared" si="0"/>
        <v>18</v>
      </c>
      <c r="B23" s="187">
        <v>3535542</v>
      </c>
      <c r="C23" s="181" t="s">
        <v>258</v>
      </c>
      <c r="D23" s="181" t="s">
        <v>259</v>
      </c>
      <c r="E23" s="178" t="str">
        <f t="shared" si="1"/>
        <v>FeliciaGESIOR</v>
      </c>
      <c r="F23" s="172">
        <v>2017</v>
      </c>
      <c r="G23" s="193">
        <v>1993</v>
      </c>
      <c r="H23" s="311" t="str">
        <f t="shared" si="2"/>
        <v>SR</v>
      </c>
      <c r="I23" s="415">
        <f>(L23+N23+P23+R23+T23+V23+X23+Z23+AB23+AD23+AF23+AH23+AJ23+AL23)-SMALL((L23, N23,P23,R23,T23,V23,X23,Z23,AB23,AD23,AF23,AH23,AJ23,AL23),1)-SMALL((L23,N23,P23,R23,T23,V23,X23,Z23,AB23,AD23,AF23,AH23,AJ23,AL23),2)-SMALL((L23,N23,P23,R23,T23,V23,X23,Z23,AB23,AD23,AF23,AH23,AJ23,AL23),3)</f>
        <v>80</v>
      </c>
      <c r="J23" s="393"/>
      <c r="K23" s="388">
        <f>IF($E23="","",VLOOKUP($E23,'SuperTour Women'!$E$6:$AN$238,9,FALSE))</f>
        <v>14</v>
      </c>
      <c r="L23" s="157">
        <f>IF(K23,LOOKUP(K23,{1;2;3;4;5;6;7;8;9;10;11;12;13;14;15;16;17;18;19;20;21},{30;25;21;18;16;15;14;13;12;11;10;9;8;7;6;5;4;3;2;1;0}),0)</f>
        <v>7</v>
      </c>
      <c r="M23" s="390">
        <f>IF($E23="","",VLOOKUP($E23,'SuperTour Women'!$E$6:$AN$238,11,FALSE))</f>
        <v>9</v>
      </c>
      <c r="N23" s="43">
        <f>IF(M23,LOOKUP(M23,{1;2;3;4;5;6;7;8;9;10;11;12;13;14;15;16;17;18;19;20;21},{30;25;21;18;16;15;14;13;12;11;10;9;8;7;6;5;4;3;2;1;0}),0)</f>
        <v>12</v>
      </c>
      <c r="O23" s="390">
        <f>IF($E23="","",VLOOKUP($E23,'SuperTour Women'!$E$6:$AN$238,13,FALSE))</f>
        <v>0</v>
      </c>
      <c r="P23" s="41">
        <f>IF(O23,LOOKUP(O23,{1;2;3;4;5;6;7;8;9;10;11;12;13;14;15;16;17;18;19;20;21},{30;25;21;18;16;15;14;13;12;11;10;9;8;7;6;5;4;3;2;1;0}),0)</f>
        <v>0</v>
      </c>
      <c r="Q23" s="390">
        <f>IF($E23="","",VLOOKUP($E23,'SuperTour Women'!$E$6:$AN$238,15,FALSE))</f>
        <v>17</v>
      </c>
      <c r="R23" s="43">
        <f>IF(Q23,LOOKUP(Q23,{1;2;3;4;5;6;7;8;9;10;11;12;13;14;15;16;17;18;19;20;21},{30;25;21;18;16;15;14;13;12;11;10;9;8;7;6;5;4;3;2;1;0}),0)</f>
        <v>4</v>
      </c>
      <c r="S23" s="390">
        <f>IF($E23="","",VLOOKUP($E23,'SuperTour Women'!$E$6:$AN$238,17,FALSE))</f>
        <v>0</v>
      </c>
      <c r="T23" s="45">
        <f>IF(S23,LOOKUP(S23,{1;2;3;4;5;6;7;8;9;10;11;12;13;14;15;16;17;18;19;20;21},{60;50;42;36;32;30;28;26;24;22;20;18;16;14;12;10;8;6;4;2;0}),0)</f>
        <v>0</v>
      </c>
      <c r="U23" s="390">
        <f>IF($E23="","",VLOOKUP($E23,'SuperTour Women'!$E$6:$AN$238,19,FALSE))</f>
        <v>0</v>
      </c>
      <c r="V23" s="41">
        <f>IF(U23,LOOKUP(U23,{1;2;3;4;5;6;7;8;9;10;11;12;13;14;15;16;17;18;19;20;21},{60;50;42;36;32;30;28;26;24;22;20;18;16;14;12;10;8;6;4;2;0}),0)</f>
        <v>0</v>
      </c>
      <c r="W23" s="390">
        <f>IF($E23="","",VLOOKUP($E23,'SuperTour Women'!$E$6:$AN$238,21,FALSE))</f>
        <v>0</v>
      </c>
      <c r="X23" s="45">
        <f>IF(W23,LOOKUP(W23,{1;2;3;4;5;6;7;8;9;10;11;12;13;14;15;16;17;18;19;20;21},{60;50;42;36;32;30;28;26;24;22;20;18;16;14;12;10;8;6;4;2;0}),0)</f>
        <v>0</v>
      </c>
      <c r="Y23" s="390">
        <f>IF($E23="","",VLOOKUP($E23,'SuperTour Women'!$E$6:$AN$238,23,FALSE))</f>
        <v>0</v>
      </c>
      <c r="Z23" s="41">
        <f>IF(Y23,LOOKUP(Y23,{1;2;3;4;5;6;7;8;9;10;11;12;13;14;15;16;17;18;19;20;21},{60;50;42;36;32;30;28;26;24;22;20;18;16;14;12;10;8;6;4;2;0}),0)</f>
        <v>0</v>
      </c>
      <c r="AA23" s="390">
        <f>IF($E23="","",VLOOKUP($E23,'SuperTour Women'!$E$6:$AN$238,25,FALSE))</f>
        <v>18</v>
      </c>
      <c r="AB23" s="106">
        <f>IF(AA23,LOOKUP(AA23,{1;2;3;4;5;6;7;8;9;10;11;12;13;14;15;16;17;18;19;20;21},{30;25;21;18;16;15;14;13;12;11;10;9;8;7;6;5;4;3;2;1;0}),0)</f>
        <v>3</v>
      </c>
      <c r="AC23" s="390">
        <f>IF($E23="","",VLOOKUP($E23,'SuperTour Women'!$E$6:$AN$238,27,FALSE))</f>
        <v>16</v>
      </c>
      <c r="AD23" s="488">
        <f>IF(AC23,LOOKUP(AC23,{1;2;3;4;5;6;7;8;9;10;11;12;13;14;15;16;17;18;19;20;21},{30;25;21;18;16;15;14;13;12;11;10;9;8;7;6;5;4;3;2;1;0}),0)</f>
        <v>5</v>
      </c>
      <c r="AE23" s="390">
        <f>IF($E23="","",VLOOKUP($E23,'SuperTour Women'!$E$6:$AN$238,29,FALSE))</f>
        <v>9</v>
      </c>
      <c r="AF23" s="106">
        <f>IF(AE23,LOOKUP(AE23,{1;2;3;4;5;6;7;8;9;10;11;12;13;14;15;16;17;18;19;20;21},{30;25;21;18;16;15;14;13;12;11;10;9;8;7;6;5;4;3;2;1;0}),0)</f>
        <v>12</v>
      </c>
      <c r="AG23" s="390">
        <f>IF($E23="","",VLOOKUP($E23,'SuperTour Women'!$E$6:$AN$238,31,FALSE))</f>
        <v>9</v>
      </c>
      <c r="AH23" s="41">
        <f>IF(AG23,LOOKUP(AG23,{1;2;3;4;5;6;7;8;9;10;11;12;13;14;15;16;17;18;19;20;21},{30;25;21;18;16;15;14;13;12;11;10;9;8;7;6;5;4;3;2;1;0}),0)</f>
        <v>12</v>
      </c>
      <c r="AI23" s="390">
        <f>IF($E23="","",VLOOKUP($E23,'SuperTour Women'!$E$6:$AN$238,33,FALSE))</f>
        <v>6</v>
      </c>
      <c r="AJ23" s="43">
        <f>IF(AI23,LOOKUP(AI23,{1;2;3;4;5;6;7;8;9;10;11;12;13;14;15;16;17;18;19;20;21},{30;25;21;18;16;15;14;13;12;11;10;9;8;7;6;5;4;3;2;1;0}),0)</f>
        <v>15</v>
      </c>
      <c r="AK23" s="390">
        <f>IF($E23="","",VLOOKUP($E23,'SuperTour Women'!$E$6:$AN$238,35,FALSE))</f>
        <v>11</v>
      </c>
      <c r="AL23" s="43">
        <f>IF(AK23,LOOKUP(AK23,{1;2;3;4;5;6;7;8;9;10;11;12;13;14;15;16;17;18;19;20;21},{30;25;21;18;16;15;14;13;12;11;10;9;8;7;6;5;4;3;2;1;0}),0)</f>
        <v>10</v>
      </c>
      <c r="AM23" s="259"/>
      <c r="AN23" s="255">
        <f t="shared" si="3"/>
        <v>18</v>
      </c>
      <c r="AO23" s="256">
        <f>(L23+N23+P23+R23+T23+V23+X23+Z23+AB23+AD23+AF23+AH23+AJ23+AL23)- SMALL((L23,N23,P23,R23,T23,V23,X23,Z23,AB23,AD23,AF23,AH23,AJ23,AL23),1)- SMALL((L23,N23,P23,R23,T23,V23,X23,Z23,AB23,AD23,AF23,AH23,AJ23,AL23),2)- SMALL((L23,N23,P23,R23,T23,V23,X23,Z23,AB23,AD23,AF23,AH23,AJ23,AL23),3)</f>
        <v>80</v>
      </c>
      <c r="AP23" s="161"/>
    </row>
    <row r="24" spans="1:42" s="54" customFormat="1" ht="16" customHeight="1" x14ac:dyDescent="0.2">
      <c r="A24" s="190">
        <f t="shared" si="0"/>
        <v>19</v>
      </c>
      <c r="B24" s="187">
        <v>3105180</v>
      </c>
      <c r="C24" s="181" t="s">
        <v>341</v>
      </c>
      <c r="D24" s="181" t="s">
        <v>342</v>
      </c>
      <c r="E24" s="178" t="str">
        <f t="shared" si="1"/>
        <v>MayaMACISAAC-JONES</v>
      </c>
      <c r="F24" s="172">
        <v>2017</v>
      </c>
      <c r="G24" s="193">
        <v>1995</v>
      </c>
      <c r="H24" s="311" t="str">
        <f t="shared" si="2"/>
        <v>SR</v>
      </c>
      <c r="I24" s="415">
        <f>(L24+N24+P24+R24+T24+V24+X24+Z24+AB24+AD24+AF24+AH24+AJ24+AL24)-SMALL((L24, N24,P24,R24,T24,V24,X24,Z24,AB24,AD24,AF24,AH24,AJ24,AL24),1)-SMALL((L24,N24,P24,R24,T24,V24,X24,Z24,AB24,AD24,AF24,AH24,AJ24,AL24),2)-SMALL((L24,N24,P24,R24,T24,V24,X24,Z24,AB24,AD24,AF24,AH24,AJ24,AL24),3)</f>
        <v>76</v>
      </c>
      <c r="J24" s="393"/>
      <c r="K24" s="388">
        <f>IF($E24="","",VLOOKUP($E24,'SuperTour Women'!$E$6:$AN$238,9,FALSE))</f>
        <v>0</v>
      </c>
      <c r="L24" s="157">
        <f>IF(K24,LOOKUP(K24,{1;2;3;4;5;6;7;8;9;10;11;12;13;14;15;16;17;18;19;20;21},{30;25;21;18;16;15;14;13;12;11;10;9;8;7;6;5;4;3;2;1;0}),0)</f>
        <v>0</v>
      </c>
      <c r="M24" s="390">
        <f>IF($E24="","",VLOOKUP($E24,'SuperTour Women'!$E$6:$AN$238,11,FALSE))</f>
        <v>0</v>
      </c>
      <c r="N24" s="43">
        <f>IF(M24,LOOKUP(M24,{1;2;3;4;5;6;7;8;9;10;11;12;13;14;15;16;17;18;19;20;21},{30;25;21;18;16;15;14;13;12;11;10;9;8;7;6;5;4;3;2;1;0}),0)</f>
        <v>0</v>
      </c>
      <c r="O24" s="390">
        <f>IF($E24="","",VLOOKUP($E24,'SuperTour Women'!$E$6:$AN$238,13,FALSE))</f>
        <v>4</v>
      </c>
      <c r="P24" s="41">
        <f>IF(O24,LOOKUP(O24,{1;2;3;4;5;6;7;8;9;10;11;12;13;14;15;16;17;18;19;20;21},{30;25;21;18;16;15;14;13;12;11;10;9;8;7;6;5;4;3;2;1;0}),0)</f>
        <v>18</v>
      </c>
      <c r="Q24" s="390">
        <f>IF($E24="","",VLOOKUP($E24,'SuperTour Women'!$E$6:$AN$238,15,FALSE))</f>
        <v>0</v>
      </c>
      <c r="R24" s="43">
        <f>IF(Q24,LOOKUP(Q24,{1;2;3;4;5;6;7;8;9;10;11;12;13;14;15;16;17;18;19;20;21},{30;25;21;18;16;15;14;13;12;11;10;9;8;7;6;5;4;3;2;1;0}),0)</f>
        <v>0</v>
      </c>
      <c r="S24" s="390">
        <f>IF($E24="","",VLOOKUP($E24,'SuperTour Women'!$E$6:$AN$238,17,FALSE))</f>
        <v>0</v>
      </c>
      <c r="T24" s="45">
        <f>IF(S24,LOOKUP(S24,{1;2;3;4;5;6;7;8;9;10;11;12;13;14;15;16;17;18;19;20;21},{60;50;42;36;32;30;28;26;24;22;20;18;16;14;12;10;8;6;4;2;0}),0)</f>
        <v>0</v>
      </c>
      <c r="U24" s="390">
        <f>IF($E24="","",VLOOKUP($E24,'SuperTour Women'!$E$6:$AN$238,19,FALSE))</f>
        <v>8</v>
      </c>
      <c r="V24" s="41">
        <f>IF(U24,LOOKUP(U24,{1;2;3;4;5;6;7;8;9;10;11;12;13;14;15;16;17;18;19;20;21},{60;50;42;36;32;30;28;26;24;22;20;18;16;14;12;10;8;6;4;2;0}),0)</f>
        <v>26</v>
      </c>
      <c r="W24" s="390">
        <f>IF($E24="","",VLOOKUP($E24,'SuperTour Women'!$E$6:$AN$238,21,FALSE))</f>
        <v>0</v>
      </c>
      <c r="X24" s="45">
        <f>IF(W24,LOOKUP(W24,{1;2;3;4;5;6;7;8;9;10;11;12;13;14;15;16;17;18;19;20;21},{60;50;42;36;32;30;28;26;24;22;20;18;16;14;12;10;8;6;4;2;0}),0)</f>
        <v>0</v>
      </c>
      <c r="Y24" s="390">
        <f>IF($E24="","",VLOOKUP($E24,'SuperTour Women'!$E$6:$AN$238,23,FALSE))</f>
        <v>5</v>
      </c>
      <c r="Z24" s="41">
        <f>IF(Y24,LOOKUP(Y24,{1;2;3;4;5;6;7;8;9;10;11;12;13;14;15;16;17;18;19;20;21},{60;50;42;36;32;30;28;26;24;22;20;18;16;14;12;10;8;6;4;2;0}),0)</f>
        <v>32</v>
      </c>
      <c r="AA24" s="390">
        <f>IF($E24="","",VLOOKUP($E24,'SuperTour Women'!$E$6:$AN$238,25,FALSE))</f>
        <v>0</v>
      </c>
      <c r="AB24" s="106">
        <f>IF(AA24,LOOKUP(AA24,{1;2;3;4;5;6;7;8;9;10;11;12;13;14;15;16;17;18;19;20;21},{30;25;21;18;16;15;14;13;12;11;10;9;8;7;6;5;4;3;2;1;0}),0)</f>
        <v>0</v>
      </c>
      <c r="AC24" s="390">
        <f>IF($E24="","",VLOOKUP($E24,'SuperTour Women'!$E$6:$AN$238,27,FALSE))</f>
        <v>0</v>
      </c>
      <c r="AD24" s="488">
        <f>IF(AC24,LOOKUP(AC24,{1;2;3;4;5;6;7;8;9;10;11;12;13;14;15;16;17;18;19;20;21},{30;25;21;18;16;15;14;13;12;11;10;9;8;7;6;5;4;3;2;1;0}),0)</f>
        <v>0</v>
      </c>
      <c r="AE24" s="390">
        <f>IF($E24="","",VLOOKUP($E24,'SuperTour Women'!$E$6:$AN$238,29,FALSE))</f>
        <v>0</v>
      </c>
      <c r="AF24" s="106">
        <f>IF(AE24,LOOKUP(AE24,{1;2;3;4;5;6;7;8;9;10;11;12;13;14;15;16;17;18;19;20;21},{30;25;21;18;16;15;14;13;12;11;10;9;8;7;6;5;4;3;2;1;0}),0)</f>
        <v>0</v>
      </c>
      <c r="AG24" s="390">
        <f>IF($E24="","",VLOOKUP($E24,'SuperTour Women'!$E$6:$AN$238,31,FALSE))</f>
        <v>0</v>
      </c>
      <c r="AH24" s="41">
        <f>IF(AG24,LOOKUP(AG24,{1;2;3;4;5;6;7;8;9;10;11;12;13;14;15;16;17;18;19;20;21},{30;25;21;18;16;15;14;13;12;11;10;9;8;7;6;5;4;3;2;1;0}),0)</f>
        <v>0</v>
      </c>
      <c r="AI24" s="390">
        <f>IF($E24="","",VLOOKUP($E24,'SuperTour Women'!$E$6:$AN$238,33,FALSE))</f>
        <v>0</v>
      </c>
      <c r="AJ24" s="43">
        <f>IF(AI24,LOOKUP(AI24,{1;2;3;4;5;6;7;8;9;10;11;12;13;14;15;16;17;18;19;20;21},{30;25;21;18;16;15;14;13;12;11;10;9;8;7;6;5;4;3;2;1;0}),0)</f>
        <v>0</v>
      </c>
      <c r="AK24" s="390">
        <f>IF($E24="","",VLOOKUP($E24,'SuperTour Women'!$E$6:$AN$238,35,FALSE))</f>
        <v>0</v>
      </c>
      <c r="AL24" s="43">
        <f>IF(AK24,LOOKUP(AK24,{1;2;3;4;5;6;7;8;9;10;11;12;13;14;15;16;17;18;19;20;21},{30;25;21;18;16;15;14;13;12;11;10;9;8;7;6;5;4;3;2;1;0}),0)</f>
        <v>0</v>
      </c>
      <c r="AM24" s="259"/>
      <c r="AN24" s="255">
        <f t="shared" si="3"/>
        <v>19</v>
      </c>
      <c r="AO24" s="256">
        <f>(L24+N24+P24+R24+T24+V24+X24+Z24+AB24+AD24+AF24+AH24+AJ24+AL24)- SMALL((L24,N24,P24,R24,T24,V24,X24,Z24,AB24,AD24,AF24,AH24,AJ24,AL24),1)- SMALL((L24,N24,P24,R24,T24,V24,X24,Z24,AB24,AD24,AF24,AH24,AJ24,AL24),2)- SMALL((L24,N24,P24,R24,T24,V24,X24,Z24,AB24,AD24,AF24,AH24,AJ24,AL24),3)</f>
        <v>76</v>
      </c>
      <c r="AP24" s="161"/>
    </row>
    <row r="25" spans="1:42" s="54" customFormat="1" ht="16" customHeight="1" x14ac:dyDescent="0.2">
      <c r="A25" s="190">
        <f t="shared" si="0"/>
        <v>20</v>
      </c>
      <c r="B25" s="187">
        <v>3535656</v>
      </c>
      <c r="C25" s="181" t="s">
        <v>292</v>
      </c>
      <c r="D25" s="181" t="s">
        <v>293</v>
      </c>
      <c r="E25" s="178" t="str">
        <f t="shared" si="1"/>
        <v>NicoleSCHNEIDER</v>
      </c>
      <c r="F25" s="172">
        <v>2017</v>
      </c>
      <c r="G25" s="193">
        <v>1997</v>
      </c>
      <c r="H25" s="311" t="str">
        <f t="shared" si="2"/>
        <v>U23</v>
      </c>
      <c r="I25" s="415">
        <f>(L25+N25+P25+R25+T25+V25+X25+Z25+AB25+AD25+AF25+AH25+AJ25+AL25)-SMALL((L25, N25,P25,R25,T25,V25,X25,Z25,AB25,AD25,AF25,AH25,AJ25,AL25),1)-SMALL((L25,N25,P25,R25,T25,V25,X25,Z25,AB25,AD25,AF25,AH25,AJ25,AL25),2)-SMALL((L25,N25,P25,R25,T25,V25,X25,Z25,AB25,AD25,AF25,AH25,AJ25,AL25),3)</f>
        <v>60</v>
      </c>
      <c r="J25" s="393"/>
      <c r="K25" s="388">
        <f>IF($E25="","",VLOOKUP($E25,'SuperTour Women'!$E$6:$AN$238,9,FALSE))</f>
        <v>0</v>
      </c>
      <c r="L25" s="157">
        <f>IF(K25,LOOKUP(K25,{1;2;3;4;5;6;7;8;9;10;11;12;13;14;15;16;17;18;19;20;21},{30;25;21;18;16;15;14;13;12;11;10;9;8;7;6;5;4;3;2;1;0}),0)</f>
        <v>0</v>
      </c>
      <c r="M25" s="390">
        <f>IF($E25="","",VLOOKUP($E25,'SuperTour Women'!$E$6:$AN$238,11,FALSE))</f>
        <v>0</v>
      </c>
      <c r="N25" s="43">
        <f>IF(M25,LOOKUP(M25,{1;2;3;4;5;6;7;8;9;10;11;12;13;14;15;16;17;18;19;20;21},{30;25;21;18;16;15;14;13;12;11;10;9;8;7;6;5;4;3;2;1;0}),0)</f>
        <v>0</v>
      </c>
      <c r="O25" s="390">
        <f>IF($E25="","",VLOOKUP($E25,'SuperTour Women'!$E$6:$AN$238,13,FALSE))</f>
        <v>0</v>
      </c>
      <c r="P25" s="41">
        <f>IF(O25,LOOKUP(O25,{1;2;3;4;5;6;7;8;9;10;11;12;13;14;15;16;17;18;19;20;21},{30;25;21;18;16;15;14;13;12;11;10;9;8;7;6;5;4;3;2;1;0}),0)</f>
        <v>0</v>
      </c>
      <c r="Q25" s="390">
        <f>IF($E25="","",VLOOKUP($E25,'SuperTour Women'!$E$6:$AN$238,15,FALSE))</f>
        <v>0</v>
      </c>
      <c r="R25" s="43">
        <f>IF(Q25,LOOKUP(Q25,{1;2;3;4;5;6;7;8;9;10;11;12;13;14;15;16;17;18;19;20;21},{30;25;21;18;16;15;14;13;12;11;10;9;8;7;6;5;4;3;2;1;0}),0)</f>
        <v>0</v>
      </c>
      <c r="S25" s="390">
        <f>IF($E25="","",VLOOKUP($E25,'SuperTour Women'!$E$6:$AN$238,17,FALSE))</f>
        <v>0</v>
      </c>
      <c r="T25" s="45">
        <f>IF(S25,LOOKUP(S25,{1;2;3;4;5;6;7;8;9;10;11;12;13;14;15;16;17;18;19;20;21},{60;50;42;36;32;30;28;26;24;22;20;18;16;14;12;10;8;6;4;2;0}),0)</f>
        <v>0</v>
      </c>
      <c r="U25" s="390">
        <f>IF($E25="","",VLOOKUP($E25,'SuperTour Women'!$E$6:$AN$238,19,FALSE))</f>
        <v>0</v>
      </c>
      <c r="V25" s="41">
        <f>IF(U25,LOOKUP(U25,{1;2;3;4;5;6;7;8;9;10;11;12;13;14;15;16;17;18;19;20;21},{60;50;42;36;32;30;28;26;24;22;20;18;16;14;12;10;8;6;4;2;0}),0)</f>
        <v>0</v>
      </c>
      <c r="W25" s="390">
        <f>IF($E25="","",VLOOKUP($E25,'SuperTour Women'!$E$6:$AN$238,21,FALSE))</f>
        <v>18</v>
      </c>
      <c r="X25" s="45">
        <f>IF(W25,LOOKUP(W25,{1;2;3;4;5;6;7;8;9;10;11;12;13;14;15;16;17;18;19;20;21},{60;50;42;36;32;30;28;26;24;22;20;18;16;14;12;10;8;6;4;2;0}),0)</f>
        <v>6</v>
      </c>
      <c r="Y25" s="390">
        <f>IF($E25="","",VLOOKUP($E25,'SuperTour Women'!$E$6:$AN$238,23,FALSE))</f>
        <v>14</v>
      </c>
      <c r="Z25" s="41">
        <f>IF(Y25,LOOKUP(Y25,{1;2;3;4;5;6;7;8;9;10;11;12;13;14;15;16;17;18;19;20;21},{60;50;42;36;32;30;28;26;24;22;20;18;16;14;12;10;8;6;4;2;0}),0)</f>
        <v>14</v>
      </c>
      <c r="AA25" s="390">
        <f>IF($E25="","",VLOOKUP($E25,'SuperTour Women'!$E$6:$AN$238,25,FALSE))</f>
        <v>0</v>
      </c>
      <c r="AB25" s="106">
        <f>IF(AA25,LOOKUP(AA25,{1;2;3;4;5;6;7;8;9;10;11;12;13;14;15;16;17;18;19;20;21},{30;25;21;18;16;15;14;13;12;11;10;9;8;7;6;5;4;3;2;1;0}),0)</f>
        <v>0</v>
      </c>
      <c r="AC25" s="390">
        <f>IF($E25="","",VLOOKUP($E25,'SuperTour Women'!$E$6:$AN$238,27,FALSE))</f>
        <v>0</v>
      </c>
      <c r="AD25" s="488">
        <f>IF(AC25,LOOKUP(AC25,{1;2;3;4;5;6;7;8;9;10;11;12;13;14;15;16;17;18;19;20;21},{30;25;21;18;16;15;14;13;12;11;10;9;8;7;6;5;4;3;2;1;0}),0)</f>
        <v>0</v>
      </c>
      <c r="AE25" s="390">
        <f>IF($E25="","",VLOOKUP($E25,'SuperTour Women'!$E$6:$AN$238,29,FALSE))</f>
        <v>0</v>
      </c>
      <c r="AF25" s="106">
        <f>IF(AE25,LOOKUP(AE25,{1;2;3;4;5;6;7;8;9;10;11;12;13;14;15;16;17;18;19;20;21},{30;25;21;18;16;15;14;13;12;11;10;9;8;7;6;5;4;3;2;1;0}),0)</f>
        <v>0</v>
      </c>
      <c r="AG25" s="390">
        <f>IF($E25="","",VLOOKUP($E25,'SuperTour Women'!$E$6:$AN$238,31,FALSE))</f>
        <v>0</v>
      </c>
      <c r="AH25" s="41">
        <f>IF(AG25,LOOKUP(AG25,{1;2;3;4;5;6;7;8;9;10;11;12;13;14;15;16;17;18;19;20;21},{30;25;21;18;16;15;14;13;12;11;10;9;8;7;6;5;4;3;2;1;0}),0)</f>
        <v>0</v>
      </c>
      <c r="AI25" s="390">
        <f>IF($E25="","",VLOOKUP($E25,'SuperTour Women'!$E$6:$AN$238,33,FALSE))</f>
        <v>11</v>
      </c>
      <c r="AJ25" s="43">
        <f>IF(AI25,LOOKUP(AI25,{1;2;3;4;5;6;7;8;9;10;11;12;13;14;15;16;17;18;19;20;21},{30;25;21;18;16;15;14;13;12;11;10;9;8;7;6;5;4;3;2;1;0}),0)</f>
        <v>10</v>
      </c>
      <c r="AK25" s="390">
        <f>IF($E25="","",VLOOKUP($E25,'SuperTour Women'!$E$6:$AN$238,35,FALSE))</f>
        <v>1</v>
      </c>
      <c r="AL25" s="43">
        <f>IF(AK25,LOOKUP(AK25,{1;2;3;4;5;6;7;8;9;10;11;12;13;14;15;16;17;18;19;20;21},{30;25;21;18;16;15;14;13;12;11;10;9;8;7;6;5;4;3;2;1;0}),0)</f>
        <v>30</v>
      </c>
      <c r="AM25" s="259"/>
      <c r="AN25" s="255">
        <f t="shared" si="3"/>
        <v>20</v>
      </c>
      <c r="AO25" s="256">
        <f>(L25+N25+P25+R25+T25+V25+X25+Z25+AB25+AD25+AF25+AH25+AJ25+AL25)- SMALL((L25,N25,P25,R25,T25,V25,X25,Z25,AB25,AD25,AF25,AH25,AJ25,AL25),1)- SMALL((L25,N25,P25,R25,T25,V25,X25,Z25,AB25,AD25,AF25,AH25,AJ25,AL25),2)- SMALL((L25,N25,P25,R25,T25,V25,X25,Z25,AB25,AD25,AF25,AH25,AJ25,AL25),3)</f>
        <v>60</v>
      </c>
      <c r="AP25" s="161"/>
    </row>
    <row r="26" spans="1:42" s="54" customFormat="1" ht="16" customHeight="1" x14ac:dyDescent="0.2">
      <c r="A26" s="190">
        <f t="shared" si="0"/>
        <v>21</v>
      </c>
      <c r="B26" s="187">
        <v>3535304</v>
      </c>
      <c r="C26" s="181" t="s">
        <v>332</v>
      </c>
      <c r="D26" s="181" t="s">
        <v>166</v>
      </c>
      <c r="E26" s="178" t="str">
        <f t="shared" si="1"/>
        <v>SophieCALDWELL</v>
      </c>
      <c r="F26" s="172">
        <v>2017</v>
      </c>
      <c r="G26" s="193">
        <v>1990</v>
      </c>
      <c r="H26" s="311" t="str">
        <f t="shared" si="2"/>
        <v>SR</v>
      </c>
      <c r="I26" s="415">
        <f>(L26+N26+P26+R26+T26+V26+X26+Z26+AB26+AD26+AF26+AH26+AJ26+AL26)-SMALL((L26, N26,P26,R26,T26,V26,X26,Z26,AB26,AD26,AF26,AH26,AJ26,AL26),1)-SMALL((L26,N26,P26,R26,T26,V26,X26,Z26,AB26,AD26,AF26,AH26,AJ26,AL26),2)-SMALL((L26,N26,P26,R26,T26,V26,X26,Z26,AB26,AD26,AF26,AH26,AJ26,AL26),3)</f>
        <v>55</v>
      </c>
      <c r="J26" s="393"/>
      <c r="K26" s="388">
        <f>IF($E26="","",VLOOKUP($E26,'SuperTour Women'!$E$6:$AN$238,9,FALSE))</f>
        <v>0</v>
      </c>
      <c r="L26" s="157">
        <f>IF(K26,LOOKUP(K26,{1;2;3;4;5;6;7;8;9;10;11;12;13;14;15;16;17;18;19;20;21},{30;25;21;18;16;15;14;13;12;11;10;9;8;7;6;5;4;3;2;1;0}),0)</f>
        <v>0</v>
      </c>
      <c r="M26" s="390">
        <f>IF($E26="","",VLOOKUP($E26,'SuperTour Women'!$E$6:$AN$238,11,FALSE))</f>
        <v>0</v>
      </c>
      <c r="N26" s="43">
        <f>IF(M26,LOOKUP(M26,{1;2;3;4;5;6;7;8;9;10;11;12;13;14;15;16;17;18;19;20;21},{30;25;21;18;16;15;14;13;12;11;10;9;8;7;6;5;4;3;2;1;0}),0)</f>
        <v>0</v>
      </c>
      <c r="O26" s="390">
        <f>IF($E26="","",VLOOKUP($E26,'SuperTour Women'!$E$6:$AN$238,13,FALSE))</f>
        <v>0</v>
      </c>
      <c r="P26" s="41">
        <f>IF(O26,LOOKUP(O26,{1;2;3;4;5;6;7;8;9;10;11;12;13;14;15;16;17;18;19;20;21},{30;25;21;18;16;15;14;13;12;11;10;9;8;7;6;5;4;3;2;1;0}),0)</f>
        <v>0</v>
      </c>
      <c r="Q26" s="390">
        <f>IF($E26="","",VLOOKUP($E26,'SuperTour Women'!$E$6:$AN$238,15,FALSE))</f>
        <v>0</v>
      </c>
      <c r="R26" s="43">
        <f>IF(Q26,LOOKUP(Q26,{1;2;3;4;5;6;7;8;9;10;11;12;13;14;15;16;17;18;19;20;21},{30;25;21;18;16;15;14;13;12;11;10;9;8;7;6;5;4;3;2;1;0}),0)</f>
        <v>0</v>
      </c>
      <c r="S26" s="390">
        <f>IF($E26="","",VLOOKUP($E26,'SuperTour Women'!$E$6:$AN$238,17,FALSE))</f>
        <v>0</v>
      </c>
      <c r="T26" s="45">
        <f>IF(S26,LOOKUP(S26,{1;2;3;4;5;6;7;8;9;10;11;12;13;14;15;16;17;18;19;20;21},{60;50;42;36;32;30;28;26;24;22;20;18;16;14;12;10;8;6;4;2;0}),0)</f>
        <v>0</v>
      </c>
      <c r="U26" s="390">
        <f>IF($E26="","",VLOOKUP($E26,'SuperTour Women'!$E$6:$AN$238,19,FALSE))</f>
        <v>0</v>
      </c>
      <c r="V26" s="41">
        <f>IF(U26,LOOKUP(U26,{1;2;3;4;5;6;7;8;9;10;11;12;13;14;15;16;17;18;19;20;21},{60;50;42;36;32;30;28;26;24;22;20;18;16;14;12;10;8;6;4;2;0}),0)</f>
        <v>0</v>
      </c>
      <c r="W26" s="390">
        <f>IF($E26="","",VLOOKUP($E26,'SuperTour Women'!$E$6:$AN$238,21,FALSE))</f>
        <v>0</v>
      </c>
      <c r="X26" s="45">
        <f>IF(W26,LOOKUP(W26,{1;2;3;4;5;6;7;8;9;10;11;12;13;14;15;16;17;18;19;20;21},{60;50;42;36;32;30;28;26;24;22;20;18;16;14;12;10;8;6;4;2;0}),0)</f>
        <v>0</v>
      </c>
      <c r="Y26" s="390">
        <f>IF($E26="","",VLOOKUP($E26,'SuperTour Women'!$E$6:$AN$238,23,FALSE))</f>
        <v>0</v>
      </c>
      <c r="Z26" s="41">
        <f>IF(Y26,LOOKUP(Y26,{1;2;3;4;5;6;7;8;9;10;11;12;13;14;15;16;17;18;19;20;21},{60;50;42;36;32;30;28;26;24;22;20;18;16;14;12;10;8;6;4;2;0}),0)</f>
        <v>0</v>
      </c>
      <c r="AA26" s="390">
        <f>IF($E26="","",VLOOKUP($E26,'SuperTour Women'!$E$6:$AN$238,25,FALSE))</f>
        <v>2</v>
      </c>
      <c r="AB26" s="106">
        <f>IF(AA26,LOOKUP(AA26,{1;2;3;4;5;6;7;8;9;10;11;12;13;14;15;16;17;18;19;20;21},{30;25;21;18;16;15;14;13;12;11;10;9;8;7;6;5;4;3;2;1;0}),0)</f>
        <v>25</v>
      </c>
      <c r="AC26" s="390">
        <f>IF($E26="","",VLOOKUP($E26,'SuperTour Women'!$E$6:$AN$238,27,FALSE))</f>
        <v>1</v>
      </c>
      <c r="AD26" s="488">
        <f>IF(AC26,LOOKUP(AC26,{1;2;3;4;5;6;7;8;9;10;11;12;13;14;15;16;17;18;19;20;21},{30;25;21;18;16;15;14;13;12;11;10;9;8;7;6;5;4;3;2;1;0}),0)</f>
        <v>30</v>
      </c>
      <c r="AE26" s="390">
        <f>IF($E26="","",VLOOKUP($E26,'SuperTour Women'!$E$6:$AN$238,29,FALSE))</f>
        <v>0</v>
      </c>
      <c r="AF26" s="106">
        <f>IF(AE26,LOOKUP(AE26,{1;2;3;4;5;6;7;8;9;10;11;12;13;14;15;16;17;18;19;20;21},{30;25;21;18;16;15;14;13;12;11;10;9;8;7;6;5;4;3;2;1;0}),0)</f>
        <v>0</v>
      </c>
      <c r="AG26" s="390">
        <f>IF($E26="","",VLOOKUP($E26,'SuperTour Women'!$E$6:$AN$238,31,FALSE))</f>
        <v>0</v>
      </c>
      <c r="AH26" s="41">
        <f>IF(AG26,LOOKUP(AG26,{1;2;3;4;5;6;7;8;9;10;11;12;13;14;15;16;17;18;19;20;21},{30;25;21;18;16;15;14;13;12;11;10;9;8;7;6;5;4;3;2;1;0}),0)</f>
        <v>0</v>
      </c>
      <c r="AI26" s="390">
        <f>IF($E26="","",VLOOKUP($E26,'SuperTour Women'!$E$6:$AN$238,33,FALSE))</f>
        <v>0</v>
      </c>
      <c r="AJ26" s="43">
        <f>IF(AI26,LOOKUP(AI26,{1;2;3;4;5;6;7;8;9;10;11;12;13;14;15;16;17;18;19;20;21},{30;25;21;18;16;15;14;13;12;11;10;9;8;7;6;5;4;3;2;1;0}),0)</f>
        <v>0</v>
      </c>
      <c r="AK26" s="390">
        <f>IF($E26="","",VLOOKUP($E26,'SuperTour Women'!$E$6:$AN$238,35,FALSE))</f>
        <v>0</v>
      </c>
      <c r="AL26" s="43">
        <f>IF(AK26,LOOKUP(AK26,{1;2;3;4;5;6;7;8;9;10;11;12;13;14;15;16;17;18;19;20;21},{30;25;21;18;16;15;14;13;12;11;10;9;8;7;6;5;4;3;2;1;0}),0)</f>
        <v>0</v>
      </c>
      <c r="AM26" s="259"/>
      <c r="AN26" s="255">
        <f t="shared" si="3"/>
        <v>21</v>
      </c>
      <c r="AO26" s="256">
        <f>(L26+N26+P26+R26+T26+V26+X26+Z26+AB26+AD26+AF26+AH26+AJ26+AL26)- SMALL((L26,N26,P26,R26,T26,V26,X26,Z26,AB26,AD26,AF26,AH26,AJ26,AL26),1)- SMALL((L26,N26,P26,R26,T26,V26,X26,Z26,AB26,AD26,AF26,AH26,AJ26,AL26),2)- SMALL((L26,N26,P26,R26,T26,V26,X26,Z26,AB26,AD26,AF26,AH26,AJ26,AL26),3)</f>
        <v>55</v>
      </c>
      <c r="AP26" s="161"/>
    </row>
    <row r="27" spans="1:42" s="54" customFormat="1" ht="16" customHeight="1" x14ac:dyDescent="0.2">
      <c r="A27" s="190">
        <f t="shared" si="0"/>
        <v>21</v>
      </c>
      <c r="B27" s="187">
        <v>3105222</v>
      </c>
      <c r="C27" s="181" t="s">
        <v>622</v>
      </c>
      <c r="D27" s="181" t="s">
        <v>623</v>
      </c>
      <c r="E27" s="178" t="str">
        <f t="shared" si="1"/>
        <v>LauraLECLAIR</v>
      </c>
      <c r="F27" s="172"/>
      <c r="G27" s="193">
        <v>1997</v>
      </c>
      <c r="H27" s="311" t="str">
        <f t="shared" si="2"/>
        <v>U23</v>
      </c>
      <c r="I27" s="415">
        <f>(L27+N27+P27+R27+T27+V27+X27+Z27+AB27+AD27+AF27+AH27+AJ27+AL27)-SMALL((L27, N27,P27,R27,T27,V27,X27,Z27,AB27,AD27,AF27,AH27,AJ27,AL27),1)-SMALL((L27,N27,P27,R27,T27,V27,X27,Z27,AB27,AD27,AF27,AH27,AJ27,AL27),2)-SMALL((L27,N27,P27,R27,T27,V27,X27,Z27,AB27,AD27,AF27,AH27,AJ27,AL27),3)</f>
        <v>55</v>
      </c>
      <c r="J27" s="393"/>
      <c r="K27" s="388">
        <f>IF($E27="","",VLOOKUP($E27,'SuperTour Women'!$E$6:$AN$238,9,FALSE))</f>
        <v>0</v>
      </c>
      <c r="L27" s="157">
        <f>IF(K27,LOOKUP(K27,{1;2;3;4;5;6;7;8;9;10;11;12;13;14;15;16;17;18;19;20;21},{30;25;21;18;16;15;14;13;12;11;10;9;8;7;6;5;4;3;2;1;0}),0)</f>
        <v>0</v>
      </c>
      <c r="M27" s="390">
        <f>IF($E27="","",VLOOKUP($E27,'SuperTour Women'!$E$6:$AN$238,11,FALSE))</f>
        <v>0</v>
      </c>
      <c r="N27" s="43">
        <f>IF(M27,LOOKUP(M27,{1;2;3;4;5;6;7;8;9;10;11;12;13;14;15;16;17;18;19;20;21},{30;25;21;18;16;15;14;13;12;11;10;9;8;7;6;5;4;3;2;1;0}),0)</f>
        <v>0</v>
      </c>
      <c r="O27" s="390">
        <f>IF($E27="","",VLOOKUP($E27,'SuperTour Women'!$E$6:$AN$238,13,FALSE))</f>
        <v>17</v>
      </c>
      <c r="P27" s="41">
        <f>IF(O27,LOOKUP(O27,{1;2;3;4;5;6;7;8;9;10;11;12;13;14;15;16;17;18;19;20;21},{30;25;21;18;16;15;14;13;12;11;10;9;8;7;6;5;4;3;2;1;0}),0)</f>
        <v>4</v>
      </c>
      <c r="Q27" s="390">
        <f>IF($E27="","",VLOOKUP($E27,'SuperTour Women'!$E$6:$AN$238,15,FALSE))</f>
        <v>0</v>
      </c>
      <c r="R27" s="43">
        <f>IF(Q27,LOOKUP(Q27,{1;2;3;4;5;6;7;8;9;10;11;12;13;14;15;16;17;18;19;20;21},{30;25;21;18;16;15;14;13;12;11;10;9;8;7;6;5;4;3;2;1;0}),0)</f>
        <v>0</v>
      </c>
      <c r="S27" s="390">
        <f>IF($E27="","",VLOOKUP($E27,'SuperTour Women'!$E$6:$AN$238,17,FALSE))</f>
        <v>0</v>
      </c>
      <c r="T27" s="45">
        <f>IF(S27,LOOKUP(S27,{1;2;3;4;5;6;7;8;9;10;11;12;13;14;15;16;17;18;19;20;21},{60;50;42;36;32;30;28;26;24;22;20;18;16;14;12;10;8;6;4;2;0}),0)</f>
        <v>0</v>
      </c>
      <c r="U27" s="390">
        <f>IF($E27="","",VLOOKUP($E27,'SuperTour Women'!$E$6:$AN$238,19,FALSE))</f>
        <v>0</v>
      </c>
      <c r="V27" s="41">
        <f>IF(U27,LOOKUP(U27,{1;2;3;4;5;6;7;8;9;10;11;12;13;14;15;16;17;18;19;20;21},{60;50;42;36;32;30;28;26;24;22;20;18;16;14;12;10;8;6;4;2;0}),0)</f>
        <v>0</v>
      </c>
      <c r="W27" s="390">
        <f>IF($E27="","",VLOOKUP($E27,'SuperTour Women'!$E$6:$AN$238,21,FALSE))</f>
        <v>12</v>
      </c>
      <c r="X27" s="45">
        <f>IF(W27,LOOKUP(W27,{1;2;3;4;5;6;7;8;9;10;11;12;13;14;15;16;17;18;19;20;21},{60;50;42;36;32;30;28;26;24;22;20;18;16;14;12;10;8;6;4;2;0}),0)</f>
        <v>18</v>
      </c>
      <c r="Y27" s="390">
        <f>IF($E27="","",VLOOKUP($E27,'SuperTour Women'!$E$6:$AN$238,23,FALSE))</f>
        <v>12</v>
      </c>
      <c r="Z27" s="41">
        <f>IF(Y27,LOOKUP(Y27,{1;2;3;4;5;6;7;8;9;10;11;12;13;14;15;16;17;18;19;20;21},{60;50;42;36;32;30;28;26;24;22;20;18;16;14;12;10;8;6;4;2;0}),0)</f>
        <v>18</v>
      </c>
      <c r="AA27" s="390">
        <f>IF($E27="","",VLOOKUP($E27,'SuperTour Women'!$E$6:$AN$238,25,FALSE))</f>
        <v>14</v>
      </c>
      <c r="AB27" s="106">
        <f>IF(AA27,LOOKUP(AA27,{1;2;3;4;5;6;7;8;9;10;11;12;13;14;15;16;17;18;19;20;21},{30;25;21;18;16;15;14;13;12;11;10;9;8;7;6;5;4;3;2;1;0}),0)</f>
        <v>7</v>
      </c>
      <c r="AC27" s="390">
        <f>IF($E27="","",VLOOKUP($E27,'SuperTour Women'!$E$6:$AN$238,27,FALSE))</f>
        <v>13</v>
      </c>
      <c r="AD27" s="488">
        <f>IF(AC27,LOOKUP(AC27,{1;2;3;4;5;6;7;8;9;10;11;12;13;14;15;16;17;18;19;20;21},{30;25;21;18;16;15;14;13;12;11;10;9;8;7;6;5;4;3;2;1;0}),0)</f>
        <v>8</v>
      </c>
      <c r="AE27" s="390">
        <f>IF($E27="","",VLOOKUP($E27,'SuperTour Women'!$E$6:$AN$238,29,FALSE))</f>
        <v>0</v>
      </c>
      <c r="AF27" s="106">
        <f>IF(AE27,LOOKUP(AE27,{1;2;3;4;5;6;7;8;9;10;11;12;13;14;15;16;17;18;19;20;21},{30;25;21;18;16;15;14;13;12;11;10;9;8;7;6;5;4;3;2;1;0}),0)</f>
        <v>0</v>
      </c>
      <c r="AG27" s="390">
        <f>IF($E27="","",VLOOKUP($E27,'SuperTour Women'!$E$6:$AN$238,31,FALSE))</f>
        <v>0</v>
      </c>
      <c r="AH27" s="41">
        <f>IF(AG27,LOOKUP(AG27,{1;2;3;4;5;6;7;8;9;10;11;12;13;14;15;16;17;18;19;20;21},{30;25;21;18;16;15;14;13;12;11;10;9;8;7;6;5;4;3;2;1;0}),0)</f>
        <v>0</v>
      </c>
      <c r="AI27" s="390">
        <f>IF($E27="","",VLOOKUP($E27,'SuperTour Women'!$E$6:$AN$238,33,FALSE))</f>
        <v>0</v>
      </c>
      <c r="AJ27" s="43">
        <f>IF(AI27,LOOKUP(AI27,{1;2;3;4;5;6;7;8;9;10;11;12;13;14;15;16;17;18;19;20;21},{30;25;21;18;16;15;14;13;12;11;10;9;8;7;6;5;4;3;2;1;0}),0)</f>
        <v>0</v>
      </c>
      <c r="AK27" s="390">
        <f>IF($E27="","",VLOOKUP($E27,'SuperTour Women'!$E$6:$AN$238,35,FALSE))</f>
        <v>0</v>
      </c>
      <c r="AL27" s="43">
        <f>IF(AK27,LOOKUP(AK27,{1;2;3;4;5;6;7;8;9;10;11;12;13;14;15;16;17;18;19;20;21},{30;25;21;18;16;15;14;13;12;11;10;9;8;7;6;5;4;3;2;1;0}),0)</f>
        <v>0</v>
      </c>
      <c r="AM27" s="259"/>
      <c r="AN27" s="255"/>
      <c r="AO27" s="256"/>
      <c r="AP27" s="161"/>
    </row>
    <row r="28" spans="1:42" s="54" customFormat="1" ht="16" customHeight="1" x14ac:dyDescent="0.2">
      <c r="A28" s="190">
        <f t="shared" si="0"/>
        <v>21</v>
      </c>
      <c r="B28" s="187">
        <v>3426303</v>
      </c>
      <c r="C28" s="181" t="s">
        <v>327</v>
      </c>
      <c r="D28" s="181" t="s">
        <v>328</v>
      </c>
      <c r="E28" s="178" t="str">
        <f t="shared" si="1"/>
        <v>KarianneMOE</v>
      </c>
      <c r="F28" s="172">
        <v>2017</v>
      </c>
      <c r="G28" s="193">
        <v>1997</v>
      </c>
      <c r="H28" s="311" t="str">
        <f t="shared" si="2"/>
        <v>U23</v>
      </c>
      <c r="I28" s="415">
        <f>(L28+N28+P28+R28+T28+V28+X28+Z28+AB28+AD28+AF28+AH28+AJ28+AL28)-SMALL((L28, N28,P28,R28,T28,V28,X28,Z28,AB28,AD28,AF28,AH28,AJ28,AL28),1)-SMALL((L28,N28,P28,R28,T28,V28,X28,Z28,AB28,AD28,AF28,AH28,AJ28,AL28),2)-SMALL((L28,N28,P28,R28,T28,V28,X28,Z28,AB28,AD28,AF28,AH28,AJ28,AL28),3)</f>
        <v>55</v>
      </c>
      <c r="J28" s="393"/>
      <c r="K28" s="388">
        <f>IF($E28="","",VLOOKUP($E28,'SuperTour Women'!$E$6:$AN$238,9,FALSE))</f>
        <v>6</v>
      </c>
      <c r="L28" s="157">
        <f>IF(K28,LOOKUP(K28,{1;2;3;4;5;6;7;8;9;10;11;12;13;14;15;16;17;18;19;20;21},{30;25;21;18;16;15;14;13;12;11;10;9;8;7;6;5;4;3;2;1;0}),0)</f>
        <v>15</v>
      </c>
      <c r="M28" s="390">
        <f>IF($E28="","",VLOOKUP($E28,'SuperTour Women'!$E$6:$AN$238,11,FALSE))</f>
        <v>0</v>
      </c>
      <c r="N28" s="43">
        <f>IF(M28,LOOKUP(M28,{1;2;3;4;5;6;7;8;9;10;11;12;13;14;15;16;17;18;19;20;21},{30;25;21;18;16;15;14;13;12;11;10;9;8;7;6;5;4;3;2;1;0}),0)</f>
        <v>0</v>
      </c>
      <c r="O28" s="390">
        <f>IF($E28="","",VLOOKUP($E28,'SuperTour Women'!$E$6:$AN$238,13,FALSE))</f>
        <v>0</v>
      </c>
      <c r="P28" s="41">
        <f>IF(O28,LOOKUP(O28,{1;2;3;4;5;6;7;8;9;10;11;12;13;14;15;16;17;18;19;20;21},{30;25;21;18;16;15;14;13;12;11;10;9;8;7;6;5;4;3;2;1;0}),0)</f>
        <v>0</v>
      </c>
      <c r="Q28" s="390">
        <f>IF($E28="","",VLOOKUP($E28,'SuperTour Women'!$E$6:$AN$238,15,FALSE))</f>
        <v>0</v>
      </c>
      <c r="R28" s="43">
        <f>IF(Q28,LOOKUP(Q28,{1;2;3;4;5;6;7;8;9;10;11;12;13;14;15;16;17;18;19;20;21},{30;25;21;18;16;15;14;13;12;11;10;9;8;7;6;5;4;3;2;1;0}),0)</f>
        <v>0</v>
      </c>
      <c r="S28" s="390">
        <f>IF($E28="","",VLOOKUP($E28,'SuperTour Women'!$E$6:$AN$238,17,FALSE))</f>
        <v>15</v>
      </c>
      <c r="T28" s="45">
        <f>IF(S28,LOOKUP(S28,{1;2;3;4;5;6;7;8;9;10;11;12;13;14;15;16;17;18;19;20;21},{60;50;42;36;32;30;28;26;24;22;20;18;16;14;12;10;8;6;4;2;0}),0)</f>
        <v>12</v>
      </c>
      <c r="U28" s="390">
        <f>IF($E28="","",VLOOKUP($E28,'SuperTour Women'!$E$6:$AN$238,19,FALSE))</f>
        <v>7</v>
      </c>
      <c r="V28" s="41">
        <f>IF(U28,LOOKUP(U28,{1;2;3;4;5;6;7;8;9;10;11;12;13;14;15;16;17;18;19;20;21},{60;50;42;36;32;30;28;26;24;22;20;18;16;14;12;10;8;6;4;2;0}),0)</f>
        <v>28</v>
      </c>
      <c r="W28" s="390">
        <f>IF($E28="","",VLOOKUP($E28,'SuperTour Women'!$E$6:$AN$238,21,FALSE))</f>
        <v>0</v>
      </c>
      <c r="X28" s="45">
        <f>IF(W28,LOOKUP(W28,{1;2;3;4;5;6;7;8;9;10;11;12;13;14;15;16;17;18;19;20;21},{60;50;42;36;32;30;28;26;24;22;20;18;16;14;12;10;8;6;4;2;0}),0)</f>
        <v>0</v>
      </c>
      <c r="Y28" s="390">
        <f>IF($E28="","",VLOOKUP($E28,'SuperTour Women'!$E$6:$AN$238,23,FALSE))</f>
        <v>0</v>
      </c>
      <c r="Z28" s="41">
        <f>IF(Y28,LOOKUP(Y28,{1;2;3;4;5;6;7;8;9;10;11;12;13;14;15;16;17;18;19;20;21},{60;50;42;36;32;30;28;26;24;22;20;18;16;14;12;10;8;6;4;2;0}),0)</f>
        <v>0</v>
      </c>
      <c r="AA28" s="390">
        <f>IF($E28="","",VLOOKUP($E28,'SuperTour Women'!$E$6:$AN$238,25,FALSE))</f>
        <v>0</v>
      </c>
      <c r="AB28" s="106">
        <f>IF(AA28,LOOKUP(AA28,{1;2;3;4;5;6;7;8;9;10;11;12;13;14;15;16;17;18;19;20;21},{30;25;21;18;16;15;14;13;12;11;10;9;8;7;6;5;4;3;2;1;0}),0)</f>
        <v>0</v>
      </c>
      <c r="AC28" s="390">
        <f>IF($E28="","",VLOOKUP($E28,'SuperTour Women'!$E$6:$AN$238,27,FALSE))</f>
        <v>0</v>
      </c>
      <c r="AD28" s="488">
        <f>IF(AC28,LOOKUP(AC28,{1;2;3;4;5;6;7;8;9;10;11;12;13;14;15;16;17;18;19;20;21},{30;25;21;18;16;15;14;13;12;11;10;9;8;7;6;5;4;3;2;1;0}),0)</f>
        <v>0</v>
      </c>
      <c r="AE28" s="390">
        <f>IF($E28="","",VLOOKUP($E28,'SuperTour Women'!$E$6:$AN$238,29,FALSE))</f>
        <v>0</v>
      </c>
      <c r="AF28" s="106">
        <f>IF(AE28,LOOKUP(AE28,{1;2;3;4;5;6;7;8;9;10;11;12;13;14;15;16;17;18;19;20;21},{30;25;21;18;16;15;14;13;12;11;10;9;8;7;6;5;4;3;2;1;0}),0)</f>
        <v>0</v>
      </c>
      <c r="AG28" s="390">
        <f>IF($E28="","",VLOOKUP($E28,'SuperTour Women'!$E$6:$AN$238,31,FALSE))</f>
        <v>0</v>
      </c>
      <c r="AH28" s="41">
        <f>IF(AG28,LOOKUP(AG28,{1;2;3;4;5;6;7;8;9;10;11;12;13;14;15;16;17;18;19;20;21},{30;25;21;18;16;15;14;13;12;11;10;9;8;7;6;5;4;3;2;1;0}),0)</f>
        <v>0</v>
      </c>
      <c r="AI28" s="390">
        <f>IF($E28="","",VLOOKUP($E28,'SuperTour Women'!$E$6:$AN$238,33,FALSE))</f>
        <v>0</v>
      </c>
      <c r="AJ28" s="43">
        <f>IF(AI28,LOOKUP(AI28,{1;2;3;4;5;6;7;8;9;10;11;12;13;14;15;16;17;18;19;20;21},{30;25;21;18;16;15;14;13;12;11;10;9;8;7;6;5;4;3;2;1;0}),0)</f>
        <v>0</v>
      </c>
      <c r="AK28" s="390">
        <f>IF($E28="","",VLOOKUP($E28,'SuperTour Women'!$E$6:$AN$238,35,FALSE))</f>
        <v>0</v>
      </c>
      <c r="AL28" s="43">
        <f>IF(AK28,LOOKUP(AK28,{1;2;3;4;5;6;7;8;9;10;11;12;13;14;15;16;17;18;19;20;21},{30;25;21;18;16;15;14;13;12;11;10;9;8;7;6;5;4;3;2;1;0}),0)</f>
        <v>0</v>
      </c>
      <c r="AM28" s="259"/>
      <c r="AN28" s="255">
        <f>RANK(AO28,$AO$6:$AO$248)</f>
        <v>21</v>
      </c>
      <c r="AO28" s="256">
        <f>(L28+N28+P28+R28+T28+V28+X28+Z28+AB28+AD28+AF28+AH28+AJ28+AL28)- SMALL((L28,N28,P28,R28,T28,V28,X28,Z28,AB28,AD28,AF28,AH28,AJ28,AL28),1)- SMALL((L28,N28,P28,R28,T28,V28,X28,Z28,AB28,AD28,AF28,AH28,AJ28,AL28),2)- SMALL((L28,N28,P28,R28,T28,V28,X28,Z28,AB28,AD28,AF28,AH28,AJ28,AL28),3)</f>
        <v>55</v>
      </c>
      <c r="AP28" s="161"/>
    </row>
    <row r="29" spans="1:42" s="54" customFormat="1" ht="16" customHeight="1" x14ac:dyDescent="0.2">
      <c r="A29" s="190">
        <f t="shared" si="0"/>
        <v>24</v>
      </c>
      <c r="B29" s="187">
        <v>3535614</v>
      </c>
      <c r="C29" s="181" t="s">
        <v>283</v>
      </c>
      <c r="D29" s="181" t="s">
        <v>284</v>
      </c>
      <c r="E29" s="178" t="str">
        <f t="shared" si="1"/>
        <v>LydiaBLANCHET</v>
      </c>
      <c r="F29" s="172">
        <v>2017</v>
      </c>
      <c r="G29" s="193">
        <v>1997</v>
      </c>
      <c r="H29" s="311" t="str">
        <f t="shared" si="2"/>
        <v>U23</v>
      </c>
      <c r="I29" s="415">
        <f>(L29+N29+P29+R29+T29+V29+X29+Z29+AB29+AD29+AF29+AH29+AJ29+AL29)-SMALL((L29, N29,P29,R29,T29,V29,X29,Z29,AB29,AD29,AF29,AH29,AJ29,AL29),1)-SMALL((L29,N29,P29,R29,T29,V29,X29,Z29,AB29,AD29,AF29,AH29,AJ29,AL29),2)-SMALL((L29,N29,P29,R29,T29,V29,X29,Z29,AB29,AD29,AF29,AH29,AJ29,AL29),3)</f>
        <v>54</v>
      </c>
      <c r="J29" s="393"/>
      <c r="K29" s="388">
        <f>IF($E29="","",VLOOKUP($E29,'SuperTour Women'!$E$6:$AN$238,9,FALSE))</f>
        <v>0</v>
      </c>
      <c r="L29" s="157">
        <f>IF(K29,LOOKUP(K29,{1;2;3;4;5;6;7;8;9;10;11;12;13;14;15;16;17;18;19;20;21},{30;25;21;18;16;15;14;13;12;11;10;9;8;7;6;5;4;3;2;1;0}),0)</f>
        <v>0</v>
      </c>
      <c r="M29" s="390">
        <f>IF($E29="","",VLOOKUP($E29,'SuperTour Women'!$E$6:$AN$238,11,FALSE))</f>
        <v>0</v>
      </c>
      <c r="N29" s="43">
        <f>IF(M29,LOOKUP(M29,{1;2;3;4;5;6;7;8;9;10;11;12;13;14;15;16;17;18;19;20;21},{30;25;21;18;16;15;14;13;12;11;10;9;8;7;6;5;4;3;2;1;0}),0)</f>
        <v>0</v>
      </c>
      <c r="O29" s="390">
        <f>IF($E29="","",VLOOKUP($E29,'SuperTour Women'!$E$6:$AN$238,13,FALSE))</f>
        <v>16</v>
      </c>
      <c r="P29" s="41">
        <f>IF(O29,LOOKUP(O29,{1;2;3;4;5;6;7;8;9;10;11;12;13;14;15;16;17;18;19;20;21},{30;25;21;18;16;15;14;13;12;11;10;9;8;7;6;5;4;3;2;1;0}),0)</f>
        <v>5</v>
      </c>
      <c r="Q29" s="390">
        <f>IF($E29="","",VLOOKUP($E29,'SuperTour Women'!$E$6:$AN$238,15,FALSE))</f>
        <v>16</v>
      </c>
      <c r="R29" s="43">
        <f>IF(Q29,LOOKUP(Q29,{1;2;3;4;5;6;7;8;9;10;11;12;13;14;15;16;17;18;19;20;21},{30;25;21;18;16;15;14;13;12;11;10;9;8;7;6;5;4;3;2;1;0}),0)</f>
        <v>5</v>
      </c>
      <c r="S29" s="390">
        <f>IF($E29="","",VLOOKUP($E29,'SuperTour Women'!$E$6:$AN$238,17,FALSE))</f>
        <v>0</v>
      </c>
      <c r="T29" s="45">
        <f>IF(S29,LOOKUP(S29,{1;2;3;4;5;6;7;8;9;10;11;12;13;14;15;16;17;18;19;20;21},{60;50;42;36;32;30;28;26;24;22;20;18;16;14;12;10;8;6;4;2;0}),0)</f>
        <v>0</v>
      </c>
      <c r="U29" s="390">
        <f>IF($E29="","",VLOOKUP($E29,'SuperTour Women'!$E$6:$AN$238,19,FALSE))</f>
        <v>0</v>
      </c>
      <c r="V29" s="41">
        <f>IF(U29,LOOKUP(U29,{1;2;3;4;5;6;7;8;9;10;11;12;13;14;15;16;17;18;19;20;21},{60;50;42;36;32;30;28;26;24;22;20;18;16;14;12;10;8;6;4;2;0}),0)</f>
        <v>0</v>
      </c>
      <c r="W29" s="390">
        <f>IF($E29="","",VLOOKUP($E29,'SuperTour Women'!$E$6:$AN$238,21,FALSE))</f>
        <v>16</v>
      </c>
      <c r="X29" s="45">
        <f>IF(W29,LOOKUP(W29,{1;2;3;4;5;6;7;8;9;10;11;12;13;14;15;16;17;18;19;20;21},{60;50;42;36;32;30;28;26;24;22;20;18;16;14;12;10;8;6;4;2;0}),0)</f>
        <v>10</v>
      </c>
      <c r="Y29" s="390">
        <f>IF($E29="","",VLOOKUP($E29,'SuperTour Women'!$E$6:$AN$238,23,FALSE))</f>
        <v>11</v>
      </c>
      <c r="Z29" s="41">
        <f>IF(Y29,LOOKUP(Y29,{1;2;3;4;5;6;7;8;9;10;11;12;13;14;15;16;17;18;19;20;21},{60;50;42;36;32;30;28;26;24;22;20;18;16;14;12;10;8;6;4;2;0}),0)</f>
        <v>20</v>
      </c>
      <c r="AA29" s="390">
        <f>IF($E29="","",VLOOKUP($E29,'SuperTour Women'!$E$6:$AN$238,25,FALSE))</f>
        <v>7</v>
      </c>
      <c r="AB29" s="106">
        <f>IF(AA29,LOOKUP(AA29,{1;2;3;4;5;6;7;8;9;10;11;12;13;14;15;16;17;18;19;20;21},{30;25;21;18;16;15;14;13;12;11;10;9;8;7;6;5;4;3;2;1;0}),0)</f>
        <v>14</v>
      </c>
      <c r="AC29" s="390">
        <f>IF($E29="","",VLOOKUP($E29,'SuperTour Women'!$E$6:$AN$238,27,FALSE))</f>
        <v>0</v>
      </c>
      <c r="AD29" s="488">
        <f>IF(AC29,LOOKUP(AC29,{1;2;3;4;5;6;7;8;9;10;11;12;13;14;15;16;17;18;19;20;21},{30;25;21;18;16;15;14;13;12;11;10;9;8;7;6;5;4;3;2;1;0}),0)</f>
        <v>0</v>
      </c>
      <c r="AE29" s="390">
        <f>IF($E29="","",VLOOKUP($E29,'SuperTour Women'!$E$6:$AN$238,29,FALSE))</f>
        <v>0</v>
      </c>
      <c r="AF29" s="106">
        <f>IF(AE29,LOOKUP(AE29,{1;2;3;4;5;6;7;8;9;10;11;12;13;14;15;16;17;18;19;20;21},{30;25;21;18;16;15;14;13;12;11;10;9;8;7;6;5;4;3;2;1;0}),0)</f>
        <v>0</v>
      </c>
      <c r="AG29" s="390">
        <f>IF($E29="","",VLOOKUP($E29,'SuperTour Women'!$E$6:$AN$238,31,FALSE))</f>
        <v>0</v>
      </c>
      <c r="AH29" s="41">
        <f>IF(AG29,LOOKUP(AG29,{1;2;3;4;5;6;7;8;9;10;11;12;13;14;15;16;17;18;19;20;21},{30;25;21;18;16;15;14;13;12;11;10;9;8;7;6;5;4;3;2;1;0}),0)</f>
        <v>0</v>
      </c>
      <c r="AI29" s="390">
        <f>IF($E29="","",VLOOKUP($E29,'SuperTour Women'!$E$6:$AN$238,33,FALSE))</f>
        <v>0</v>
      </c>
      <c r="AJ29" s="43">
        <f>IF(AI29,LOOKUP(AI29,{1;2;3;4;5;6;7;8;9;10;11;12;13;14;15;16;17;18;19;20;21},{30;25;21;18;16;15;14;13;12;11;10;9;8;7;6;5;4;3;2;1;0}),0)</f>
        <v>0</v>
      </c>
      <c r="AK29" s="390">
        <f>IF($E29="","",VLOOKUP($E29,'SuperTour Women'!$E$6:$AN$238,35,FALSE))</f>
        <v>0</v>
      </c>
      <c r="AL29" s="43">
        <f>IF(AK29,LOOKUP(AK29,{1;2;3;4;5;6;7;8;9;10;11;12;13;14;15;16;17;18;19;20;21},{30;25;21;18;16;15;14;13;12;11;10;9;8;7;6;5;4;3;2;1;0}),0)</f>
        <v>0</v>
      </c>
      <c r="AM29" s="259"/>
      <c r="AN29" s="255">
        <f>RANK(AO29,$AO$6:$AO$248)</f>
        <v>23</v>
      </c>
      <c r="AO29" s="256">
        <f>(L29+N29+P29+R29+T29+V29+X29+Z29+AB29+AD29+AF29+AH29+AJ29+AL29)- SMALL((L29,N29,P29,R29,T29,V29,X29,Z29,AB29,AD29,AF29,AH29,AJ29,AL29),1)- SMALL((L29,N29,P29,R29,T29,V29,X29,Z29,AB29,AD29,AF29,AH29,AJ29,AL29),2)- SMALL((L29,N29,P29,R29,T29,V29,X29,Z29,AB29,AD29,AF29,AH29,AJ29,AL29),3)</f>
        <v>54</v>
      </c>
      <c r="AP29" s="161"/>
    </row>
    <row r="30" spans="1:42" s="54" customFormat="1" ht="16" customHeight="1" x14ac:dyDescent="0.2">
      <c r="A30" s="190">
        <f t="shared" si="0"/>
        <v>24</v>
      </c>
      <c r="B30" s="187">
        <v>3535455</v>
      </c>
      <c r="C30" s="181" t="s">
        <v>266</v>
      </c>
      <c r="D30" s="181" t="s">
        <v>267</v>
      </c>
      <c r="E30" s="178" t="str">
        <f t="shared" si="1"/>
        <v>CoreySTOCK</v>
      </c>
      <c r="F30" s="172">
        <v>2017</v>
      </c>
      <c r="G30" s="193">
        <v>1994</v>
      </c>
      <c r="H30" s="311" t="str">
        <f t="shared" si="2"/>
        <v>SR</v>
      </c>
      <c r="I30" s="415">
        <f>(L30+N30+P30+R30+T30+V30+X30+Z30+AB30+AD30+AF30+AH30+AJ30+AL30)-SMALL((L30, N30,P30,R30,T30,V30,X30,Z30,AB30,AD30,AF30,AH30,AJ30,AL30),1)-SMALL((L30,N30,P30,R30,T30,V30,X30,Z30,AB30,AD30,AF30,AH30,AJ30,AL30),2)-SMALL((L30,N30,P30,R30,T30,V30,X30,Z30,AB30,AD30,AF30,AH30,AJ30,AL30),3)</f>
        <v>54</v>
      </c>
      <c r="J30" s="393"/>
      <c r="K30" s="388">
        <f>IF($E30="","",VLOOKUP($E30,'SuperTour Women'!$E$6:$AN$238,9,FALSE))</f>
        <v>0</v>
      </c>
      <c r="L30" s="157">
        <f>IF(K30,LOOKUP(K30,{1;2;3;4;5;6;7;8;9;10;11;12;13;14;15;16;17;18;19;20;21},{30;25;21;18;16;15;14;13;12;11;10;9;8;7;6;5;4;3;2;1;0}),0)</f>
        <v>0</v>
      </c>
      <c r="M30" s="390">
        <f>IF($E30="","",VLOOKUP($E30,'SuperTour Women'!$E$6:$AN$238,11,FALSE))</f>
        <v>19</v>
      </c>
      <c r="N30" s="43">
        <f>IF(M30,LOOKUP(M30,{1;2;3;4;5;6;7;8;9;10;11;12;13;14;15;16;17;18;19;20;21},{30;25;21;18;16;15;14;13;12;11;10;9;8;7;6;5;4;3;2;1;0}),0)</f>
        <v>2</v>
      </c>
      <c r="O30" s="390">
        <f>IF($E30="","",VLOOKUP($E30,'SuperTour Women'!$E$6:$AN$238,13,FALSE))</f>
        <v>20</v>
      </c>
      <c r="P30" s="41">
        <f>IF(O30,LOOKUP(O30,{1;2;3;4;5;6;7;8;9;10;11;12;13;14;15;16;17;18;19;20;21},{30;25;21;18;16;15;14;13;12;11;10;9;8;7;6;5;4;3;2;1;0}),0)</f>
        <v>1</v>
      </c>
      <c r="Q30" s="390">
        <f>IF($E30="","",VLOOKUP($E30,'SuperTour Women'!$E$6:$AN$238,15,FALSE))</f>
        <v>11</v>
      </c>
      <c r="R30" s="43">
        <f>IF(Q30,LOOKUP(Q30,{1;2;3;4;5;6;7;8;9;10;11;12;13;14;15;16;17;18;19;20;21},{30;25;21;18;16;15;14;13;12;11;10;9;8;7;6;5;4;3;2;1;0}),0)</f>
        <v>10</v>
      </c>
      <c r="S30" s="390">
        <f>IF($E30="","",VLOOKUP($E30,'SuperTour Women'!$E$6:$AN$238,17,FALSE))</f>
        <v>0</v>
      </c>
      <c r="T30" s="45">
        <f>IF(S30,LOOKUP(S30,{1;2;3;4;5;6;7;8;9;10;11;12;13;14;15;16;17;18;19;20;21},{60;50;42;36;32;30;28;26;24;22;20;18;16;14;12;10;8;6;4;2;0}),0)</f>
        <v>0</v>
      </c>
      <c r="U30" s="390">
        <f>IF($E30="","",VLOOKUP($E30,'SuperTour Women'!$E$6:$AN$238,19,FALSE))</f>
        <v>0</v>
      </c>
      <c r="V30" s="41">
        <f>IF(U30,LOOKUP(U30,{1;2;3;4;5;6;7;8;9;10;11;12;13;14;15;16;17;18;19;20;21},{60;50;42;36;32;30;28;26;24;22;20;18;16;14;12;10;8;6;4;2;0}),0)</f>
        <v>0</v>
      </c>
      <c r="W30" s="390">
        <f>IF($E30="","",VLOOKUP($E30,'SuperTour Women'!$E$6:$AN$238,21,FALSE))</f>
        <v>0</v>
      </c>
      <c r="X30" s="45">
        <f>IF(W30,LOOKUP(W30,{1;2;3;4;5;6;7;8;9;10;11;12;13;14;15;16;17;18;19;20;21},{60;50;42;36;32;30;28;26;24;22;20;18;16;14;12;10;8;6;4;2;0}),0)</f>
        <v>0</v>
      </c>
      <c r="Y30" s="390">
        <f>IF($E30="","",VLOOKUP($E30,'SuperTour Women'!$E$6:$AN$238,23,FALSE))</f>
        <v>0</v>
      </c>
      <c r="Z30" s="41">
        <f>IF(Y30,LOOKUP(Y30,{1;2;3;4;5;6;7;8;9;10;11;12;13;14;15;16;17;18;19;20;21},{60;50;42;36;32;30;28;26;24;22;20;18;16;14;12;10;8;6;4;2;0}),0)</f>
        <v>0</v>
      </c>
      <c r="AA30" s="390">
        <f>IF($E30="","",VLOOKUP($E30,'SuperTour Women'!$E$6:$AN$238,25,FALSE))</f>
        <v>0</v>
      </c>
      <c r="AB30" s="106">
        <f>IF(AA30,LOOKUP(AA30,{1;2;3;4;5;6;7;8;9;10;11;12;13;14;15;16;17;18;19;20;21},{30;25;21;18;16;15;14;13;12;11;10;9;8;7;6;5;4;3;2;1;0}),0)</f>
        <v>0</v>
      </c>
      <c r="AC30" s="390">
        <f>IF($E30="","",VLOOKUP($E30,'SuperTour Women'!$E$6:$AN$238,27,FALSE))</f>
        <v>10</v>
      </c>
      <c r="AD30" s="488">
        <f>IF(AC30,LOOKUP(AC30,{1;2;3;4;5;6;7;8;9;10;11;12;13;14;15;16;17;18;19;20;21},{30;25;21;18;16;15;14;13;12;11;10;9;8;7;6;5;4;3;2;1;0}),0)</f>
        <v>11</v>
      </c>
      <c r="AE30" s="390">
        <f>IF($E30="","",VLOOKUP($E30,'SuperTour Women'!$E$6:$AN$238,29,FALSE))</f>
        <v>10</v>
      </c>
      <c r="AF30" s="106">
        <f>IF(AE30,LOOKUP(AE30,{1;2;3;4;5;6;7;8;9;10;11;12;13;14;15;16;17;18;19;20;21},{30;25;21;18;16;15;14;13;12;11;10;9;8;7;6;5;4;3;2;1;0}),0)</f>
        <v>11</v>
      </c>
      <c r="AG30" s="390">
        <f>IF($E30="","",VLOOKUP($E30,'SuperTour Women'!$E$6:$AN$238,31,FALSE))</f>
        <v>16</v>
      </c>
      <c r="AH30" s="41">
        <f>IF(AG30,LOOKUP(AG30,{1;2;3;4;5;6;7;8;9;10;11;12;13;14;15;16;17;18;19;20;21},{30;25;21;18;16;15;14;13;12;11;10;9;8;7;6;5;4;3;2;1;0}),0)</f>
        <v>5</v>
      </c>
      <c r="AI30" s="390">
        <f>IF($E30="","",VLOOKUP($E30,'SuperTour Women'!$E$6:$AN$238,33,FALSE))</f>
        <v>7</v>
      </c>
      <c r="AJ30" s="43">
        <f>IF(AI30,LOOKUP(AI30,{1;2;3;4;5;6;7;8;9;10;11;12;13;14;15;16;17;18;19;20;21},{30;25;21;18;16;15;14;13;12;11;10;9;8;7;6;5;4;3;2;1;0}),0)</f>
        <v>14</v>
      </c>
      <c r="AK30" s="390">
        <f>IF($E30="","",VLOOKUP($E30,'SuperTour Women'!$E$6:$AN$238,35,FALSE))</f>
        <v>0</v>
      </c>
      <c r="AL30" s="43">
        <f>IF(AK30,LOOKUP(AK30,{1;2;3;4;5;6;7;8;9;10;11;12;13;14;15;16;17;18;19;20;21},{30;25;21;18;16;15;14;13;12;11;10;9;8;7;6;5;4;3;2;1;0}),0)</f>
        <v>0</v>
      </c>
      <c r="AM30" s="259"/>
      <c r="AN30" s="255">
        <f>RANK(AO30,$AO$6:$AO$248)</f>
        <v>23</v>
      </c>
      <c r="AO30" s="256">
        <f>(L30+N30+P30+R30+T30+V30+X30+Z30+AB30+AD30+AF30+AH30+AJ30+AL30)- SMALL((L30,N30,P30,R30,T30,V30,X30,Z30,AB30,AD30,AF30,AH30,AJ30,AL30),1)- SMALL((L30,N30,P30,R30,T30,V30,X30,Z30,AB30,AD30,AF30,AH30,AJ30,AL30),2)- SMALL((L30,N30,P30,R30,T30,V30,X30,Z30,AB30,AD30,AF30,AH30,AJ30,AL30),3)</f>
        <v>54</v>
      </c>
      <c r="AP30" s="161"/>
    </row>
    <row r="31" spans="1:42" s="54" customFormat="1" ht="16" customHeight="1" x14ac:dyDescent="0.2">
      <c r="A31" s="190">
        <f t="shared" si="0"/>
        <v>24</v>
      </c>
      <c r="B31" s="187">
        <v>3505932</v>
      </c>
      <c r="C31" s="181" t="s">
        <v>340</v>
      </c>
      <c r="D31" s="182" t="s">
        <v>546</v>
      </c>
      <c r="E31" s="178" t="str">
        <f t="shared" si="1"/>
        <v>EvelinaSUTRO</v>
      </c>
      <c r="F31" s="174"/>
      <c r="G31" s="193">
        <v>1996</v>
      </c>
      <c r="H31" s="311" t="str">
        <f t="shared" si="2"/>
        <v>U23</v>
      </c>
      <c r="I31" s="415">
        <f>(L31+N31+P31+R31+T31+V31+X31+Z31+AB31+AD31+AF31+AH31+AJ31+AL31)-SMALL((L31, N31,P31,R31,T31,V31,X31,Z31,AB31,AD31,AF31,AH31,AJ31,AL31),1)-SMALL((L31,N31,P31,R31,T31,V31,X31,Z31,AB31,AD31,AF31,AH31,AJ31,AL31),2)-SMALL((L31,N31,P31,R31,T31,V31,X31,Z31,AB31,AD31,AF31,AH31,AJ31,AL31),3)</f>
        <v>54</v>
      </c>
      <c r="J31" s="393"/>
      <c r="K31" s="388">
        <f>IF($E31="","",VLOOKUP($E31,'SuperTour Women'!$E$6:$AN$238,9,FALSE))</f>
        <v>0</v>
      </c>
      <c r="L31" s="157">
        <f>IF(K31,LOOKUP(K31,{1;2;3;4;5;6;7;8;9;10;11;12;13;14;15;16;17;18;19;20;21},{30;25;21;18;16;15;14;13;12;11;10;9;8;7;6;5;4;3;2;1;0}),0)</f>
        <v>0</v>
      </c>
      <c r="M31" s="390">
        <f>IF($E31="","",VLOOKUP($E31,'SuperTour Women'!$E$6:$AN$238,11,FALSE))</f>
        <v>0</v>
      </c>
      <c r="N31" s="43">
        <f>IF(M31,LOOKUP(M31,{1;2;3;4;5;6;7;8;9;10;11;12;13;14;15;16;17;18;19;20;21},{30;25;21;18;16;15;14;13;12;11;10;9;8;7;6;5;4;3;2;1;0}),0)</f>
        <v>0</v>
      </c>
      <c r="O31" s="390">
        <f>IF($E31="","",VLOOKUP($E31,'SuperTour Women'!$E$6:$AN$238,13,FALSE))</f>
        <v>0</v>
      </c>
      <c r="P31" s="41">
        <f>IF(O31,LOOKUP(O31,{1;2;3;4;5;6;7;8;9;10;11;12;13;14;15;16;17;18;19;20;21},{30;25;21;18;16;15;14;13;12;11;10;9;8;7;6;5;4;3;2;1;0}),0)</f>
        <v>0</v>
      </c>
      <c r="Q31" s="390">
        <f>IF($E31="","",VLOOKUP($E31,'SuperTour Women'!$E$6:$AN$238,15,FALSE))</f>
        <v>0</v>
      </c>
      <c r="R31" s="43">
        <f>IF(Q31,LOOKUP(Q31,{1;2;3;4;5;6;7;8;9;10;11;12;13;14;15;16;17;18;19;20;21},{30;25;21;18;16;15;14;13;12;11;10;9;8;7;6;5;4;3;2;1;0}),0)</f>
        <v>0</v>
      </c>
      <c r="S31" s="390">
        <f>IF($E31="","",VLOOKUP($E31,'SuperTour Women'!$E$6:$AN$238,17,FALSE))</f>
        <v>0</v>
      </c>
      <c r="T31" s="45">
        <f>IF(S31,LOOKUP(S31,{1;2;3;4;5;6;7;8;9;10;11;12;13;14;15;16;17;18;19;20;21},{60;50;42;36;32;30;28;26;24;22;20;18;16;14;12;10;8;6;4;2;0}),0)</f>
        <v>0</v>
      </c>
      <c r="U31" s="390">
        <f>IF($E31="","",VLOOKUP($E31,'SuperTour Women'!$E$6:$AN$238,19,FALSE))</f>
        <v>15</v>
      </c>
      <c r="V31" s="41">
        <f>IF(U31,LOOKUP(U31,{1;2;3;4;5;6;7;8;9;10;11;12;13;14;15;16;17;18;19;20;21},{60;50;42;36;32;30;28;26;24;22;20;18;16;14;12;10;8;6;4;2;0}),0)</f>
        <v>12</v>
      </c>
      <c r="W31" s="390">
        <f>IF($E31="","",VLOOKUP($E31,'SuperTour Women'!$E$6:$AN$238,21,FALSE))</f>
        <v>5</v>
      </c>
      <c r="X31" s="45">
        <f>IF(W31,LOOKUP(W31,{1;2;3;4;5;6;7;8;9;10;11;12;13;14;15;16;17;18;19;20;21},{60;50;42;36;32;30;28;26;24;22;20;18;16;14;12;10;8;6;4;2;0}),0)</f>
        <v>32</v>
      </c>
      <c r="Y31" s="390">
        <f>IF($E31="","",VLOOKUP($E31,'SuperTour Women'!$E$6:$AN$238,23,FALSE))</f>
        <v>16</v>
      </c>
      <c r="Z31" s="41">
        <f>IF(Y31,LOOKUP(Y31,{1;2;3;4;5;6;7;8;9;10;11;12;13;14;15;16;17;18;19;20;21},{60;50;42;36;32;30;28;26;24;22;20;18;16;14;12;10;8;6;4;2;0}),0)</f>
        <v>10</v>
      </c>
      <c r="AA31" s="390">
        <f>IF($E31="","",VLOOKUP($E31,'SuperTour Women'!$E$6:$AN$238,25,FALSE))</f>
        <v>0</v>
      </c>
      <c r="AB31" s="106">
        <f>IF(AA31,LOOKUP(AA31,{1;2;3;4;5;6;7;8;9;10;11;12;13;14;15;16;17;18;19;20;21},{30;25;21;18;16;15;14;13;12;11;10;9;8;7;6;5;4;3;2;1;0}),0)</f>
        <v>0</v>
      </c>
      <c r="AC31" s="390">
        <f>IF($E31="","",VLOOKUP($E31,'SuperTour Women'!$E$6:$AN$238,27,FALSE))</f>
        <v>0</v>
      </c>
      <c r="AD31" s="488">
        <f>IF(AC31,LOOKUP(AC31,{1;2;3;4;5;6;7;8;9;10;11;12;13;14;15;16;17;18;19;20;21},{30;25;21;18;16;15;14;13;12;11;10;9;8;7;6;5;4;3;2;1;0}),0)</f>
        <v>0</v>
      </c>
      <c r="AE31" s="390">
        <f>IF($E31="","",VLOOKUP($E31,'SuperTour Women'!$E$6:$AN$238,29,FALSE))</f>
        <v>0</v>
      </c>
      <c r="AF31" s="106">
        <f>IF(AE31,LOOKUP(AE31,{1;2;3;4;5;6;7;8;9;10;11;12;13;14;15;16;17;18;19;20;21},{30;25;21;18;16;15;14;13;12;11;10;9;8;7;6;5;4;3;2;1;0}),0)</f>
        <v>0</v>
      </c>
      <c r="AG31" s="390">
        <f>IF($E31="","",VLOOKUP($E31,'SuperTour Women'!$E$6:$AN$238,31,FALSE))</f>
        <v>0</v>
      </c>
      <c r="AH31" s="41">
        <f>IF(AG31,LOOKUP(AG31,{1;2;3;4;5;6;7;8;9;10;11;12;13;14;15;16;17;18;19;20;21},{30;25;21;18;16;15;14;13;12;11;10;9;8;7;6;5;4;3;2;1;0}),0)</f>
        <v>0</v>
      </c>
      <c r="AI31" s="390">
        <f>IF($E31="","",VLOOKUP($E31,'SuperTour Women'!$E$6:$AN$238,33,FALSE))</f>
        <v>0</v>
      </c>
      <c r="AJ31" s="43">
        <f>IF(AI31,LOOKUP(AI31,{1;2;3;4;5;6;7;8;9;10;11;12;13;14;15;16;17;18;19;20;21},{30;25;21;18;16;15;14;13;12;11;10;9;8;7;6;5;4;3;2;1;0}),0)</f>
        <v>0</v>
      </c>
      <c r="AK31" s="390">
        <f>IF($E31="","",VLOOKUP($E31,'SuperTour Women'!$E$6:$AN$238,35,FALSE))</f>
        <v>0</v>
      </c>
      <c r="AL31" s="43">
        <f>IF(AK31,LOOKUP(AK31,{1;2;3;4;5;6;7;8;9;10;11;12;13;14;15;16;17;18;19;20;21},{30;25;21;18;16;15;14;13;12;11;10;9;8;7;6;5;4;3;2;1;0}),0)</f>
        <v>0</v>
      </c>
      <c r="AM31" s="259"/>
      <c r="AN31" s="255">
        <f>RANK(AO31,$AO$6:$AO$248)</f>
        <v>23</v>
      </c>
      <c r="AO31" s="256">
        <f>(L31+N31+P31+R31+T31+V31+X31+Z31+AB31+AD31+AF31+AH31+AJ31+AL31)- SMALL((L31,N31,P31,R31,T31,V31,X31,Z31,AB31,AD31,AF31,AH31,AJ31,AL31),1)- SMALL((L31,N31,P31,R31,T31,V31,X31,Z31,AB31,AD31,AF31,AH31,AJ31,AL31),2)- SMALL((L31,N31,P31,R31,T31,V31,X31,Z31,AB31,AD31,AF31,AH31,AJ31,AL31),3)</f>
        <v>54</v>
      </c>
      <c r="AP31" s="161"/>
    </row>
    <row r="32" spans="1:42" s="54" customFormat="1" ht="16" customHeight="1" x14ac:dyDescent="0.2">
      <c r="A32" s="190">
        <f t="shared" si="0"/>
        <v>27</v>
      </c>
      <c r="B32" s="187">
        <v>3105182</v>
      </c>
      <c r="C32" s="181" t="s">
        <v>353</v>
      </c>
      <c r="D32" s="181" t="s">
        <v>624</v>
      </c>
      <c r="E32" s="178" t="str">
        <f t="shared" si="1"/>
        <v>SadieWHITE</v>
      </c>
      <c r="F32" s="172"/>
      <c r="G32" s="193">
        <v>1996</v>
      </c>
      <c r="H32" s="311" t="str">
        <f t="shared" si="2"/>
        <v>U23</v>
      </c>
      <c r="I32" s="415">
        <f>(L32+N32+P32+R32+T32+V32+X32+Z32+AB32+AD32+AF32+AH32+AJ32+AL32)-SMALL((L32, N32,P32,R32,T32,V32,X32,Z32,AB32,AD32,AF32,AH32,AJ32,AL32),1)-SMALL((L32,N32,P32,R32,T32,V32,X32,Z32,AB32,AD32,AF32,AH32,AJ32,AL32),2)-SMALL((L32,N32,P32,R32,T32,V32,X32,Z32,AB32,AD32,AF32,AH32,AJ32,AL32),3)</f>
        <v>44</v>
      </c>
      <c r="J32" s="393"/>
      <c r="K32" s="388">
        <f>IF($E32="","",VLOOKUP($E32,'SuperTour Women'!$E$6:$AN$238,9,FALSE))</f>
        <v>0</v>
      </c>
      <c r="L32" s="157">
        <f>IF(K32,LOOKUP(K32,{1;2;3;4;5;6;7;8;9;10;11;12;13;14;15;16;17;18;19;20;21},{30;25;21;18;16;15;14;13;12;11;10;9;8;7;6;5;4;3;2;1;0}),0)</f>
        <v>0</v>
      </c>
      <c r="M32" s="390">
        <f>IF($E32="","",VLOOKUP($E32,'SuperTour Women'!$E$6:$AN$238,11,FALSE))</f>
        <v>0</v>
      </c>
      <c r="N32" s="43">
        <f>IF(M32,LOOKUP(M32,{1;2;3;4;5;6;7;8;9;10;11;12;13;14;15;16;17;18;19;20;21},{30;25;21;18;16;15;14;13;12;11;10;9;8;7;6;5;4;3;2;1;0}),0)</f>
        <v>0</v>
      </c>
      <c r="O32" s="390">
        <f>IF($E32="","",VLOOKUP($E32,'SuperTour Women'!$E$6:$AN$238,13,FALSE))</f>
        <v>18</v>
      </c>
      <c r="P32" s="41">
        <f>IF(O32,LOOKUP(O32,{1;2;3;4;5;6;7;8;9;10;11;12;13;14;15;16;17;18;19;20;21},{30;25;21;18;16;15;14;13;12;11;10;9;8;7;6;5;4;3;2;1;0}),0)</f>
        <v>3</v>
      </c>
      <c r="Q32" s="390">
        <f>IF($E32="","",VLOOKUP($E32,'SuperTour Women'!$E$6:$AN$238,15,FALSE))</f>
        <v>20</v>
      </c>
      <c r="R32" s="43">
        <f>IF(Q32,LOOKUP(Q32,{1;2;3;4;5;6;7;8;9;10;11;12;13;14;15;16;17;18;19;20;21},{30;25;21;18;16;15;14;13;12;11;10;9;8;7;6;5;4;3;2;1;0}),0)</f>
        <v>1</v>
      </c>
      <c r="S32" s="390">
        <f>IF($E32="","",VLOOKUP($E32,'SuperTour Women'!$E$6:$AN$238,17,FALSE))</f>
        <v>0</v>
      </c>
      <c r="T32" s="45">
        <f>IF(S32,LOOKUP(S32,{1;2;3;4;5;6;7;8;9;10;11;12;13;14;15;16;17;18;19;20;21},{60;50;42;36;32;30;28;26;24;22;20;18;16;14;12;10;8;6;4;2;0}),0)</f>
        <v>0</v>
      </c>
      <c r="U32" s="390">
        <f>IF($E32="","",VLOOKUP($E32,'SuperTour Women'!$E$6:$AN$238,19,FALSE))</f>
        <v>0</v>
      </c>
      <c r="V32" s="41">
        <f>IF(U32,LOOKUP(U32,{1;2;3;4;5;6;7;8;9;10;11;12;13;14;15;16;17;18;19;20;21},{60;50;42;36;32;30;28;26;24;22;20;18;16;14;12;10;8;6;4;2;0}),0)</f>
        <v>0</v>
      </c>
      <c r="W32" s="390">
        <f>IF($E32="","",VLOOKUP($E32,'SuperTour Women'!$E$6:$AN$238,21,FALSE))</f>
        <v>0</v>
      </c>
      <c r="X32" s="45">
        <f>IF(W32,LOOKUP(W32,{1;2;3;4;5;6;7;8;9;10;11;12;13;14;15;16;17;18;19;20;21},{60;50;42;36;32;30;28;26;24;22;20;18;16;14;12;10;8;6;4;2;0}),0)</f>
        <v>0</v>
      </c>
      <c r="Y32" s="390">
        <f>IF($E32="","",VLOOKUP($E32,'SuperTour Women'!$E$6:$AN$238,23,FALSE))</f>
        <v>0</v>
      </c>
      <c r="Z32" s="41">
        <f>IF(Y32,LOOKUP(Y32,{1;2;3;4;5;6;7;8;9;10;11;12;13;14;15;16;17;18;19;20;21},{60;50;42;36;32;30;28;26;24;22;20;18;16;14;12;10;8;6;4;2;0}),0)</f>
        <v>0</v>
      </c>
      <c r="AA32" s="390">
        <f>IF($E32="","",VLOOKUP($E32,'SuperTour Women'!$E$6:$AN$238,25,FALSE))</f>
        <v>0</v>
      </c>
      <c r="AB32" s="106">
        <f>IF(AA32,LOOKUP(AA32,{1;2;3;4;5;6;7;8;9;10;11;12;13;14;15;16;17;18;19;20;21},{30;25;21;18;16;15;14;13;12;11;10;9;8;7;6;5;4;3;2;1;0}),0)</f>
        <v>0</v>
      </c>
      <c r="AC32" s="390">
        <f>IF($E32="","",VLOOKUP($E32,'SuperTour Women'!$E$6:$AN$238,27,FALSE))</f>
        <v>0</v>
      </c>
      <c r="AD32" s="488">
        <f>IF(AC32,LOOKUP(AC32,{1;2;3;4;5;6;7;8;9;10;11;12;13;14;15;16;17;18;19;20;21},{30;25;21;18;16;15;14;13;12;11;10;9;8;7;6;5;4;3;2;1;0}),0)</f>
        <v>0</v>
      </c>
      <c r="AE32" s="390">
        <f>IF($E32="","",VLOOKUP($E32,'SuperTour Women'!$E$6:$AN$238,29,FALSE))</f>
        <v>0</v>
      </c>
      <c r="AF32" s="106">
        <f>IF(AE32,LOOKUP(AE32,{1;2;3;4;5;6;7;8;9;10;11;12;13;14;15;16;17;18;19;20;21},{30;25;21;18;16;15;14;13;12;11;10;9;8;7;6;5;4;3;2;1;0}),0)</f>
        <v>0</v>
      </c>
      <c r="AG32" s="390">
        <f>IF($E32="","",VLOOKUP($E32,'SuperTour Women'!$E$6:$AN$238,31,FALSE))</f>
        <v>5</v>
      </c>
      <c r="AH32" s="41">
        <f>IF(AG32,LOOKUP(AG32,{1;2;3;4;5;6;7;8;9;10;11;12;13;14;15;16;17;18;19;20;21},{30;25;21;18;16;15;14;13;12;11;10;9;8;7;6;5;4;3;2;1;0}),0)</f>
        <v>16</v>
      </c>
      <c r="AI32" s="390">
        <f>IF($E32="","",VLOOKUP($E32,'SuperTour Women'!$E$6:$AN$238,33,FALSE))</f>
        <v>12</v>
      </c>
      <c r="AJ32" s="43">
        <f>IF(AI32,LOOKUP(AI32,{1;2;3;4;5;6;7;8;9;10;11;12;13;14;15;16;17;18;19;20;21},{30;25;21;18;16;15;14;13;12;11;10;9;8;7;6;5;4;3;2;1;0}),0)</f>
        <v>9</v>
      </c>
      <c r="AK32" s="390">
        <f>IF($E32="","",VLOOKUP($E32,'SuperTour Women'!$E$6:$AN$238,35,FALSE))</f>
        <v>6</v>
      </c>
      <c r="AL32" s="43">
        <f>IF(AK32,LOOKUP(AK32,{1;2;3;4;5;6;7;8;9;10;11;12;13;14;15;16;17;18;19;20;21},{30;25;21;18;16;15;14;13;12;11;10;9;8;7;6;5;4;3;2;1;0}),0)</f>
        <v>15</v>
      </c>
      <c r="AM32" s="259"/>
      <c r="AN32" s="255"/>
      <c r="AO32" s="256"/>
      <c r="AP32" s="161"/>
    </row>
    <row r="33" spans="1:42" s="54" customFormat="1" ht="16" customHeight="1" x14ac:dyDescent="0.2">
      <c r="A33" s="190">
        <f t="shared" si="0"/>
        <v>28</v>
      </c>
      <c r="B33" s="187">
        <v>3105281</v>
      </c>
      <c r="C33" s="181" t="s">
        <v>306</v>
      </c>
      <c r="D33" s="182" t="s">
        <v>547</v>
      </c>
      <c r="E33" s="178" t="str">
        <f t="shared" si="1"/>
        <v>ZoëWILLIAMS</v>
      </c>
      <c r="F33" s="174"/>
      <c r="G33" s="193">
        <v>1997</v>
      </c>
      <c r="H33" s="311" t="str">
        <f t="shared" si="2"/>
        <v>U23</v>
      </c>
      <c r="I33" s="415">
        <f>(L33+N33+P33+R33+T33+V33+X33+Z33+AB33+AD33+AF33+AH33+AJ33+AL33)-SMALL((L33, N33,P33,R33,T33,V33,X33,Z33,AB33,AD33,AF33,AH33,AJ33,AL33),1)-SMALL((L33,N33,P33,R33,T33,V33,X33,Z33,AB33,AD33,AF33,AH33,AJ33,AL33),2)-SMALL((L33,N33,P33,R33,T33,V33,X33,Z33,AB33,AD33,AF33,AH33,AJ33,AL33),3)</f>
        <v>42</v>
      </c>
      <c r="J33" s="393"/>
      <c r="K33" s="388">
        <f>IF($E33="","",VLOOKUP($E33,'SuperTour Women'!$E$6:$AN$238,9,FALSE))</f>
        <v>0</v>
      </c>
      <c r="L33" s="157">
        <f>IF(K33,LOOKUP(K33,{1;2;3;4;5;6;7;8;9;10;11;12;13;14;15;16;17;18;19;20;21},{30;25;21;18;16;15;14;13;12;11;10;9;8;7;6;5;4;3;2;1;0}),0)</f>
        <v>0</v>
      </c>
      <c r="M33" s="390">
        <f>IF($E33="","",VLOOKUP($E33,'SuperTour Women'!$E$6:$AN$238,11,FALSE))</f>
        <v>0</v>
      </c>
      <c r="N33" s="43">
        <f>IF(M33,LOOKUP(M33,{1;2;3;4;5;6;7;8;9;10;11;12;13;14;15;16;17;18;19;20;21},{30;25;21;18;16;15;14;13;12;11;10;9;8;7;6;5;4;3;2;1;0}),0)</f>
        <v>0</v>
      </c>
      <c r="O33" s="390">
        <f>IF($E33="","",VLOOKUP($E33,'SuperTour Women'!$E$6:$AN$238,13,FALSE))</f>
        <v>15</v>
      </c>
      <c r="P33" s="41">
        <f>IF(O33,LOOKUP(O33,{1;2;3;4;5;6;7;8;9;10;11;12;13;14;15;16;17;18;19;20;21},{30;25;21;18;16;15;14;13;12;11;10;9;8;7;6;5;4;3;2;1;0}),0)</f>
        <v>6</v>
      </c>
      <c r="Q33" s="390">
        <f>IF($E33="","",VLOOKUP($E33,'SuperTour Women'!$E$6:$AN$238,15,FALSE))</f>
        <v>0</v>
      </c>
      <c r="R33" s="43">
        <f>IF(Q33,LOOKUP(Q33,{1;2;3;4;5;6;7;8;9;10;11;12;13;14;15;16;17;18;19;20;21},{30;25;21;18;16;15;14;13;12;11;10;9;8;7;6;5;4;3;2;1;0}),0)</f>
        <v>0</v>
      </c>
      <c r="S33" s="390">
        <f>IF($E33="","",VLOOKUP($E33,'SuperTour Women'!$E$6:$AN$238,17,FALSE))</f>
        <v>0</v>
      </c>
      <c r="T33" s="45">
        <f>IF(S33,LOOKUP(S33,{1;2;3;4;5;6;7;8;9;10;11;12;13;14;15;16;17;18;19;20;21},{60;50;42;36;32;30;28;26;24;22;20;18;16;14;12;10;8;6;4;2;0}),0)</f>
        <v>0</v>
      </c>
      <c r="U33" s="390">
        <f>IF($E33="","",VLOOKUP($E33,'SuperTour Women'!$E$6:$AN$238,19,FALSE))</f>
        <v>0</v>
      </c>
      <c r="V33" s="41">
        <f>IF(U33,LOOKUP(U33,{1;2;3;4;5;6;7;8;9;10;11;12;13;14;15;16;17;18;19;20;21},{60;50;42;36;32;30;28;26;24;22;20;18;16;14;12;10;8;6;4;2;0}),0)</f>
        <v>0</v>
      </c>
      <c r="W33" s="390">
        <f>IF($E33="","",VLOOKUP($E33,'SuperTour Women'!$E$6:$AN$238,21,FALSE))</f>
        <v>0</v>
      </c>
      <c r="X33" s="45">
        <f>IF(W33,LOOKUP(W33,{1;2;3;4;5;6;7;8;9;10;11;12;13;14;15;16;17;18;19;20;21},{60;50;42;36;32;30;28;26;24;22;20;18;16;14;12;10;8;6;4;2;0}),0)</f>
        <v>0</v>
      </c>
      <c r="Y33" s="390">
        <f>IF($E33="","",VLOOKUP($E33,'SuperTour Women'!$E$6:$AN$238,23,FALSE))</f>
        <v>19</v>
      </c>
      <c r="Z33" s="41">
        <f>IF(Y33,LOOKUP(Y33,{1;2;3;4;5;6;7;8;9;10;11;12;13;14;15;16;17;18;19;20;21},{60;50;42;36;32;30;28;26;24;22;20;18;16;14;12;10;8;6;4;2;0}),0)</f>
        <v>4</v>
      </c>
      <c r="AA33" s="390">
        <f>IF($E33="","",VLOOKUP($E33,'SuperTour Women'!$E$6:$AN$238,25,FALSE))</f>
        <v>17</v>
      </c>
      <c r="AB33" s="106">
        <f>IF(AA33,LOOKUP(AA33,{1;2;3;4;5;6;7;8;9;10;11;12;13;14;15;16;17;18;19;20;21},{30;25;21;18;16;15;14;13;12;11;10;9;8;7;6;5;4;3;2;1;0}),0)</f>
        <v>4</v>
      </c>
      <c r="AC33" s="390">
        <f>IF($E33="","",VLOOKUP($E33,'SuperTour Women'!$E$6:$AN$238,27,FALSE))</f>
        <v>7</v>
      </c>
      <c r="AD33" s="488">
        <f>IF(AC33,LOOKUP(AC33,{1;2;3;4;5;6;7;8;9;10;11;12;13;14;15;16;17;18;19;20;21},{30;25;21;18;16;15;14;13;12;11;10;9;8;7;6;5;4;3;2;1;0}),0)</f>
        <v>14</v>
      </c>
      <c r="AE33" s="390">
        <f>IF($E33="","",VLOOKUP($E33,'SuperTour Women'!$E$6:$AN$238,29,FALSE))</f>
        <v>7</v>
      </c>
      <c r="AF33" s="106">
        <f>IF(AE33,LOOKUP(AE33,{1;2;3;4;5;6;7;8;9;10;11;12;13;14;15;16;17;18;19;20;21},{30;25;21;18;16;15;14;13;12;11;10;9;8;7;6;5;4;3;2;1;0}),0)</f>
        <v>14</v>
      </c>
      <c r="AG33" s="390">
        <f>IF($E33="","",VLOOKUP($E33,'SuperTour Women'!$E$6:$AN$238,31,FALSE))</f>
        <v>0</v>
      </c>
      <c r="AH33" s="41">
        <f>IF(AG33,LOOKUP(AG33,{1;2;3;4;5;6;7;8;9;10;11;12;13;14;15;16;17;18;19;20;21},{30;25;21;18;16;15;14;13;12;11;10;9;8;7;6;5;4;3;2;1;0}),0)</f>
        <v>0</v>
      </c>
      <c r="AI33" s="390">
        <f>IF($E33="","",VLOOKUP($E33,'SuperTour Women'!$E$6:$AN$238,33,FALSE))</f>
        <v>0</v>
      </c>
      <c r="AJ33" s="43">
        <f>IF(AI33,LOOKUP(AI33,{1;2;3;4;5;6;7;8;9;10;11;12;13;14;15;16;17;18;19;20;21},{30;25;21;18;16;15;14;13;12;11;10;9;8;7;6;5;4;3;2;1;0}),0)</f>
        <v>0</v>
      </c>
      <c r="AK33" s="390">
        <f>IF($E33="","",VLOOKUP($E33,'SuperTour Women'!$E$6:$AN$238,35,FALSE))</f>
        <v>0</v>
      </c>
      <c r="AL33" s="43">
        <f>IF(AK33,LOOKUP(AK33,{1;2;3;4;5;6;7;8;9;10;11;12;13;14;15;16;17;18;19;20;21},{30;25;21;18;16;15;14;13;12;11;10;9;8;7;6;5;4;3;2;1;0}),0)</f>
        <v>0</v>
      </c>
      <c r="AM33" s="259"/>
      <c r="AN33" s="255">
        <f>RANK(AO33,$AO$6:$AO$248)</f>
        <v>26</v>
      </c>
      <c r="AO33" s="256">
        <f>(L33+N33+P33+R33+T33+V33+X33+Z33+AB33+AD33+AF33+AH33+AJ33+AL33)- SMALL((L33,N33,P33,R33,T33,V33,X33,Z33,AB33,AD33,AF33,AH33,AJ33,AL33),1)- SMALL((L33,N33,P33,R33,T33,V33,X33,Z33,AB33,AD33,AF33,AH33,AJ33,AL33),2)- SMALL((L33,N33,P33,R33,T33,V33,X33,Z33,AB33,AD33,AF33,AH33,AJ33,AL33),3)</f>
        <v>42</v>
      </c>
      <c r="AP33" s="161"/>
    </row>
    <row r="34" spans="1:42" s="54" customFormat="1" ht="16" customHeight="1" x14ac:dyDescent="0.2">
      <c r="A34" s="190">
        <f t="shared" si="0"/>
        <v>29</v>
      </c>
      <c r="B34" s="187">
        <v>3105146</v>
      </c>
      <c r="C34" s="181" t="s">
        <v>382</v>
      </c>
      <c r="D34" s="181" t="s">
        <v>383</v>
      </c>
      <c r="E34" s="178" t="str">
        <f t="shared" si="1"/>
        <v>DahriaBEATTY</v>
      </c>
      <c r="F34" s="172">
        <v>2017</v>
      </c>
      <c r="G34" s="193">
        <v>1994</v>
      </c>
      <c r="H34" s="311" t="str">
        <f t="shared" si="2"/>
        <v>SR</v>
      </c>
      <c r="I34" s="415">
        <f>(L34+N34+P34+R34+T34+V34+X34+Z34+AB34+AD34+AF34+AH34+AJ34+AL34)-SMALL((L34, N34,P34,R34,T34,V34,X34,Z34,AB34,AD34,AF34,AH34,AJ34,AL34),1)-SMALL((L34,N34,P34,R34,T34,V34,X34,Z34,AB34,AD34,AF34,AH34,AJ34,AL34),2)-SMALL((L34,N34,P34,R34,T34,V34,X34,Z34,AB34,AD34,AF34,AH34,AJ34,AL34),3)</f>
        <v>41</v>
      </c>
      <c r="J34" s="393"/>
      <c r="K34" s="388">
        <f>IF($E34="","",VLOOKUP($E34,'SuperTour Women'!$E$6:$AN$238,9,FALSE))</f>
        <v>0</v>
      </c>
      <c r="L34" s="157">
        <f>IF(K34,LOOKUP(K34,{1;2;3;4;5;6;7;8;9;10;11;12;13;14;15;16;17;18;19;20;21},{30;25;21;18;16;15;14;13;12;11;10;9;8;7;6;5;4;3;2;1;0}),0)</f>
        <v>0</v>
      </c>
      <c r="M34" s="390">
        <f>IF($E34="","",VLOOKUP($E34,'SuperTour Women'!$E$6:$AN$238,11,FALSE))</f>
        <v>0</v>
      </c>
      <c r="N34" s="43">
        <f>IF(M34,LOOKUP(M34,{1;2;3;4;5;6;7;8;9;10;11;12;13;14;15;16;17;18;19;20;21},{30;25;21;18;16;15;14;13;12;11;10;9;8;7;6;5;4;3;2;1;0}),0)</f>
        <v>0</v>
      </c>
      <c r="O34" s="390">
        <f>IF($E34="","",VLOOKUP($E34,'SuperTour Women'!$E$6:$AN$238,13,FALSE))</f>
        <v>2</v>
      </c>
      <c r="P34" s="41">
        <f>IF(O34,LOOKUP(O34,{1;2;3;4;5;6;7;8;9;10;11;12;13;14;15;16;17;18;19;20;21},{30;25;21;18;16;15;14;13;12;11;10;9;8;7;6;5;4;3;2;1;0}),0)</f>
        <v>25</v>
      </c>
      <c r="Q34" s="390">
        <f>IF($E34="","",VLOOKUP($E34,'SuperTour Women'!$E$6:$AN$238,15,FALSE))</f>
        <v>5</v>
      </c>
      <c r="R34" s="43">
        <f>IF(Q34,LOOKUP(Q34,{1;2;3;4;5;6;7;8;9;10;11;12;13;14;15;16;17;18;19;20;21},{30;25;21;18;16;15;14;13;12;11;10;9;8;7;6;5;4;3;2;1;0}),0)</f>
        <v>16</v>
      </c>
      <c r="S34" s="390">
        <f>IF($E34="","",VLOOKUP($E34,'SuperTour Women'!$E$6:$AN$238,17,FALSE))</f>
        <v>0</v>
      </c>
      <c r="T34" s="45">
        <f>IF(S34,LOOKUP(S34,{1;2;3;4;5;6;7;8;9;10;11;12;13;14;15;16;17;18;19;20;21},{60;50;42;36;32;30;28;26;24;22;20;18;16;14;12;10;8;6;4;2;0}),0)</f>
        <v>0</v>
      </c>
      <c r="U34" s="390">
        <f>IF($E34="","",VLOOKUP($E34,'SuperTour Women'!$E$6:$AN$238,19,FALSE))</f>
        <v>0</v>
      </c>
      <c r="V34" s="41">
        <f>IF(U34,LOOKUP(U34,{1;2;3;4;5;6;7;8;9;10;11;12;13;14;15;16;17;18;19;20;21},{60;50;42;36;32;30;28;26;24;22;20;18;16;14;12;10;8;6;4;2;0}),0)</f>
        <v>0</v>
      </c>
      <c r="W34" s="390">
        <f>IF($E34="","",VLOOKUP($E34,'SuperTour Women'!$E$6:$AN$238,21,FALSE))</f>
        <v>0</v>
      </c>
      <c r="X34" s="45">
        <f>IF(W34,LOOKUP(W34,{1;2;3;4;5;6;7;8;9;10;11;12;13;14;15;16;17;18;19;20;21},{60;50;42;36;32;30;28;26;24;22;20;18;16;14;12;10;8;6;4;2;0}),0)</f>
        <v>0</v>
      </c>
      <c r="Y34" s="390">
        <f>IF($E34="","",VLOOKUP($E34,'SuperTour Women'!$E$6:$AN$238,23,FALSE))</f>
        <v>0</v>
      </c>
      <c r="Z34" s="41">
        <f>IF(Y34,LOOKUP(Y34,{1;2;3;4;5;6;7;8;9;10;11;12;13;14;15;16;17;18;19;20;21},{60;50;42;36;32;30;28;26;24;22;20;18;16;14;12;10;8;6;4;2;0}),0)</f>
        <v>0</v>
      </c>
      <c r="AA34" s="390">
        <f>IF($E34="","",VLOOKUP($E34,'SuperTour Women'!$E$6:$AN$238,25,FALSE))</f>
        <v>0</v>
      </c>
      <c r="AB34" s="106">
        <f>IF(AA34,LOOKUP(AA34,{1;2;3;4;5;6;7;8;9;10;11;12;13;14;15;16;17;18;19;20;21},{30;25;21;18;16;15;14;13;12;11;10;9;8;7;6;5;4;3;2;1;0}),0)</f>
        <v>0</v>
      </c>
      <c r="AC34" s="390">
        <f>IF($E34="","",VLOOKUP($E34,'SuperTour Women'!$E$6:$AN$238,27,FALSE))</f>
        <v>0</v>
      </c>
      <c r="AD34" s="488">
        <f>IF(AC34,LOOKUP(AC34,{1;2;3;4;5;6;7;8;9;10;11;12;13;14;15;16;17;18;19;20;21},{30;25;21;18;16;15;14;13;12;11;10;9;8;7;6;5;4;3;2;1;0}),0)</f>
        <v>0</v>
      </c>
      <c r="AE34" s="390">
        <f>IF($E34="","",VLOOKUP($E34,'SuperTour Women'!$E$6:$AN$238,29,FALSE))</f>
        <v>0</v>
      </c>
      <c r="AF34" s="106">
        <f>IF(AE34,LOOKUP(AE34,{1;2;3;4;5;6;7;8;9;10;11;12;13;14;15;16;17;18;19;20;21},{30;25;21;18;16;15;14;13;12;11;10;9;8;7;6;5;4;3;2;1;0}),0)</f>
        <v>0</v>
      </c>
      <c r="AG34" s="390">
        <f>IF($E34="","",VLOOKUP($E34,'SuperTour Women'!$E$6:$AN$238,31,FALSE))</f>
        <v>0</v>
      </c>
      <c r="AH34" s="41">
        <f>IF(AG34,LOOKUP(AG34,{1;2;3;4;5;6;7;8;9;10;11;12;13;14;15;16;17;18;19;20;21},{30;25;21;18;16;15;14;13;12;11;10;9;8;7;6;5;4;3;2;1;0}),0)</f>
        <v>0</v>
      </c>
      <c r="AI34" s="390">
        <f>IF($E34="","",VLOOKUP($E34,'SuperTour Women'!$E$6:$AN$238,33,FALSE))</f>
        <v>0</v>
      </c>
      <c r="AJ34" s="43">
        <f>IF(AI34,LOOKUP(AI34,{1;2;3;4;5;6;7;8;9;10;11;12;13;14;15;16;17;18;19;20;21},{30;25;21;18;16;15;14;13;12;11;10;9;8;7;6;5;4;3;2;1;0}),0)</f>
        <v>0</v>
      </c>
      <c r="AK34" s="390">
        <f>IF($E34="","",VLOOKUP($E34,'SuperTour Women'!$E$6:$AN$238,35,FALSE))</f>
        <v>0</v>
      </c>
      <c r="AL34" s="43">
        <f>IF(AK34,LOOKUP(AK34,{1;2;3;4;5;6;7;8;9;10;11;12;13;14;15;16;17;18;19;20;21},{30;25;21;18;16;15;14;13;12;11;10;9;8;7;6;5;4;3;2;1;0}),0)</f>
        <v>0</v>
      </c>
      <c r="AM34" s="259"/>
      <c r="AN34" s="255">
        <f>RANK(AO34,$AO$6:$AO$248)</f>
        <v>27</v>
      </c>
      <c r="AO34" s="256">
        <f>(L34+N34+P34+R34+T34+V34+X34+Z34+AB34+AD34+AF34+AH34+AJ34+AL34)- SMALL((L34,N34,P34,R34,T34,V34,X34,Z34,AB34,AD34,AF34,AH34,AJ34,AL34),1)- SMALL((L34,N34,P34,R34,T34,V34,X34,Z34,AB34,AD34,AF34,AH34,AJ34,AL34),2)- SMALL((L34,N34,P34,R34,T34,V34,X34,Z34,AB34,AD34,AF34,AH34,AJ34,AL34),3)</f>
        <v>41</v>
      </c>
      <c r="AP34" s="161"/>
    </row>
    <row r="35" spans="1:42" s="54" customFormat="1" ht="16" customHeight="1" x14ac:dyDescent="0.2">
      <c r="A35" s="190">
        <f t="shared" si="0"/>
        <v>29</v>
      </c>
      <c r="B35" s="187">
        <v>3535652</v>
      </c>
      <c r="C35" s="181" t="s">
        <v>408</v>
      </c>
      <c r="D35" s="181" t="s">
        <v>71</v>
      </c>
      <c r="E35" s="178" t="str">
        <f t="shared" si="1"/>
        <v>MadisonMORGAN</v>
      </c>
      <c r="F35" s="172">
        <v>2017</v>
      </c>
      <c r="G35" s="193">
        <v>1998</v>
      </c>
      <c r="H35" s="311" t="str">
        <f t="shared" si="2"/>
        <v>U23</v>
      </c>
      <c r="I35" s="415">
        <f>(L35+N35+P35+R35+T35+V35+X35+Z35+AB35+AD35+AF35+AH35+AJ35+AL35)-SMALL((L35, N35,P35,R35,T35,V35,X35,Z35,AB35,AD35,AF35,AH35,AJ35,AL35),1)-SMALL((L35,N35,P35,R35,T35,V35,X35,Z35,AB35,AD35,AF35,AH35,AJ35,AL35),2)-SMALL((L35,N35,P35,R35,T35,V35,X35,Z35,AB35,AD35,AF35,AH35,AJ35,AL35),3)</f>
        <v>41</v>
      </c>
      <c r="J35" s="393"/>
      <c r="K35" s="388">
        <f>IF($E35="","",VLOOKUP($E35,'SuperTour Women'!$E$6:$AN$238,9,FALSE))</f>
        <v>19</v>
      </c>
      <c r="L35" s="157">
        <f>IF(K35,LOOKUP(K35,{1;2;3;4;5;6;7;8;9;10;11;12;13;14;15;16;17;18;19;20;21},{30;25;21;18;16;15;14;13;12;11;10;9;8;7;6;5;4;3;2;1;0}),0)</f>
        <v>2</v>
      </c>
      <c r="M35" s="390">
        <f>IF($E35="","",VLOOKUP($E35,'SuperTour Women'!$E$6:$AN$238,11,FALSE))</f>
        <v>0</v>
      </c>
      <c r="N35" s="43">
        <f>IF(M35,LOOKUP(M35,{1;2;3;4;5;6;7;8;9;10;11;12;13;14;15;16;17;18;19;20;21},{30;25;21;18;16;15;14;13;12;11;10;9;8;7;6;5;4;3;2;1;0}),0)</f>
        <v>0</v>
      </c>
      <c r="O35" s="390">
        <f>IF($E35="","",VLOOKUP($E35,'SuperTour Women'!$E$6:$AN$238,13,FALSE))</f>
        <v>14</v>
      </c>
      <c r="P35" s="41">
        <f>IF(O35,LOOKUP(O35,{1;2;3;4;5;6;7;8;9;10;11;12;13;14;15;16;17;18;19;20;21},{30;25;21;18;16;15;14;13;12;11;10;9;8;7;6;5;4;3;2;1;0}),0)</f>
        <v>7</v>
      </c>
      <c r="Q35" s="390">
        <f>IF($E35="","",VLOOKUP($E35,'SuperTour Women'!$E$6:$AN$238,15,FALSE))</f>
        <v>0</v>
      </c>
      <c r="R35" s="43">
        <f>IF(Q35,LOOKUP(Q35,{1;2;3;4;5;6;7;8;9;10;11;12;13;14;15;16;17;18;19;20;21},{30;25;21;18;16;15;14;13;12;11;10;9;8;7;6;5;4;3;2;1;0}),0)</f>
        <v>0</v>
      </c>
      <c r="S35" s="390">
        <f>IF($E35="","",VLOOKUP($E35,'SuperTour Women'!$E$6:$AN$238,17,FALSE))</f>
        <v>0</v>
      </c>
      <c r="T35" s="45">
        <f>IF(S35,LOOKUP(S35,{1;2;3;4;5;6;7;8;9;10;11;12;13;14;15;16;17;18;19;20;21},{60;50;42;36;32;30;28;26;24;22;20;18;16;14;12;10;8;6;4;2;0}),0)</f>
        <v>0</v>
      </c>
      <c r="U35" s="390">
        <f>IF($E35="","",VLOOKUP($E35,'SuperTour Women'!$E$6:$AN$238,19,FALSE))</f>
        <v>18</v>
      </c>
      <c r="V35" s="41">
        <f>IF(U35,LOOKUP(U35,{1;2;3;4;5;6;7;8;9;10;11;12;13;14;15;16;17;18;19;20;21},{60;50;42;36;32;30;28;26;24;22;20;18;16;14;12;10;8;6;4;2;0}),0)</f>
        <v>6</v>
      </c>
      <c r="W35" s="390">
        <f>IF($E35="","",VLOOKUP($E35,'SuperTour Women'!$E$6:$AN$238,21,FALSE))</f>
        <v>0</v>
      </c>
      <c r="X35" s="45">
        <f>IF(W35,LOOKUP(W35,{1;2;3;4;5;6;7;8;9;10;11;12;13;14;15;16;17;18;19;20;21},{60;50;42;36;32;30;28;26;24;22;20;18;16;14;12;10;8;6;4;2;0}),0)</f>
        <v>0</v>
      </c>
      <c r="Y35" s="390">
        <f>IF($E35="","",VLOOKUP($E35,'SuperTour Women'!$E$6:$AN$238,23,FALSE))</f>
        <v>0</v>
      </c>
      <c r="Z35" s="41">
        <f>IF(Y35,LOOKUP(Y35,{1;2;3;4;5;6;7;8;9;10;11;12;13;14;15;16;17;18;19;20;21},{60;50;42;36;32;30;28;26;24;22;20;18;16;14;12;10;8;6;4;2;0}),0)</f>
        <v>0</v>
      </c>
      <c r="AA35" s="390">
        <f>IF($E35="","",VLOOKUP($E35,'SuperTour Women'!$E$6:$AN$238,25,FALSE))</f>
        <v>0</v>
      </c>
      <c r="AB35" s="106">
        <f>IF(AA35,LOOKUP(AA35,{1;2;3;4;5;6;7;8;9;10;11;12;13;14;15;16;17;18;19;20;21},{30;25;21;18;16;15;14;13;12;11;10;9;8;7;6;5;4;3;2;1;0}),0)</f>
        <v>0</v>
      </c>
      <c r="AC35" s="390">
        <f>IF($E35="","",VLOOKUP($E35,'SuperTour Women'!$E$6:$AN$238,27,FALSE))</f>
        <v>12</v>
      </c>
      <c r="AD35" s="488">
        <f>IF(AC35,LOOKUP(AC35,{1;2;3;4;5;6;7;8;9;10;11;12;13;14;15;16;17;18;19;20;21},{30;25;21;18;16;15;14;13;12;11;10;9;8;7;6;5;4;3;2;1;0}),0)</f>
        <v>9</v>
      </c>
      <c r="AE35" s="390">
        <f>IF($E35="","",VLOOKUP($E35,'SuperTour Women'!$E$6:$AN$238,29,FALSE))</f>
        <v>19</v>
      </c>
      <c r="AF35" s="106">
        <f>IF(AE35,LOOKUP(AE35,{1;2;3;4;5;6;7;8;9;10;11;12;13;14;15;16;17;18;19;20;21},{30;25;21;18;16;15;14;13;12;11;10;9;8;7;6;5;4;3;2;1;0}),0)</f>
        <v>2</v>
      </c>
      <c r="AG35" s="390">
        <f>IF($E35="","",VLOOKUP($E35,'SuperTour Women'!$E$6:$AN$238,31,FALSE))</f>
        <v>8</v>
      </c>
      <c r="AH35" s="41">
        <f>IF(AG35,LOOKUP(AG35,{1;2;3;4;5;6;7;8;9;10;11;12;13;14;15;16;17;18;19;20;21},{30;25;21;18;16;15;14;13;12;11;10;9;8;7;6;5;4;3;2;1;0}),0)</f>
        <v>13</v>
      </c>
      <c r="AI35" s="390">
        <f>IF($E35="","",VLOOKUP($E35,'SuperTour Women'!$E$6:$AN$238,33,FALSE))</f>
        <v>19</v>
      </c>
      <c r="AJ35" s="43">
        <f>IF(AI35,LOOKUP(AI35,{1;2;3;4;5;6;7;8;9;10;11;12;13;14;15;16;17;18;19;20;21},{30;25;21;18;16;15;14;13;12;11;10;9;8;7;6;5;4;3;2;1;0}),0)</f>
        <v>2</v>
      </c>
      <c r="AK35" s="390">
        <f>IF($E35="","",VLOOKUP($E35,'SuperTour Women'!$E$6:$AN$238,35,FALSE))</f>
        <v>0</v>
      </c>
      <c r="AL35" s="43">
        <f>IF(AK35,LOOKUP(AK35,{1;2;3;4;5;6;7;8;9;10;11;12;13;14;15;16;17;18;19;20;21},{30;25;21;18;16;15;14;13;12;11;10;9;8;7;6;5;4;3;2;1;0}),0)</f>
        <v>0</v>
      </c>
      <c r="AM35" s="259"/>
      <c r="AN35" s="255">
        <f>RANK(AO35,$AO$6:$AO$248)</f>
        <v>27</v>
      </c>
      <c r="AO35" s="256">
        <f>(L35+N35+P35+R35+T35+V35+X35+Z35+AB35+AD35+AF35+AH35+AJ35+AL35)- SMALL((L35,N35,P35,R35,T35,V35,X35,Z35,AB35,AD35,AF35,AH35,AJ35,AL35),1)- SMALL((L35,N35,P35,R35,T35,V35,X35,Z35,AB35,AD35,AF35,AH35,AJ35,AL35),2)- SMALL((L35,N35,P35,R35,T35,V35,X35,Z35,AB35,AD35,AF35,AH35,AJ35,AL35),3)</f>
        <v>41</v>
      </c>
      <c r="AP35" s="161"/>
    </row>
    <row r="36" spans="1:42" s="54" customFormat="1" ht="16" customHeight="1" x14ac:dyDescent="0.2">
      <c r="A36" s="190">
        <f t="shared" si="0"/>
        <v>31</v>
      </c>
      <c r="B36" s="187">
        <v>3535694</v>
      </c>
      <c r="C36" s="181" t="s">
        <v>331</v>
      </c>
      <c r="D36" s="182" t="s">
        <v>543</v>
      </c>
      <c r="E36" s="178" t="str">
        <f t="shared" si="1"/>
        <v>AbigailJARZIN</v>
      </c>
      <c r="F36" s="174"/>
      <c r="G36" s="193">
        <v>2000</v>
      </c>
      <c r="H36" s="311" t="str">
        <f t="shared" si="2"/>
        <v>U23</v>
      </c>
      <c r="I36" s="415">
        <f>(L36+N36+P36+R36+T36+V36+X36+Z36+AB36+AD36+AF36+AH36+AJ36+AL36)-SMALL((L36, N36,P36,R36,T36,V36,X36,Z36,AB36,AD36,AF36,AH36,AJ36,AL36),1)-SMALL((L36,N36,P36,R36,T36,V36,X36,Z36,AB36,AD36,AF36,AH36,AJ36,AL36),2)-SMALL((L36,N36,P36,R36,T36,V36,X36,Z36,AB36,AD36,AF36,AH36,AJ36,AL36),3)</f>
        <v>37</v>
      </c>
      <c r="J36" s="393"/>
      <c r="K36" s="388">
        <f>IF($E36="","",VLOOKUP($E36,'SuperTour Women'!$E$6:$AN$238,9,FALSE))</f>
        <v>0</v>
      </c>
      <c r="L36" s="157">
        <f>IF(K36,LOOKUP(K36,{1;2;3;4;5;6;7;8;9;10;11;12;13;14;15;16;17;18;19;20;21},{30;25;21;18;16;15;14;13;12;11;10;9;8;7;6;5;4;3;2;1;0}),0)</f>
        <v>0</v>
      </c>
      <c r="M36" s="390">
        <f>IF($E36="","",VLOOKUP($E36,'SuperTour Women'!$E$6:$AN$238,11,FALSE))</f>
        <v>0</v>
      </c>
      <c r="N36" s="43">
        <f>IF(M36,LOOKUP(M36,{1;2;3;4;5;6;7;8;9;10;11;12;13;14;15;16;17;18;19;20;21},{30;25;21;18;16;15;14;13;12;11;10;9;8;7;6;5;4;3;2;1;0}),0)</f>
        <v>0</v>
      </c>
      <c r="O36" s="390">
        <f>IF($E36="","",VLOOKUP($E36,'SuperTour Women'!$E$6:$AN$238,13,FALSE))</f>
        <v>0</v>
      </c>
      <c r="P36" s="41">
        <f>IF(O36,LOOKUP(O36,{1;2;3;4;5;6;7;8;9;10;11;12;13;14;15;16;17;18;19;20;21},{30;25;21;18;16;15;14;13;12;11;10;9;8;7;6;5;4;3;2;1;0}),0)</f>
        <v>0</v>
      </c>
      <c r="Q36" s="390">
        <f>IF($E36="","",VLOOKUP($E36,'SuperTour Women'!$E$6:$AN$238,15,FALSE))</f>
        <v>0</v>
      </c>
      <c r="R36" s="43">
        <f>IF(Q36,LOOKUP(Q36,{1;2;3;4;5;6;7;8;9;10;11;12;13;14;15;16;17;18;19;20;21},{30;25;21;18;16;15;14;13;12;11;10;9;8;7;6;5;4;3;2;1;0}),0)</f>
        <v>0</v>
      </c>
      <c r="S36" s="390">
        <f>IF($E36="","",VLOOKUP($E36,'SuperTour Women'!$E$6:$AN$238,17,FALSE))</f>
        <v>0</v>
      </c>
      <c r="T36" s="45">
        <f>IF(S36,LOOKUP(S36,{1;2;3;4;5;6;7;8;9;10;11;12;13;14;15;16;17;18;19;20;21},{60;50;42;36;32;30;28;26;24;22;20;18;16;14;12;10;8;6;4;2;0}),0)</f>
        <v>0</v>
      </c>
      <c r="U36" s="390">
        <f>IF($E36="","",VLOOKUP($E36,'SuperTour Women'!$E$6:$AN$238,19,FALSE))</f>
        <v>0</v>
      </c>
      <c r="V36" s="41">
        <f>IF(U36,LOOKUP(U36,{1;2;3;4;5;6;7;8;9;10;11;12;13;14;15;16;17;18;19;20;21},{60;50;42;36;32;30;28;26;24;22;20;18;16;14;12;10;8;6;4;2;0}),0)</f>
        <v>0</v>
      </c>
      <c r="W36" s="390">
        <f>IF($E36="","",VLOOKUP($E36,'SuperTour Women'!$E$6:$AN$238,21,FALSE))</f>
        <v>0</v>
      </c>
      <c r="X36" s="45">
        <f>IF(W36,LOOKUP(W36,{1;2;3;4;5;6;7;8;9;10;11;12;13;14;15;16;17;18;19;20;21},{60;50;42;36;32;30;28;26;24;22;20;18;16;14;12;10;8;6;4;2;0}),0)</f>
        <v>0</v>
      </c>
      <c r="Y36" s="390">
        <f>IF($E36="","",VLOOKUP($E36,'SuperTour Women'!$E$6:$AN$238,23,FALSE))</f>
        <v>0</v>
      </c>
      <c r="Z36" s="41">
        <f>IF(Y36,LOOKUP(Y36,{1;2;3;4;5;6;7;8;9;10;11;12;13;14;15;16;17;18;19;20;21},{60;50;42;36;32;30;28;26;24;22;20;18;16;14;12;10;8;6;4;2;0}),0)</f>
        <v>0</v>
      </c>
      <c r="AA36" s="390">
        <f>IF($E36="","",VLOOKUP($E36,'SuperTour Women'!$E$6:$AN$238,25,FALSE))</f>
        <v>0</v>
      </c>
      <c r="AB36" s="106">
        <f>IF(AA36,LOOKUP(AA36,{1;2;3;4;5;6;7;8;9;10;11;12;13;14;15;16;17;18;19;20;21},{30;25;21;18;16;15;14;13;12;11;10;9;8;7;6;5;4;3;2;1;0}),0)</f>
        <v>0</v>
      </c>
      <c r="AC36" s="390">
        <f>IF($E36="","",VLOOKUP($E36,'SuperTour Women'!$E$6:$AN$238,27,FALSE))</f>
        <v>0</v>
      </c>
      <c r="AD36" s="488">
        <f>IF(AC36,LOOKUP(AC36,{1;2;3;4;5;6;7;8;9;10;11;12;13;14;15;16;17;18;19;20;21},{30;25;21;18;16;15;14;13;12;11;10;9;8;7;6;5;4;3;2;1;0}),0)</f>
        <v>0</v>
      </c>
      <c r="AE36" s="390">
        <f>IF($E36="","",VLOOKUP($E36,'SuperTour Women'!$E$6:$AN$238,29,FALSE))</f>
        <v>0</v>
      </c>
      <c r="AF36" s="106">
        <f>IF(AE36,LOOKUP(AE36,{1;2;3;4;5;6;7;8;9;10;11;12;13;14;15;16;17;18;19;20;21},{30;25;21;18;16;15;14;13;12;11;10;9;8;7;6;5;4;3;2;1;0}),0)</f>
        <v>0</v>
      </c>
      <c r="AG36" s="390">
        <f>IF($E36="","",VLOOKUP($E36,'SuperTour Women'!$E$6:$AN$238,31,FALSE))</f>
        <v>0</v>
      </c>
      <c r="AH36" s="41">
        <f>IF(AG36,LOOKUP(AG36,{1;2;3;4;5;6;7;8;9;10;11;12;13;14;15;16;17;18;19;20;21},{30;25;21;18;16;15;14;13;12;11;10;9;8;7;6;5;4;3;2;1;0}),0)</f>
        <v>0</v>
      </c>
      <c r="AI36" s="390">
        <f>IF($E36="","",VLOOKUP($E36,'SuperTour Women'!$E$6:$AN$238,33,FALSE))</f>
        <v>5</v>
      </c>
      <c r="AJ36" s="43">
        <f>IF(AI36,LOOKUP(AI36,{1;2;3;4;5;6;7;8;9;10;11;12;13;14;15;16;17;18;19;20;21},{30;25;21;18;16;15;14;13;12;11;10;9;8;7;6;5;4;3;2;1;0}),0)</f>
        <v>16</v>
      </c>
      <c r="AK36" s="390">
        <f>IF($E36="","",VLOOKUP($E36,'SuperTour Women'!$E$6:$AN$238,35,FALSE))</f>
        <v>3</v>
      </c>
      <c r="AL36" s="43">
        <f>IF(AK36,LOOKUP(AK36,{1;2;3;4;5;6;7;8;9;10;11;12;13;14;15;16;17;18;19;20;21},{30;25;21;18;16;15;14;13;12;11;10;9;8;7;6;5;4;3;2;1;0}),0)</f>
        <v>21</v>
      </c>
      <c r="AM36" s="259"/>
      <c r="AN36" s="255">
        <f>RANK(AO36,$AO$6:$AO$248)</f>
        <v>29</v>
      </c>
      <c r="AO36" s="256">
        <f>(L36+N36+P36+R36+T36+V36+X36+Z36+AB36+AD36+AF36+AH36+AJ36+AL36)- SMALL((L36,N36,P36,R36,T36,V36,X36,Z36,AB36,AD36,AF36,AH36,AJ36,AL36),1)- SMALL((L36,N36,P36,R36,T36,V36,X36,Z36,AB36,AD36,AF36,AH36,AJ36,AL36),2)- SMALL((L36,N36,P36,R36,T36,V36,X36,Z36,AB36,AD36,AF36,AH36,AJ36,AL36),3)</f>
        <v>37</v>
      </c>
      <c r="AP36" s="161"/>
    </row>
    <row r="37" spans="1:42" s="54" customFormat="1" ht="16" customHeight="1" x14ac:dyDescent="0.2">
      <c r="A37" s="190">
        <f t="shared" si="0"/>
        <v>32</v>
      </c>
      <c r="B37" s="187">
        <v>3535685</v>
      </c>
      <c r="C37" s="181" t="s">
        <v>657</v>
      </c>
      <c r="D37" s="181" t="s">
        <v>177</v>
      </c>
      <c r="E37" s="178" t="str">
        <f t="shared" si="1"/>
        <v>WaverlyGEBHARDT</v>
      </c>
      <c r="F37" s="172"/>
      <c r="G37" s="193">
        <v>2001</v>
      </c>
      <c r="H37" s="311" t="str">
        <f t="shared" si="2"/>
        <v>U23</v>
      </c>
      <c r="I37" s="415">
        <f>(L37+N37+P37+R37+T37+V37+X37+Z37+AB37+AD37+AF37+AH37+AJ37+AL37)-SMALL((L37, N37,P37,R37,T37,V37,X37,Z37,AB37,AD37,AF37,AH37,AJ37,AL37),1)-SMALL((L37,N37,P37,R37,T37,V37,X37,Z37,AB37,AD37,AF37,AH37,AJ37,AL37),2)-SMALL((L37,N37,P37,R37,T37,V37,X37,Z37,AB37,AD37,AF37,AH37,AJ37,AL37),3)</f>
        <v>36</v>
      </c>
      <c r="J37" s="393"/>
      <c r="K37" s="388">
        <f>IF($E37="","",VLOOKUP($E37,'SuperTour Women'!$E$6:$AN$238,9,FALSE))</f>
        <v>0</v>
      </c>
      <c r="L37" s="157">
        <f>IF(K37,LOOKUP(K37,{1;2;3;4;5;6;7;8;9;10;11;12;13;14;15;16;17;18;19;20;21},{30;25;21;18;16;15;14;13;12;11;10;9;8;7;6;5;4;3;2;1;0}),0)</f>
        <v>0</v>
      </c>
      <c r="M37" s="390">
        <f>IF($E37="","",VLOOKUP($E37,'SuperTour Women'!$E$6:$AN$238,11,FALSE))</f>
        <v>0</v>
      </c>
      <c r="N37" s="43">
        <f>IF(M37,LOOKUP(M37,{1;2;3;4;5;6;7;8;9;10;11;12;13;14;15;16;17;18;19;20;21},{30;25;21;18;16;15;14;13;12;11;10;9;8;7;6;5;4;3;2;1;0}),0)</f>
        <v>0</v>
      </c>
      <c r="O37" s="390">
        <f>IF($E37="","",VLOOKUP($E37,'SuperTour Women'!$E$6:$AN$238,13,FALSE))</f>
        <v>0</v>
      </c>
      <c r="P37" s="41">
        <f>IF(O37,LOOKUP(O37,{1;2;3;4;5;6;7;8;9;10;11;12;13;14;15;16;17;18;19;20;21},{30;25;21;18;16;15;14;13;12;11;10;9;8;7;6;5;4;3;2;1;0}),0)</f>
        <v>0</v>
      </c>
      <c r="Q37" s="390">
        <f>IF($E37="","",VLOOKUP($E37,'SuperTour Women'!$E$6:$AN$238,15,FALSE))</f>
        <v>0</v>
      </c>
      <c r="R37" s="43">
        <f>IF(Q37,LOOKUP(Q37,{1;2;3;4;5;6;7;8;9;10;11;12;13;14;15;16;17;18;19;20;21},{30;25;21;18;16;15;14;13;12;11;10;9;8;7;6;5;4;3;2;1;0}),0)</f>
        <v>0</v>
      </c>
      <c r="S37" s="390">
        <f>IF($E37="","",VLOOKUP($E37,'SuperTour Women'!$E$6:$AN$238,17,FALSE))</f>
        <v>0</v>
      </c>
      <c r="T37" s="45">
        <f>IF(S37,LOOKUP(S37,{1;2;3;4;5;6;7;8;9;10;11;12;13;14;15;16;17;18;19;20;21},{60;50;42;36;32;30;28;26;24;22;20;18;16;14;12;10;8;6;4;2;0}),0)</f>
        <v>0</v>
      </c>
      <c r="U37" s="390">
        <f>IF($E37="","",VLOOKUP($E37,'SuperTour Women'!$E$6:$AN$238,19,FALSE))</f>
        <v>14</v>
      </c>
      <c r="V37" s="41">
        <f>IF(U37,LOOKUP(U37,{1;2;3;4;5;6;7;8;9;10;11;12;13;14;15;16;17;18;19;20;21},{60;50;42;36;32;30;28;26;24;22;20;18;16;14;12;10;8;6;4;2;0}),0)</f>
        <v>14</v>
      </c>
      <c r="W37" s="390">
        <f>IF($E37="","",VLOOKUP($E37,'SuperTour Women'!$E$6:$AN$238,21,FALSE))</f>
        <v>0</v>
      </c>
      <c r="X37" s="45">
        <f>IF(W37,LOOKUP(W37,{1;2;3;4;5;6;7;8;9;10;11;12;13;14;15;16;17;18;19;20;21},{60;50;42;36;32;30;28;26;24;22;20;18;16;14;12;10;8;6;4;2;0}),0)</f>
        <v>0</v>
      </c>
      <c r="Y37" s="390">
        <f>IF($E37="","",VLOOKUP($E37,'SuperTour Women'!$E$6:$AN$238,23,FALSE))</f>
        <v>0</v>
      </c>
      <c r="Z37" s="41">
        <f>IF(Y37,LOOKUP(Y37,{1;2;3;4;5;6;7;8;9;10;11;12;13;14;15;16;17;18;19;20;21},{60;50;42;36;32;30;28;26;24;22;20;18;16;14;12;10;8;6;4;2;0}),0)</f>
        <v>0</v>
      </c>
      <c r="AA37" s="390">
        <f>IF($E37="","",VLOOKUP($E37,'SuperTour Women'!$E$6:$AN$238,25,FALSE))</f>
        <v>0</v>
      </c>
      <c r="AB37" s="106">
        <f>IF(AA37,LOOKUP(AA37,{1;2;3;4;5;6;7;8;9;10;11;12;13;14;15;16;17;18;19;20;21},{30;25;21;18;16;15;14;13;12;11;10;9;8;7;6;5;4;3;2;1;0}),0)</f>
        <v>0</v>
      </c>
      <c r="AC37" s="390">
        <f>IF($E37="","",VLOOKUP($E37,'SuperTour Women'!$E$6:$AN$238,27,FALSE))</f>
        <v>0</v>
      </c>
      <c r="AD37" s="488">
        <f>IF(AC37,LOOKUP(AC37,{1;2;3;4;5;6;7;8;9;10;11;12;13;14;15;16;17;18;19;20;21},{30;25;21;18;16;15;14;13;12;11;10;9;8;7;6;5;4;3;2;1;0}),0)</f>
        <v>0</v>
      </c>
      <c r="AE37" s="390">
        <f>IF($E37="","",VLOOKUP($E37,'SuperTour Women'!$E$6:$AN$238,29,FALSE))</f>
        <v>0</v>
      </c>
      <c r="AF37" s="106">
        <f>IF(AE37,LOOKUP(AE37,{1;2;3;4;5;6;7;8;9;10;11;12;13;14;15;16;17;18;19;20;21},{30;25;21;18;16;15;14;13;12;11;10;9;8;7;6;5;4;3;2;1;0}),0)</f>
        <v>0</v>
      </c>
      <c r="AG37" s="390">
        <f>IF($E37="","",VLOOKUP($E37,'SuperTour Women'!$E$6:$AN$238,31,FALSE))</f>
        <v>12</v>
      </c>
      <c r="AH37" s="41">
        <f>IF(AG37,LOOKUP(AG37,{1;2;3;4;5;6;7;8;9;10;11;12;13;14;15;16;17;18;19;20;21},{30;25;21;18;16;15;14;13;12;11;10;9;8;7;6;5;4;3;2;1;0}),0)</f>
        <v>9</v>
      </c>
      <c r="AI37" s="390">
        <f>IF($E37="","",VLOOKUP($E37,'SuperTour Women'!$E$6:$AN$238,33,FALSE))</f>
        <v>8</v>
      </c>
      <c r="AJ37" s="43">
        <f>IF(AI37,LOOKUP(AI37,{1;2;3;4;5;6;7;8;9;10;11;12;13;14;15;16;17;18;19;20;21},{30;25;21;18;16;15;14;13;12;11;10;9;8;7;6;5;4;3;2;1;0}),0)</f>
        <v>13</v>
      </c>
      <c r="AK37" s="390">
        <f>IF($E37="","",VLOOKUP($E37,'SuperTour Women'!$E$6:$AN$238,35,FALSE))</f>
        <v>0</v>
      </c>
      <c r="AL37" s="43">
        <f>IF(AK37,LOOKUP(AK37,{1;2;3;4;5;6;7;8;9;10;11;12;13;14;15;16;17;18;19;20;21},{30;25;21;18;16;15;14;13;12;11;10;9;8;7;6;5;4;3;2;1;0}),0)</f>
        <v>0</v>
      </c>
      <c r="AM37" s="259"/>
      <c r="AN37" s="255"/>
      <c r="AO37" s="256"/>
      <c r="AP37" s="161"/>
    </row>
    <row r="38" spans="1:42" s="54" customFormat="1" ht="16" customHeight="1" x14ac:dyDescent="0.2">
      <c r="A38" s="190">
        <f t="shared" ref="A38:A69" si="4">RANK(I38,$I$6:$I$978)</f>
        <v>33</v>
      </c>
      <c r="B38" s="187">
        <v>3105190</v>
      </c>
      <c r="C38" s="181" t="s">
        <v>393</v>
      </c>
      <c r="D38" s="181" t="s">
        <v>394</v>
      </c>
      <c r="E38" s="178" t="str">
        <f t="shared" ref="E38:E69" si="5">C38&amp;D38</f>
        <v>CendrineBROWNE</v>
      </c>
      <c r="F38" s="172">
        <v>2017</v>
      </c>
      <c r="G38" s="193">
        <v>1993</v>
      </c>
      <c r="H38" s="311" t="str">
        <f t="shared" ref="H38:H69" si="6">IF(ISBLANK(G38),"",IF(G38&gt;1995.9,"U23","SR"))</f>
        <v>SR</v>
      </c>
      <c r="I38" s="415">
        <f>(L38+N38+P38+R38+T38+V38+X38+Z38+AB38+AD38+AF38+AH38+AJ38+AL38)-SMALL((L38, N38,P38,R38,T38,V38,X38,Z38,AB38,AD38,AF38,AH38,AJ38,AL38),1)-SMALL((L38,N38,P38,R38,T38,V38,X38,Z38,AB38,AD38,AF38,AH38,AJ38,AL38),2)-SMALL((L38,N38,P38,R38,T38,V38,X38,Z38,AB38,AD38,AF38,AH38,AJ38,AL38),3)</f>
        <v>34</v>
      </c>
      <c r="J38" s="393"/>
      <c r="K38" s="388">
        <f>IF($E38="","",VLOOKUP($E38,'SuperTour Women'!$E$6:$AN$238,9,FALSE))</f>
        <v>0</v>
      </c>
      <c r="L38" s="157">
        <f>IF(K38,LOOKUP(K38,{1;2;3;4;5;6;7;8;9;10;11;12;13;14;15;16;17;18;19;20;21},{30;25;21;18;16;15;14;13;12;11;10;9;8;7;6;5;4;3;2;1;0}),0)</f>
        <v>0</v>
      </c>
      <c r="M38" s="390">
        <f>IF($E38="","",VLOOKUP($E38,'SuperTour Women'!$E$6:$AN$238,11,FALSE))</f>
        <v>0</v>
      </c>
      <c r="N38" s="43">
        <f>IF(M38,LOOKUP(M38,{1;2;3;4;5;6;7;8;9;10;11;12;13;14;15;16;17;18;19;20;21},{30;25;21;18;16;15;14;13;12;11;10;9;8;7;6;5;4;3;2;1;0}),0)</f>
        <v>0</v>
      </c>
      <c r="O38" s="390">
        <f>IF($E38="","",VLOOKUP($E38,'SuperTour Women'!$E$6:$AN$238,13,FALSE))</f>
        <v>0</v>
      </c>
      <c r="P38" s="41">
        <f>IF(O38,LOOKUP(O38,{1;2;3;4;5;6;7;8;9;10;11;12;13;14;15;16;17;18;19;20;21},{30;25;21;18;16;15;14;13;12;11;10;9;8;7;6;5;4;3;2;1;0}),0)</f>
        <v>0</v>
      </c>
      <c r="Q38" s="390">
        <f>IF($E38="","",VLOOKUP($E38,'SuperTour Women'!$E$6:$AN$238,15,FALSE))</f>
        <v>0</v>
      </c>
      <c r="R38" s="43">
        <f>IF(Q38,LOOKUP(Q38,{1;2;3;4;5;6;7;8;9;10;11;12;13;14;15;16;17;18;19;20;21},{30;25;21;18;16;15;14;13;12;11;10;9;8;7;6;5;4;3;2;1;0}),0)</f>
        <v>0</v>
      </c>
      <c r="S38" s="390">
        <f>IF($E38="","",VLOOKUP($E38,'SuperTour Women'!$E$6:$AN$238,17,FALSE))</f>
        <v>17</v>
      </c>
      <c r="T38" s="45">
        <f>IF(S38,LOOKUP(S38,{1;2;3;4;5;6;7;8;9;10;11;12;13;14;15;16;17;18;19;20;21},{60;50;42;36;32;30;28;26;24;22;20;18;16;14;12;10;8;6;4;2;0}),0)</f>
        <v>8</v>
      </c>
      <c r="U38" s="390">
        <f>IF($E38="","",VLOOKUP($E38,'SuperTour Women'!$E$6:$AN$238,19,FALSE))</f>
        <v>0</v>
      </c>
      <c r="V38" s="41">
        <f>IF(U38,LOOKUP(U38,{1;2;3;4;5;6;7;8;9;10;11;12;13;14;15;16;17;18;19;20;21},{60;50;42;36;32;30;28;26;24;22;20;18;16;14;12;10;8;6;4;2;0}),0)</f>
        <v>0</v>
      </c>
      <c r="W38" s="390">
        <f>IF($E38="","",VLOOKUP($E38,'SuperTour Women'!$E$6:$AN$238,21,FALSE))</f>
        <v>8</v>
      </c>
      <c r="X38" s="45">
        <f>IF(W38,LOOKUP(W38,{1;2;3;4;5;6;7;8;9;10;11;12;13;14;15;16;17;18;19;20;21},{60;50;42;36;32;30;28;26;24;22;20;18;16;14;12;10;8;6;4;2;0}),0)</f>
        <v>26</v>
      </c>
      <c r="Y38" s="390">
        <f>IF($E38="","",VLOOKUP($E38,'SuperTour Women'!$E$6:$AN$238,23,FALSE))</f>
        <v>0</v>
      </c>
      <c r="Z38" s="41">
        <f>IF(Y38,LOOKUP(Y38,{1;2;3;4;5;6;7;8;9;10;11;12;13;14;15;16;17;18;19;20;21},{60;50;42;36;32;30;28;26;24;22;20;18;16;14;12;10;8;6;4;2;0}),0)</f>
        <v>0</v>
      </c>
      <c r="AA38" s="390">
        <f>IF($E38="","",VLOOKUP($E38,'SuperTour Women'!$E$6:$AN$238,25,FALSE))</f>
        <v>0</v>
      </c>
      <c r="AB38" s="106">
        <f>IF(AA38,LOOKUP(AA38,{1;2;3;4;5;6;7;8;9;10;11;12;13;14;15;16;17;18;19;20;21},{30;25;21;18;16;15;14;13;12;11;10;9;8;7;6;5;4;3;2;1;0}),0)</f>
        <v>0</v>
      </c>
      <c r="AC38" s="390">
        <f>IF($E38="","",VLOOKUP($E38,'SuperTour Women'!$E$6:$AN$238,27,FALSE))</f>
        <v>0</v>
      </c>
      <c r="AD38" s="488">
        <f>IF(AC38,LOOKUP(AC38,{1;2;3;4;5;6;7;8;9;10;11;12;13;14;15;16;17;18;19;20;21},{30;25;21;18;16;15;14;13;12;11;10;9;8;7;6;5;4;3;2;1;0}),0)</f>
        <v>0</v>
      </c>
      <c r="AE38" s="390">
        <f>IF($E38="","",VLOOKUP($E38,'SuperTour Women'!$E$6:$AN$238,29,FALSE))</f>
        <v>0</v>
      </c>
      <c r="AF38" s="106">
        <f>IF(AE38,LOOKUP(AE38,{1;2;3;4;5;6;7;8;9;10;11;12;13;14;15;16;17;18;19;20;21},{30;25;21;18;16;15;14;13;12;11;10;9;8;7;6;5;4;3;2;1;0}),0)</f>
        <v>0</v>
      </c>
      <c r="AG38" s="390">
        <f>IF($E38="","",VLOOKUP($E38,'SuperTour Women'!$E$6:$AN$238,31,FALSE))</f>
        <v>0</v>
      </c>
      <c r="AH38" s="41">
        <f>IF(AG38,LOOKUP(AG38,{1;2;3;4;5;6;7;8;9;10;11;12;13;14;15;16;17;18;19;20;21},{30;25;21;18;16;15;14;13;12;11;10;9;8;7;6;5;4;3;2;1;0}),0)</f>
        <v>0</v>
      </c>
      <c r="AI38" s="390">
        <f>IF($E38="","",VLOOKUP($E38,'SuperTour Women'!$E$6:$AN$238,33,FALSE))</f>
        <v>0</v>
      </c>
      <c r="AJ38" s="43">
        <f>IF(AI38,LOOKUP(AI38,{1;2;3;4;5;6;7;8;9;10;11;12;13;14;15;16;17;18;19;20;21},{30;25;21;18;16;15;14;13;12;11;10;9;8;7;6;5;4;3;2;1;0}),0)</f>
        <v>0</v>
      </c>
      <c r="AK38" s="390">
        <f>IF($E38="","",VLOOKUP($E38,'SuperTour Women'!$E$6:$AN$238,35,FALSE))</f>
        <v>0</v>
      </c>
      <c r="AL38" s="43">
        <f>IF(AK38,LOOKUP(AK38,{1;2;3;4;5;6;7;8;9;10;11;12;13;14;15;16;17;18;19;20;21},{30;25;21;18;16;15;14;13;12;11;10;9;8;7;6;5;4;3;2;1;0}),0)</f>
        <v>0</v>
      </c>
      <c r="AM38" s="259"/>
      <c r="AN38" s="255">
        <f>RANK(AO38,$AO$6:$AO$248)</f>
        <v>30</v>
      </c>
      <c r="AO38" s="256">
        <f>(L38+N38+P38+R38+T38+V38+X38+Z38+AB38+AD38+AF38+AH38+AJ38+AL38)- SMALL((L38,N38,P38,R38,T38,V38,X38,Z38,AB38,AD38,AF38,AH38,AJ38,AL38),1)- SMALL((L38,N38,P38,R38,T38,V38,X38,Z38,AB38,AD38,AF38,AH38,AJ38,AL38),2)- SMALL((L38,N38,P38,R38,T38,V38,X38,Z38,AB38,AD38,AF38,AH38,AJ38,AL38),3)</f>
        <v>34</v>
      </c>
      <c r="AP38" s="161"/>
    </row>
    <row r="39" spans="1:42" s="54" customFormat="1" ht="16" customHeight="1" x14ac:dyDescent="0.2">
      <c r="A39" s="190">
        <f t="shared" si="4"/>
        <v>33</v>
      </c>
      <c r="B39" s="187">
        <v>3535678</v>
      </c>
      <c r="C39" s="181" t="s">
        <v>388</v>
      </c>
      <c r="D39" s="181" t="s">
        <v>587</v>
      </c>
      <c r="E39" s="178" t="str">
        <f t="shared" si="5"/>
        <v>LeahLANGE</v>
      </c>
      <c r="F39" s="172"/>
      <c r="G39" s="193">
        <v>1998</v>
      </c>
      <c r="H39" s="311" t="str">
        <f t="shared" si="6"/>
        <v>U23</v>
      </c>
      <c r="I39" s="415">
        <f>(L39+N39+P39+R39+T39+V39+X39+Z39+AB39+AD39+AF39+AH39+AJ39+AL39)-SMALL((L39, N39,P39,R39,T39,V39,X39,Z39,AB39,AD39,AF39,AH39,AJ39,AL39),1)-SMALL((L39,N39,P39,R39,T39,V39,X39,Z39,AB39,AD39,AF39,AH39,AJ39,AL39),2)-SMALL((L39,N39,P39,R39,T39,V39,X39,Z39,AB39,AD39,AF39,AH39,AJ39,AL39),3)</f>
        <v>34</v>
      </c>
      <c r="J39" s="393"/>
      <c r="K39" s="388">
        <f>IF($E39="","",VLOOKUP($E39,'SuperTour Women'!$E$6:$AN$238,9,FALSE))</f>
        <v>9</v>
      </c>
      <c r="L39" s="157">
        <f>IF(K39,LOOKUP(K39,{1;2;3;4;5;6;7;8;9;10;11;12;13;14;15;16;17;18;19;20;21},{30;25;21;18;16;15;14;13;12;11;10;9;8;7;6;5;4;3;2;1;0}),0)</f>
        <v>12</v>
      </c>
      <c r="M39" s="390">
        <f>IF($E39="","",VLOOKUP($E39,'SuperTour Women'!$E$6:$AN$238,11,FALSE))</f>
        <v>7</v>
      </c>
      <c r="N39" s="43">
        <f>IF(M39,LOOKUP(M39,{1;2;3;4;5;6;7;8;9;10;11;12;13;14;15;16;17;18;19;20;21},{30;25;21;18;16;15;14;13;12;11;10;9;8;7;6;5;4;3;2;1;0}),0)</f>
        <v>14</v>
      </c>
      <c r="O39" s="390">
        <f>IF($E39="","",VLOOKUP($E39,'SuperTour Women'!$E$6:$AN$238,13,FALSE))</f>
        <v>0</v>
      </c>
      <c r="P39" s="41">
        <f>IF(O39,LOOKUP(O39,{1;2;3;4;5;6;7;8;9;10;11;12;13;14;15;16;17;18;19;20;21},{30;25;21;18;16;15;14;13;12;11;10;9;8;7;6;5;4;3;2;1;0}),0)</f>
        <v>0</v>
      </c>
      <c r="Q39" s="390">
        <f>IF($E39="","",VLOOKUP($E39,'SuperTour Women'!$E$6:$AN$238,15,FALSE))</f>
        <v>0</v>
      </c>
      <c r="R39" s="43">
        <f>IF(Q39,LOOKUP(Q39,{1;2;3;4;5;6;7;8;9;10;11;12;13;14;15;16;17;18;19;20;21},{30;25;21;18;16;15;14;13;12;11;10;9;8;7;6;5;4;3;2;1;0}),0)</f>
        <v>0</v>
      </c>
      <c r="S39" s="390">
        <f>IF($E39="","",VLOOKUP($E39,'SuperTour Women'!$E$6:$AN$238,17,FALSE))</f>
        <v>0</v>
      </c>
      <c r="T39" s="45">
        <f>IF(S39,LOOKUP(S39,{1;2;3;4;5;6;7;8;9;10;11;12;13;14;15;16;17;18;19;20;21},{60;50;42;36;32;30;28;26;24;22;20;18;16;14;12;10;8;6;4;2;0}),0)</f>
        <v>0</v>
      </c>
      <c r="U39" s="390">
        <f>IF($E39="","",VLOOKUP($E39,'SuperTour Women'!$E$6:$AN$238,19,FALSE))</f>
        <v>17</v>
      </c>
      <c r="V39" s="41">
        <f>IF(U39,LOOKUP(U39,{1;2;3;4;5;6;7;8;9;10;11;12;13;14;15;16;17;18;19;20;21},{60;50;42;36;32;30;28;26;24;22;20;18;16;14;12;10;8;6;4;2;0}),0)</f>
        <v>8</v>
      </c>
      <c r="W39" s="390">
        <f>IF($E39="","",VLOOKUP($E39,'SuperTour Women'!$E$6:$AN$238,21,FALSE))</f>
        <v>0</v>
      </c>
      <c r="X39" s="45">
        <f>IF(W39,LOOKUP(W39,{1;2;3;4;5;6;7;8;9;10;11;12;13;14;15;16;17;18;19;20;21},{60;50;42;36;32;30;28;26;24;22;20;18;16;14;12;10;8;6;4;2;0}),0)</f>
        <v>0</v>
      </c>
      <c r="Y39" s="390">
        <f>IF($E39="","",VLOOKUP($E39,'SuperTour Women'!$E$6:$AN$238,23,FALSE))</f>
        <v>0</v>
      </c>
      <c r="Z39" s="41">
        <f>IF(Y39,LOOKUP(Y39,{1;2;3;4;5;6;7;8;9;10;11;12;13;14;15;16;17;18;19;20;21},{60;50;42;36;32;30;28;26;24;22;20;18;16;14;12;10;8;6;4;2;0}),0)</f>
        <v>0</v>
      </c>
      <c r="AA39" s="390">
        <f>IF($E39="","",VLOOKUP($E39,'SuperTour Women'!$E$6:$AN$238,25,FALSE))</f>
        <v>0</v>
      </c>
      <c r="AB39" s="106">
        <f>IF(AA39,LOOKUP(AA39,{1;2;3;4;5;6;7;8;9;10;11;12;13;14;15;16;17;18;19;20;21},{30;25;21;18;16;15;14;13;12;11;10;9;8;7;6;5;4;3;2;1;0}),0)</f>
        <v>0</v>
      </c>
      <c r="AC39" s="390">
        <f>IF($E39="","",VLOOKUP($E39,'SuperTour Women'!$E$6:$AN$238,27,FALSE))</f>
        <v>0</v>
      </c>
      <c r="AD39" s="488">
        <f>IF(AC39,LOOKUP(AC39,{1;2;3;4;5;6;7;8;9;10;11;12;13;14;15;16;17;18;19;20;21},{30;25;21;18;16;15;14;13;12;11;10;9;8;7;6;5;4;3;2;1;0}),0)</f>
        <v>0</v>
      </c>
      <c r="AE39" s="390">
        <f>IF($E39="","",VLOOKUP($E39,'SuperTour Women'!$E$6:$AN$238,29,FALSE))</f>
        <v>0</v>
      </c>
      <c r="AF39" s="106">
        <f>IF(AE39,LOOKUP(AE39,{1;2;3;4;5;6;7;8;9;10;11;12;13;14;15;16;17;18;19;20;21},{30;25;21;18;16;15;14;13;12;11;10;9;8;7;6;5;4;3;2;1;0}),0)</f>
        <v>0</v>
      </c>
      <c r="AG39" s="390">
        <f>IF($E39="","",VLOOKUP($E39,'SuperTour Women'!$E$6:$AN$238,31,FALSE))</f>
        <v>0</v>
      </c>
      <c r="AH39" s="41">
        <f>IF(AG39,LOOKUP(AG39,{1;2;3;4;5;6;7;8;9;10;11;12;13;14;15;16;17;18;19;20;21},{30;25;21;18;16;15;14;13;12;11;10;9;8;7;6;5;4;3;2;1;0}),0)</f>
        <v>0</v>
      </c>
      <c r="AI39" s="390">
        <f>IF($E39="","",VLOOKUP($E39,'SuperTour Women'!$E$6:$AN$238,33,FALSE))</f>
        <v>0</v>
      </c>
      <c r="AJ39" s="43">
        <f>IF(AI39,LOOKUP(AI39,{1;2;3;4;5;6;7;8;9;10;11;12;13;14;15;16;17;18;19;20;21},{30;25;21;18;16;15;14;13;12;11;10;9;8;7;6;5;4;3;2;1;0}),0)</f>
        <v>0</v>
      </c>
      <c r="AK39" s="390">
        <f>IF($E39="","",VLOOKUP($E39,'SuperTour Women'!$E$6:$AN$238,35,FALSE))</f>
        <v>0</v>
      </c>
      <c r="AL39" s="43">
        <f>IF(AK39,LOOKUP(AK39,{1;2;3;4;5;6;7;8;9;10;11;12;13;14;15;16;17;18;19;20;21},{30;25;21;18;16;15;14;13;12;11;10;9;8;7;6;5;4;3;2;1;0}),0)</f>
        <v>0</v>
      </c>
      <c r="AM39" s="259"/>
      <c r="AN39" s="255"/>
      <c r="AO39" s="256"/>
      <c r="AP39" s="161"/>
    </row>
    <row r="40" spans="1:42" s="264" customFormat="1" ht="16" customHeight="1" x14ac:dyDescent="0.2">
      <c r="A40" s="190">
        <f t="shared" si="4"/>
        <v>35</v>
      </c>
      <c r="B40" s="187">
        <v>3535593</v>
      </c>
      <c r="C40" s="181" t="s">
        <v>499</v>
      </c>
      <c r="D40" s="181" t="s">
        <v>389</v>
      </c>
      <c r="E40" s="178" t="str">
        <f t="shared" si="5"/>
        <v>CateBRAMS</v>
      </c>
      <c r="F40" s="172">
        <v>2017</v>
      </c>
      <c r="G40" s="193">
        <v>1995</v>
      </c>
      <c r="H40" s="311" t="str">
        <f t="shared" si="6"/>
        <v>SR</v>
      </c>
      <c r="I40" s="415">
        <f>(L40+N40+P40+R40+T40+V40+X40+Z40+AB40+AD40+AF40+AH40+AJ40+AL40)-SMALL((L40, N40,P40,R40,T40,V40,X40,Z40,AB40,AD40,AF40,AH40,AJ40,AL40),1)-SMALL((L40,N40,P40,R40,T40,V40,X40,Z40,AB40,AD40,AF40,AH40,AJ40,AL40),2)-SMALL((L40,N40,P40,R40,T40,V40,X40,Z40,AB40,AD40,AF40,AH40,AJ40,AL40),3)</f>
        <v>32</v>
      </c>
      <c r="J40" s="393"/>
      <c r="K40" s="388">
        <f>IF($E40="","",VLOOKUP($E40,'SuperTour Women'!$E$6:$AN$238,9,FALSE))</f>
        <v>0</v>
      </c>
      <c r="L40" s="157">
        <f>IF(K40,LOOKUP(K40,{1;2;3;4;5;6;7;8;9;10;11;12;13;14;15;16;17;18;19;20;21},{30;25;21;18;16;15;14;13;12;11;10;9;8;7;6;5;4;3;2;1;0}),0)</f>
        <v>0</v>
      </c>
      <c r="M40" s="390">
        <f>IF($E40="","",VLOOKUP($E40,'SuperTour Women'!$E$6:$AN$238,11,FALSE))</f>
        <v>0</v>
      </c>
      <c r="N40" s="43">
        <f>IF(M40,LOOKUP(M40,{1;2;3;4;5;6;7;8;9;10;11;12;13;14;15;16;17;18;19;20;21},{30;25;21;18;16;15;14;13;12;11;10;9;8;7;6;5;4;3;2;1;0}),0)</f>
        <v>0</v>
      </c>
      <c r="O40" s="390">
        <f>IF($E40="","",VLOOKUP($E40,'SuperTour Women'!$E$6:$AN$238,13,FALSE))</f>
        <v>0</v>
      </c>
      <c r="P40" s="41">
        <f>IF(O40,LOOKUP(O40,{1;2;3;4;5;6;7;8;9;10;11;12;13;14;15;16;17;18;19;20;21},{30;25;21;18;16;15;14;13;12;11;10;9;8;7;6;5;4;3;2;1;0}),0)</f>
        <v>0</v>
      </c>
      <c r="Q40" s="390">
        <f>IF($E40="","",VLOOKUP($E40,'SuperTour Women'!$E$6:$AN$238,15,FALSE))</f>
        <v>15</v>
      </c>
      <c r="R40" s="43">
        <f>IF(Q40,LOOKUP(Q40,{1;2;3;4;5;6;7;8;9;10;11;12;13;14;15;16;17;18;19;20;21},{30;25;21;18;16;15;14;13;12;11;10;9;8;7;6;5;4;3;2;1;0}),0)</f>
        <v>6</v>
      </c>
      <c r="S40" s="390">
        <f>IF($E40="","",VLOOKUP($E40,'SuperTour Women'!$E$6:$AN$238,17,FALSE))</f>
        <v>0</v>
      </c>
      <c r="T40" s="45">
        <f>IF(S40,LOOKUP(S40,{1;2;3;4;5;6;7;8;9;10;11;12;13;14;15;16;17;18;19;20;21},{60;50;42;36;32;30;28;26;24;22;20;18;16;14;12;10;8;6;4;2;0}),0)</f>
        <v>0</v>
      </c>
      <c r="U40" s="390">
        <f>IF($E40="","",VLOOKUP($E40,'SuperTour Women'!$E$6:$AN$238,19,FALSE))</f>
        <v>0</v>
      </c>
      <c r="V40" s="41">
        <f>IF(U40,LOOKUP(U40,{1;2;3;4;5;6;7;8;9;10;11;12;13;14;15;16;17;18;19;20;21},{60;50;42;36;32;30;28;26;24;22;20;18;16;14;12;10;8;6;4;2;0}),0)</f>
        <v>0</v>
      </c>
      <c r="W40" s="390">
        <f>IF($E40="","",VLOOKUP($E40,'SuperTour Women'!$E$6:$AN$238,21,FALSE))</f>
        <v>0</v>
      </c>
      <c r="X40" s="45">
        <f>IF(W40,LOOKUP(W40,{1;2;3;4;5;6;7;8;9;10;11;12;13;14;15;16;17;18;19;20;21},{60;50;42;36;32;30;28;26;24;22;20;18;16;14;12;10;8;6;4;2;0}),0)</f>
        <v>0</v>
      </c>
      <c r="Y40" s="390">
        <f>IF($E40="","",VLOOKUP($E40,'SuperTour Women'!$E$6:$AN$238,23,FALSE))</f>
        <v>0</v>
      </c>
      <c r="Z40" s="41">
        <f>IF(Y40,LOOKUP(Y40,{1;2;3;4;5;6;7;8;9;10;11;12;13;14;15;16;17;18;19;20;21},{60;50;42;36;32;30;28;26;24;22;20;18;16;14;12;10;8;6;4;2;0}),0)</f>
        <v>0</v>
      </c>
      <c r="AA40" s="390">
        <f>IF($E40="","",VLOOKUP($E40,'SuperTour Women'!$E$6:$AN$238,25,FALSE))</f>
        <v>0</v>
      </c>
      <c r="AB40" s="106">
        <f>IF(AA40,LOOKUP(AA40,{1;2;3;4;5;6;7;8;9;10;11;12;13;14;15;16;17;18;19;20;21},{30;25;21;18;16;15;14;13;12;11;10;9;8;7;6;5;4;3;2;1;0}),0)</f>
        <v>0</v>
      </c>
      <c r="AC40" s="390">
        <f>IF($E40="","",VLOOKUP($E40,'SuperTour Women'!$E$6:$AN$238,27,FALSE))</f>
        <v>17</v>
      </c>
      <c r="AD40" s="488">
        <f>IF(AC40,LOOKUP(AC40,{1;2;3;4;5;6;7;8;9;10;11;12;13;14;15;16;17;18;19;20;21},{30;25;21;18;16;15;14;13;12;11;10;9;8;7;6;5;4;3;2;1;0}),0)</f>
        <v>4</v>
      </c>
      <c r="AE40" s="390">
        <f>IF($E40="","",VLOOKUP($E40,'SuperTour Women'!$E$6:$AN$238,29,FALSE))</f>
        <v>13</v>
      </c>
      <c r="AF40" s="106">
        <f>IF(AE40,LOOKUP(AE40,{1;2;3;4;5;6;7;8;9;10;11;12;13;14;15;16;17;18;19;20;21},{30;25;21;18;16;15;14;13;12;11;10;9;8;7;6;5;4;3;2;1;0}),0)</f>
        <v>8</v>
      </c>
      <c r="AG40" s="390">
        <f>IF($E40="","",VLOOKUP($E40,'SuperTour Women'!$E$6:$AN$238,31,FALSE))</f>
        <v>14</v>
      </c>
      <c r="AH40" s="41">
        <f>IF(AG40,LOOKUP(AG40,{1;2;3;4;5;6;7;8;9;10;11;12;13;14;15;16;17;18;19;20;21},{30;25;21;18;16;15;14;13;12;11;10;9;8;7;6;5;4;3;2;1;0}),0)</f>
        <v>7</v>
      </c>
      <c r="AI40" s="390">
        <f>IF($E40="","",VLOOKUP($E40,'SuperTour Women'!$E$6:$AN$238,33,FALSE))</f>
        <v>14</v>
      </c>
      <c r="AJ40" s="43">
        <f>IF(AI40,LOOKUP(AI40,{1;2;3;4;5;6;7;8;9;10;11;12;13;14;15;16;17;18;19;20;21},{30;25;21;18;16;15;14;13;12;11;10;9;8;7;6;5;4;3;2;1;0}),0)</f>
        <v>7</v>
      </c>
      <c r="AK40" s="390">
        <f>IF($E40="","",VLOOKUP($E40,'SuperTour Women'!$E$6:$AN$238,35,FALSE))</f>
        <v>0</v>
      </c>
      <c r="AL40" s="43">
        <f>IF(AK40,LOOKUP(AK40,{1;2;3;4;5;6;7;8;9;10;11;12;13;14;15;16;17;18;19;20;21},{30;25;21;18;16;15;14;13;12;11;10;9;8;7;6;5;4;3;2;1;0}),0)</f>
        <v>0</v>
      </c>
      <c r="AM40" s="437"/>
      <c r="AN40" s="255">
        <f>RANK(AO40,$AO$6:$AO$248)</f>
        <v>31</v>
      </c>
      <c r="AO40" s="256">
        <f>(L40+N40+P40+R40+T40+V40+X40+Z40+AB40+AD40+AF40+AH40+AJ40+AL40)- SMALL((L40,N40,P40,R40,T40,V40,X40,Z40,AB40,AD40,AF40,AH40,AJ40,AL40),1)- SMALL((L40,N40,P40,R40,T40,V40,X40,Z40,AB40,AD40,AF40,AH40,AJ40,AL40),2)- SMALL((L40,N40,P40,R40,T40,V40,X40,Z40,AB40,AD40,AF40,AH40,AJ40,AL40),3)</f>
        <v>32</v>
      </c>
      <c r="AP40" s="393"/>
    </row>
    <row r="41" spans="1:42" s="54" customFormat="1" ht="16" customHeight="1" x14ac:dyDescent="0.2">
      <c r="A41" s="190">
        <f t="shared" si="4"/>
        <v>35</v>
      </c>
      <c r="B41" s="187">
        <v>3535485</v>
      </c>
      <c r="C41" s="181" t="s">
        <v>304</v>
      </c>
      <c r="D41" s="181" t="s">
        <v>305</v>
      </c>
      <c r="E41" s="178" t="str">
        <f t="shared" si="5"/>
        <v>HeatherMOONEY</v>
      </c>
      <c r="F41" s="172">
        <v>2017</v>
      </c>
      <c r="G41" s="193">
        <v>1994</v>
      </c>
      <c r="H41" s="311" t="str">
        <f t="shared" si="6"/>
        <v>SR</v>
      </c>
      <c r="I41" s="415">
        <f>(L41+N41+P41+R41+T41+V41+X41+Z41+AB41+AD41+AF41+AH41+AJ41+AL41)-SMALL((L41, N41,P41,R41,T41,V41,X41,Z41,AB41,AD41,AF41,AH41,AJ41,AL41),1)-SMALL((L41,N41,P41,R41,T41,V41,X41,Z41,AB41,AD41,AF41,AH41,AJ41,AL41),2)-SMALL((L41,N41,P41,R41,T41,V41,X41,Z41,AB41,AD41,AF41,AH41,AJ41,AL41),3)</f>
        <v>32</v>
      </c>
      <c r="J41" s="393"/>
      <c r="K41" s="388">
        <f>IF($E41="","",VLOOKUP($E41,'SuperTour Women'!$E$6:$AN$238,9,FALSE))</f>
        <v>15</v>
      </c>
      <c r="L41" s="157">
        <f>IF(K41,LOOKUP(K41,{1;2;3;4;5;6;7;8;9;10;11;12;13;14;15;16;17;18;19;20;21},{30;25;21;18;16;15;14;13;12;11;10;9;8;7;6;5;4;3;2;1;0}),0)</f>
        <v>6</v>
      </c>
      <c r="M41" s="390">
        <f>IF($E41="","",VLOOKUP($E41,'SuperTour Women'!$E$6:$AN$238,11,FALSE))</f>
        <v>0</v>
      </c>
      <c r="N41" s="43">
        <f>IF(M41,LOOKUP(M41,{1;2;3;4;5;6;7;8;9;10;11;12;13;14;15;16;17;18;19;20;21},{30;25;21;18;16;15;14;13;12;11;10;9;8;7;6;5;4;3;2;1;0}),0)</f>
        <v>0</v>
      </c>
      <c r="O41" s="390">
        <f>IF($E41="","",VLOOKUP($E41,'SuperTour Women'!$E$6:$AN$238,13,FALSE))</f>
        <v>0</v>
      </c>
      <c r="P41" s="41">
        <f>IF(O41,LOOKUP(O41,{1;2;3;4;5;6;7;8;9;10;11;12;13;14;15;16;17;18;19;20;21},{30;25;21;18;16;15;14;13;12;11;10;9;8;7;6;5;4;3;2;1;0}),0)</f>
        <v>0</v>
      </c>
      <c r="Q41" s="390">
        <f>IF($E41="","",VLOOKUP($E41,'SuperTour Women'!$E$6:$AN$238,15,FALSE))</f>
        <v>0</v>
      </c>
      <c r="R41" s="43">
        <f>IF(Q41,LOOKUP(Q41,{1;2;3;4;5;6;7;8;9;10;11;12;13;14;15;16;17;18;19;20;21},{30;25;21;18;16;15;14;13;12;11;10;9;8;7;6;5;4;3;2;1;0}),0)</f>
        <v>0</v>
      </c>
      <c r="S41" s="390">
        <f>IF($E41="","",VLOOKUP($E41,'SuperTour Women'!$E$6:$AN$238,17,FALSE))</f>
        <v>0</v>
      </c>
      <c r="T41" s="45">
        <f>IF(S41,LOOKUP(S41,{1;2;3;4;5;6;7;8;9;10;11;12;13;14;15;16;17;18;19;20;21},{60;50;42;36;32;30;28;26;24;22;20;18;16;14;12;10;8;6;4;2;0}),0)</f>
        <v>0</v>
      </c>
      <c r="U41" s="390">
        <f>IF($E41="","",VLOOKUP($E41,'SuperTour Women'!$E$6:$AN$238,19,FALSE))</f>
        <v>19</v>
      </c>
      <c r="V41" s="41">
        <f>IF(U41,LOOKUP(U41,{1;2;3;4;5;6;7;8;9;10;11;12;13;14;15;16;17;18;19;20;21},{60;50;42;36;32;30;28;26;24;22;20;18;16;14;12;10;8;6;4;2;0}),0)</f>
        <v>4</v>
      </c>
      <c r="W41" s="390">
        <f>IF($E41="","",VLOOKUP($E41,'SuperTour Women'!$E$6:$AN$238,21,FALSE))</f>
        <v>0</v>
      </c>
      <c r="X41" s="45">
        <f>IF(W41,LOOKUP(W41,{1;2;3;4;5;6;7;8;9;10;11;12;13;14;15;16;17;18;19;20;21},{60;50;42;36;32;30;28;26;24;22;20;18;16;14;12;10;8;6;4;2;0}),0)</f>
        <v>0</v>
      </c>
      <c r="Y41" s="390">
        <f>IF($E41="","",VLOOKUP($E41,'SuperTour Women'!$E$6:$AN$238,23,FALSE))</f>
        <v>0</v>
      </c>
      <c r="Z41" s="41">
        <f>IF(Y41,LOOKUP(Y41,{1;2;3;4;5;6;7;8;9;10;11;12;13;14;15;16;17;18;19;20;21},{60;50;42;36;32;30;28;26;24;22;20;18;16;14;12;10;8;6;4;2;0}),0)</f>
        <v>0</v>
      </c>
      <c r="AA41" s="390">
        <f>IF($E41="","",VLOOKUP($E41,'SuperTour Women'!$E$6:$AN$238,25,FALSE))</f>
        <v>0</v>
      </c>
      <c r="AB41" s="106">
        <f>IF(AA41,LOOKUP(AA41,{1;2;3;4;5;6;7;8;9;10;11;12;13;14;15;16;17;18;19;20;21},{30;25;21;18;16;15;14;13;12;11;10;9;8;7;6;5;4;3;2;1;0}),0)</f>
        <v>0</v>
      </c>
      <c r="AC41" s="390">
        <f>IF($E41="","",VLOOKUP($E41,'SuperTour Women'!$E$6:$AN$238,27,FALSE))</f>
        <v>15</v>
      </c>
      <c r="AD41" s="488">
        <f>IF(AC41,LOOKUP(AC41,{1;2;3;4;5;6;7;8;9;10;11;12;13;14;15;16;17;18;19;20;21},{30;25;21;18;16;15;14;13;12;11;10;9;8;7;6;5;4;3;2;1;0}),0)</f>
        <v>6</v>
      </c>
      <c r="AE41" s="390">
        <f>IF($E41="","",VLOOKUP($E41,'SuperTour Women'!$E$6:$AN$238,29,FALSE))</f>
        <v>14</v>
      </c>
      <c r="AF41" s="106">
        <f>IF(AE41,LOOKUP(AE41,{1;2;3;4;5;6;7;8;9;10;11;12;13;14;15;16;17;18;19;20;21},{30;25;21;18;16;15;14;13;12;11;10;9;8;7;6;5;4;3;2;1;0}),0)</f>
        <v>7</v>
      </c>
      <c r="AG41" s="390">
        <f>IF($E41="","",VLOOKUP($E41,'SuperTour Women'!$E$6:$AN$238,31,FALSE))</f>
        <v>13</v>
      </c>
      <c r="AH41" s="41">
        <f>IF(AG41,LOOKUP(AG41,{1;2;3;4;5;6;7;8;9;10;11;12;13;14;15;16;17;18;19;20;21},{30;25;21;18;16;15;14;13;12;11;10;9;8;7;6;5;4;3;2;1;0}),0)</f>
        <v>8</v>
      </c>
      <c r="AI41" s="390">
        <f>IF($E41="","",VLOOKUP($E41,'SuperTour Women'!$E$6:$AN$238,33,FALSE))</f>
        <v>20</v>
      </c>
      <c r="AJ41" s="43">
        <f>IF(AI41,LOOKUP(AI41,{1;2;3;4;5;6;7;8;9;10;11;12;13;14;15;16;17;18;19;20;21},{30;25;21;18;16;15;14;13;12;11;10;9;8;7;6;5;4;3;2;1;0}),0)</f>
        <v>1</v>
      </c>
      <c r="AK41" s="390">
        <f>IF($E41="","",VLOOKUP($E41,'SuperTour Women'!$E$6:$AN$238,35,FALSE))</f>
        <v>0</v>
      </c>
      <c r="AL41" s="43">
        <f>IF(AK41,LOOKUP(AK41,{1;2;3;4;5;6;7;8;9;10;11;12;13;14;15;16;17;18;19;20;21},{30;25;21;18;16;15;14;13;12;11;10;9;8;7;6;5;4;3;2;1;0}),0)</f>
        <v>0</v>
      </c>
      <c r="AM41" s="259"/>
      <c r="AN41" s="255">
        <f>RANK(AO41,$AO$6:$AO$248)</f>
        <v>31</v>
      </c>
      <c r="AO41" s="256">
        <f>(L41+N41+P41+R41+T41+V41+X41+Z41+AB41+AD41+AF41+AH41+AJ41+AL41)- SMALL((L41,N41,P41,R41,T41,V41,X41,Z41,AB41,AD41,AF41,AH41,AJ41,AL41),1)- SMALL((L41,N41,P41,R41,T41,V41,X41,Z41,AB41,AD41,AF41,AH41,AJ41,AL41),2)- SMALL((L41,N41,P41,R41,T41,V41,X41,Z41,AB41,AD41,AF41,AH41,AJ41,AL41),3)</f>
        <v>32</v>
      </c>
      <c r="AP41" s="161"/>
    </row>
    <row r="42" spans="1:42" s="54" customFormat="1" ht="16" customHeight="1" x14ac:dyDescent="0.2">
      <c r="A42" s="190">
        <f t="shared" si="4"/>
        <v>37</v>
      </c>
      <c r="B42" s="187">
        <v>3426270</v>
      </c>
      <c r="C42" s="181" t="s">
        <v>300</v>
      </c>
      <c r="D42" s="181" t="s">
        <v>301</v>
      </c>
      <c r="E42" s="178" t="str">
        <f t="shared" si="5"/>
        <v>GuroJORDHEIM</v>
      </c>
      <c r="F42" s="172">
        <v>2017</v>
      </c>
      <c r="G42" s="193">
        <v>1996</v>
      </c>
      <c r="H42" s="311" t="str">
        <f t="shared" si="6"/>
        <v>U23</v>
      </c>
      <c r="I42" s="415">
        <f>(L42+N42+P42+R42+T42+V42+X42+Z42+AB42+AD42+AF42+AH42+AJ42+AL42)-SMALL((L42, N42,P42,R42,T42,V42,X42,Z42,AB42,AD42,AF42,AH42,AJ42,AL42),1)-SMALL((L42,N42,P42,R42,T42,V42,X42,Z42,AB42,AD42,AF42,AH42,AJ42,AL42),2)-SMALL((L42,N42,P42,R42,T42,V42,X42,Z42,AB42,AD42,AF42,AH42,AJ42,AL42),3)</f>
        <v>25</v>
      </c>
      <c r="J42" s="393"/>
      <c r="K42" s="388">
        <f>IF($E42="","",VLOOKUP($E42,'SuperTour Women'!$E$6:$AN$238,9,FALSE))</f>
        <v>0</v>
      </c>
      <c r="L42" s="157">
        <f>IF(K42,LOOKUP(K42,{1;2;3;4;5;6;7;8;9;10;11;12;13;14;15;16;17;18;19;20;21},{30;25;21;18;16;15;14;13;12;11;10;9;8;7;6;5;4;3;2;1;0}),0)</f>
        <v>0</v>
      </c>
      <c r="M42" s="390">
        <f>IF($E42="","",VLOOKUP($E42,'SuperTour Women'!$E$6:$AN$238,11,FALSE))</f>
        <v>2</v>
      </c>
      <c r="N42" s="43">
        <f>IF(M42,LOOKUP(M42,{1;2;3;4;5;6;7;8;9;10;11;12;13;14;15;16;17;18;19;20;21},{30;25;21;18;16;15;14;13;12;11;10;9;8;7;6;5;4;3;2;1;0}),0)</f>
        <v>25</v>
      </c>
      <c r="O42" s="390">
        <f>IF($E42="","",VLOOKUP($E42,'SuperTour Women'!$E$6:$AN$238,13,FALSE))</f>
        <v>0</v>
      </c>
      <c r="P42" s="41">
        <f>IF(O42,LOOKUP(O42,{1;2;3;4;5;6;7;8;9;10;11;12;13;14;15;16;17;18;19;20;21},{30;25;21;18;16;15;14;13;12;11;10;9;8;7;6;5;4;3;2;1;0}),0)</f>
        <v>0</v>
      </c>
      <c r="Q42" s="390">
        <f>IF($E42="","",VLOOKUP($E42,'SuperTour Women'!$E$6:$AN$238,15,FALSE))</f>
        <v>0</v>
      </c>
      <c r="R42" s="43">
        <f>IF(Q42,LOOKUP(Q42,{1;2;3;4;5;6;7;8;9;10;11;12;13;14;15;16;17;18;19;20;21},{30;25;21;18;16;15;14;13;12;11;10;9;8;7;6;5;4;3;2;1;0}),0)</f>
        <v>0</v>
      </c>
      <c r="S42" s="390">
        <f>IF($E42="","",VLOOKUP($E42,'SuperTour Women'!$E$6:$AN$238,17,FALSE))</f>
        <v>0</v>
      </c>
      <c r="T42" s="45">
        <f>IF(S42,LOOKUP(S42,{1;2;3;4;5;6;7;8;9;10;11;12;13;14;15;16;17;18;19;20;21},{60;50;42;36;32;30;28;26;24;22;20;18;16;14;12;10;8;6;4;2;0}),0)</f>
        <v>0</v>
      </c>
      <c r="U42" s="390">
        <f>IF($E42="","",VLOOKUP($E42,'SuperTour Women'!$E$6:$AN$238,19,FALSE))</f>
        <v>0</v>
      </c>
      <c r="V42" s="41">
        <f>IF(U42,LOOKUP(U42,{1;2;3;4;5;6;7;8;9;10;11;12;13;14;15;16;17;18;19;20;21},{60;50;42;36;32;30;28;26;24;22;20;18;16;14;12;10;8;6;4;2;0}),0)</f>
        <v>0</v>
      </c>
      <c r="W42" s="390">
        <f>IF($E42="","",VLOOKUP($E42,'SuperTour Women'!$E$6:$AN$238,21,FALSE))</f>
        <v>0</v>
      </c>
      <c r="X42" s="45">
        <f>IF(W42,LOOKUP(W42,{1;2;3;4;5;6;7;8;9;10;11;12;13;14;15;16;17;18;19;20;21},{60;50;42;36;32;30;28;26;24;22;20;18;16;14;12;10;8;6;4;2;0}),0)</f>
        <v>0</v>
      </c>
      <c r="Y42" s="390">
        <f>IF($E42="","",VLOOKUP($E42,'SuperTour Women'!$E$6:$AN$238,23,FALSE))</f>
        <v>0</v>
      </c>
      <c r="Z42" s="41">
        <f>IF(Y42,LOOKUP(Y42,{1;2;3;4;5;6;7;8;9;10;11;12;13;14;15;16;17;18;19;20;21},{60;50;42;36;32;30;28;26;24;22;20;18;16;14;12;10;8;6;4;2;0}),0)</f>
        <v>0</v>
      </c>
      <c r="AA42" s="390">
        <f>IF($E42="","",VLOOKUP($E42,'SuperTour Women'!$E$6:$AN$238,25,FALSE))</f>
        <v>0</v>
      </c>
      <c r="AB42" s="106">
        <f>IF(AA42,LOOKUP(AA42,{1;2;3;4;5;6;7;8;9;10;11;12;13;14;15;16;17;18;19;20;21},{30;25;21;18;16;15;14;13;12;11;10;9;8;7;6;5;4;3;2;1;0}),0)</f>
        <v>0</v>
      </c>
      <c r="AC42" s="390">
        <f>IF($E42="","",VLOOKUP($E42,'SuperTour Women'!$E$6:$AN$238,27,FALSE))</f>
        <v>0</v>
      </c>
      <c r="AD42" s="488">
        <f>IF(AC42,LOOKUP(AC42,{1;2;3;4;5;6;7;8;9;10;11;12;13;14;15;16;17;18;19;20;21},{30;25;21;18;16;15;14;13;12;11;10;9;8;7;6;5;4;3;2;1;0}),0)</f>
        <v>0</v>
      </c>
      <c r="AE42" s="390">
        <f>IF($E42="","",VLOOKUP($E42,'SuperTour Women'!$E$6:$AN$238,29,FALSE))</f>
        <v>0</v>
      </c>
      <c r="AF42" s="106">
        <f>IF(AE42,LOOKUP(AE42,{1;2;3;4;5;6;7;8;9;10;11;12;13;14;15;16;17;18;19;20;21},{30;25;21;18;16;15;14;13;12;11;10;9;8;7;6;5;4;3;2;1;0}),0)</f>
        <v>0</v>
      </c>
      <c r="AG42" s="390">
        <f>IF($E42="","",VLOOKUP($E42,'SuperTour Women'!$E$6:$AN$238,31,FALSE))</f>
        <v>0</v>
      </c>
      <c r="AH42" s="41">
        <f>IF(AG42,LOOKUP(AG42,{1;2;3;4;5;6;7;8;9;10;11;12;13;14;15;16;17;18;19;20;21},{30;25;21;18;16;15;14;13;12;11;10;9;8;7;6;5;4;3;2;1;0}),0)</f>
        <v>0</v>
      </c>
      <c r="AI42" s="390">
        <f>IF($E42="","",VLOOKUP($E42,'SuperTour Women'!$E$6:$AN$238,33,FALSE))</f>
        <v>0</v>
      </c>
      <c r="AJ42" s="43">
        <f>IF(AI42,LOOKUP(AI42,{1;2;3;4;5;6;7;8;9;10;11;12;13;14;15;16;17;18;19;20;21},{30;25;21;18;16;15;14;13;12;11;10;9;8;7;6;5;4;3;2;1;0}),0)</f>
        <v>0</v>
      </c>
      <c r="AK42" s="390">
        <f>IF($E42="","",VLOOKUP($E42,'SuperTour Women'!$E$6:$AN$238,35,FALSE))</f>
        <v>0</v>
      </c>
      <c r="AL42" s="43">
        <f>IF(AK42,LOOKUP(AK42,{1;2;3;4;5;6;7;8;9;10;11;12;13;14;15;16;17;18;19;20;21},{30;25;21;18;16;15;14;13;12;11;10;9;8;7;6;5;4;3;2;1;0}),0)</f>
        <v>0</v>
      </c>
      <c r="AM42" s="259"/>
      <c r="AN42" s="255">
        <f>RANK(AO42,$AO$6:$AO$248)</f>
        <v>33</v>
      </c>
      <c r="AO42" s="256">
        <f>(L42+N42+P42+R42+T42+V42+X42+Z42+AB42+AD42+AF42+AH42+AJ42+AL42)- SMALL((L42,N42,P42,R42,T42,V42,X42,Z42,AB42,AD42,AF42,AH42,AJ42,AL42),1)- SMALL((L42,N42,P42,R42,T42,V42,X42,Z42,AB42,AD42,AF42,AH42,AJ42,AL42),2)- SMALL((L42,N42,P42,R42,T42,V42,X42,Z42,AB42,AD42,AF42,AH42,AJ42,AL42),3)</f>
        <v>25</v>
      </c>
      <c r="AP42" s="161"/>
    </row>
    <row r="43" spans="1:42" s="54" customFormat="1" ht="16" customHeight="1" x14ac:dyDescent="0.2">
      <c r="A43" s="190">
        <f t="shared" si="4"/>
        <v>37</v>
      </c>
      <c r="B43" s="187">
        <v>3535703</v>
      </c>
      <c r="C43" s="181" t="s">
        <v>325</v>
      </c>
      <c r="D43" s="181" t="s">
        <v>326</v>
      </c>
      <c r="E43" s="178" t="str">
        <f t="shared" si="5"/>
        <v>NovieMCCABE</v>
      </c>
      <c r="F43" s="172">
        <v>2017</v>
      </c>
      <c r="G43" s="193">
        <v>2001</v>
      </c>
      <c r="H43" s="311" t="str">
        <f t="shared" si="6"/>
        <v>U23</v>
      </c>
      <c r="I43" s="415">
        <f>(L43+N43+P43+R43+T43+V43+X43+Z43+AB43+AD43+AF43+AH43+AJ43+AL43)-SMALL((L43, N43,P43,R43,T43,V43,X43,Z43,AB43,AD43,AF43,AH43,AJ43,AL43),1)-SMALL((L43,N43,P43,R43,T43,V43,X43,Z43,AB43,AD43,AF43,AH43,AJ43,AL43),2)-SMALL((L43,N43,P43,R43,T43,V43,X43,Z43,AB43,AD43,AF43,AH43,AJ43,AL43),3)</f>
        <v>25</v>
      </c>
      <c r="J43" s="393"/>
      <c r="K43" s="388">
        <f>IF($E43="","",VLOOKUP($E43,'SuperTour Women'!$E$6:$AN$238,9,FALSE))</f>
        <v>0</v>
      </c>
      <c r="L43" s="157">
        <f>IF(K43,LOOKUP(K43,{1;2;3;4;5;6;7;8;9;10;11;12;13;14;15;16;17;18;19;20;21},{30;25;21;18;16;15;14;13;12;11;10;9;8;7;6;5;4;3;2;1;0}),0)</f>
        <v>0</v>
      </c>
      <c r="M43" s="390">
        <f>IF($E43="","",VLOOKUP($E43,'SuperTour Women'!$E$6:$AN$238,11,FALSE))</f>
        <v>0</v>
      </c>
      <c r="N43" s="43">
        <f>IF(M43,LOOKUP(M43,{1;2;3;4;5;6;7;8;9;10;11;12;13;14;15;16;17;18;19;20;21},{30;25;21;18;16;15;14;13;12;11;10;9;8;7;6;5;4;3;2;1;0}),0)</f>
        <v>0</v>
      </c>
      <c r="O43" s="390">
        <f>IF($E43="","",VLOOKUP($E43,'SuperTour Women'!$E$6:$AN$238,13,FALSE))</f>
        <v>0</v>
      </c>
      <c r="P43" s="41">
        <f>IF(O43,LOOKUP(O43,{1;2;3;4;5;6;7;8;9;10;11;12;13;14;15;16;17;18;19;20;21},{30;25;21;18;16;15;14;13;12;11;10;9;8;7;6;5;4;3;2;1;0}),0)</f>
        <v>0</v>
      </c>
      <c r="Q43" s="390">
        <f>IF($E43="","",VLOOKUP($E43,'SuperTour Women'!$E$6:$AN$238,15,FALSE))</f>
        <v>12</v>
      </c>
      <c r="R43" s="43">
        <f>IF(Q43,LOOKUP(Q43,{1;2;3;4;5;6;7;8;9;10;11;12;13;14;15;16;17;18;19;20;21},{30;25;21;18;16;15;14;13;12;11;10;9;8;7;6;5;4;3;2;1;0}),0)</f>
        <v>9</v>
      </c>
      <c r="S43" s="390">
        <f>IF($E43="","",VLOOKUP($E43,'SuperTour Women'!$E$6:$AN$238,17,FALSE))</f>
        <v>13</v>
      </c>
      <c r="T43" s="45">
        <f>IF(S43,LOOKUP(S43,{1;2;3;4;5;6;7;8;9;10;11;12;13;14;15;16;17;18;19;20;21},{60;50;42;36;32;30;28;26;24;22;20;18;16;14;12;10;8;6;4;2;0}),0)</f>
        <v>16</v>
      </c>
      <c r="U43" s="390">
        <f>IF($E43="","",VLOOKUP($E43,'SuperTour Women'!$E$6:$AN$238,19,FALSE))</f>
        <v>0</v>
      </c>
      <c r="V43" s="41">
        <f>IF(U43,LOOKUP(U43,{1;2;3;4;5;6;7;8;9;10;11;12;13;14;15;16;17;18;19;20;21},{60;50;42;36;32;30;28;26;24;22;20;18;16;14;12;10;8;6;4;2;0}),0)</f>
        <v>0</v>
      </c>
      <c r="W43" s="390">
        <f>IF($E43="","",VLOOKUP($E43,'SuperTour Women'!$E$6:$AN$238,21,FALSE))</f>
        <v>0</v>
      </c>
      <c r="X43" s="45">
        <f>IF(W43,LOOKUP(W43,{1;2;3;4;5;6;7;8;9;10;11;12;13;14;15;16;17;18;19;20;21},{60;50;42;36;32;30;28;26;24;22;20;18;16;14;12;10;8;6;4;2;0}),0)</f>
        <v>0</v>
      </c>
      <c r="Y43" s="390">
        <f>IF($E43="","",VLOOKUP($E43,'SuperTour Women'!$E$6:$AN$238,23,FALSE))</f>
        <v>0</v>
      </c>
      <c r="Z43" s="41">
        <f>IF(Y43,LOOKUP(Y43,{1;2;3;4;5;6;7;8;9;10;11;12;13;14;15;16;17;18;19;20;21},{60;50;42;36;32;30;28;26;24;22;20;18;16;14;12;10;8;6;4;2;0}),0)</f>
        <v>0</v>
      </c>
      <c r="AA43" s="390">
        <f>IF($E43="","",VLOOKUP($E43,'SuperTour Women'!$E$6:$AN$238,25,FALSE))</f>
        <v>0</v>
      </c>
      <c r="AB43" s="106">
        <f>IF(AA43,LOOKUP(AA43,{1;2;3;4;5;6;7;8;9;10;11;12;13;14;15;16;17;18;19;20;21},{30;25;21;18;16;15;14;13;12;11;10;9;8;7;6;5;4;3;2;1;0}),0)</f>
        <v>0</v>
      </c>
      <c r="AC43" s="390">
        <f>IF($E43="","",VLOOKUP($E43,'SuperTour Women'!$E$6:$AN$238,27,FALSE))</f>
        <v>0</v>
      </c>
      <c r="AD43" s="488">
        <f>IF(AC43,LOOKUP(AC43,{1;2;3;4;5;6;7;8;9;10;11;12;13;14;15;16;17;18;19;20;21},{30;25;21;18;16;15;14;13;12;11;10;9;8;7;6;5;4;3;2;1;0}),0)</f>
        <v>0</v>
      </c>
      <c r="AE43" s="390">
        <f>IF($E43="","",VLOOKUP($E43,'SuperTour Women'!$E$6:$AN$238,29,FALSE))</f>
        <v>0</v>
      </c>
      <c r="AF43" s="106">
        <f>IF(AE43,LOOKUP(AE43,{1;2;3;4;5;6;7;8;9;10;11;12;13;14;15;16;17;18;19;20;21},{30;25;21;18;16;15;14;13;12;11;10;9;8;7;6;5;4;3;2;1;0}),0)</f>
        <v>0</v>
      </c>
      <c r="AG43" s="390">
        <f>IF($E43="","",VLOOKUP($E43,'SuperTour Women'!$E$6:$AN$238,31,FALSE))</f>
        <v>0</v>
      </c>
      <c r="AH43" s="41">
        <f>IF(AG43,LOOKUP(AG43,{1;2;3;4;5;6;7;8;9;10;11;12;13;14;15;16;17;18;19;20;21},{30;25;21;18;16;15;14;13;12;11;10;9;8;7;6;5;4;3;2;1;0}),0)</f>
        <v>0</v>
      </c>
      <c r="AI43" s="390">
        <f>IF($E43="","",VLOOKUP($E43,'SuperTour Women'!$E$6:$AN$238,33,FALSE))</f>
        <v>0</v>
      </c>
      <c r="AJ43" s="43">
        <f>IF(AI43,LOOKUP(AI43,{1;2;3;4;5;6;7;8;9;10;11;12;13;14;15;16;17;18;19;20;21},{30;25;21;18;16;15;14;13;12;11;10;9;8;7;6;5;4;3;2;1;0}),0)</f>
        <v>0</v>
      </c>
      <c r="AK43" s="390">
        <f>IF($E43="","",VLOOKUP($E43,'SuperTour Women'!$E$6:$AN$238,35,FALSE))</f>
        <v>0</v>
      </c>
      <c r="AL43" s="43">
        <f>IF(AK43,LOOKUP(AK43,{1;2;3;4;5;6;7;8;9;10;11;12;13;14;15;16;17;18;19;20;21},{30;25;21;18;16;15;14;13;12;11;10;9;8;7;6;5;4;3;2;1;0}),0)</f>
        <v>0</v>
      </c>
      <c r="AM43" s="259"/>
      <c r="AN43" s="255">
        <f>RANK(AO43,$AO$6:$AO$248)</f>
        <v>33</v>
      </c>
      <c r="AO43" s="256">
        <f>(L43+N43+P43+R43+T43+V43+X43+Z43+AB43+AD43+AF43+AH43+AJ43+AL43)- SMALL((L43,N43,P43,R43,T43,V43,X43,Z43,AB43,AD43,AF43,AH43,AJ43,AL43),1)- SMALL((L43,N43,P43,R43,T43,V43,X43,Z43,AB43,AD43,AF43,AH43,AJ43,AL43),2)- SMALL((L43,N43,P43,R43,T43,V43,X43,Z43,AB43,AD43,AF43,AH43,AJ43,AL43),3)</f>
        <v>25</v>
      </c>
      <c r="AP43" s="161"/>
    </row>
    <row r="44" spans="1:42" s="54" customFormat="1" ht="16" customHeight="1" x14ac:dyDescent="0.2">
      <c r="A44" s="190">
        <f t="shared" si="4"/>
        <v>39</v>
      </c>
      <c r="B44" s="187">
        <v>3105174</v>
      </c>
      <c r="C44" s="181" t="s">
        <v>309</v>
      </c>
      <c r="D44" s="182" t="s">
        <v>550</v>
      </c>
      <c r="E44" s="178" t="str">
        <f t="shared" si="5"/>
        <v>MiaSERRATORE</v>
      </c>
      <c r="F44" s="174"/>
      <c r="G44" s="193">
        <v>1996</v>
      </c>
      <c r="H44" s="311" t="str">
        <f t="shared" si="6"/>
        <v>U23</v>
      </c>
      <c r="I44" s="415">
        <f>(L44+N44+P44+R44+T44+V44+X44+Z44+AB44+AD44+AF44+AH44+AJ44+AL44)-SMALL((L44, N44,P44,R44,T44,V44,X44,Z44,AB44,AD44,AF44,AH44,AJ44,AL44),1)-SMALL((L44,N44,P44,R44,T44,V44,X44,Z44,AB44,AD44,AF44,AH44,AJ44,AL44),2)-SMALL((L44,N44,P44,R44,T44,V44,X44,Z44,AB44,AD44,AF44,AH44,AJ44,AL44),3)</f>
        <v>24</v>
      </c>
      <c r="J44" s="393"/>
      <c r="K44" s="388">
        <f>IF($E44="","",VLOOKUP($E44,'SuperTour Women'!$E$6:$AN$238,9,FALSE))</f>
        <v>0</v>
      </c>
      <c r="L44" s="157">
        <f>IF(K44,LOOKUP(K44,{1;2;3;4;5;6;7;8;9;10;11;12;13;14;15;16;17;18;19;20;21},{30;25;21;18;16;15;14;13;12;11;10;9;8;7;6;5;4;3;2;1;0}),0)</f>
        <v>0</v>
      </c>
      <c r="M44" s="390">
        <f>IF($E44="","",VLOOKUP($E44,'SuperTour Women'!$E$6:$AN$238,11,FALSE))</f>
        <v>0</v>
      </c>
      <c r="N44" s="43">
        <f>IF(M44,LOOKUP(M44,{1;2;3;4;5;6;7;8;9;10;11;12;13;14;15;16;17;18;19;20;21},{30;25;21;18;16;15;14;13;12;11;10;9;8;7;6;5;4;3;2;1;0}),0)</f>
        <v>0</v>
      </c>
      <c r="O44" s="390">
        <f>IF($E44="","",VLOOKUP($E44,'SuperTour Women'!$E$6:$AN$238,13,FALSE))</f>
        <v>0</v>
      </c>
      <c r="P44" s="41">
        <f>IF(O44,LOOKUP(O44,{1;2;3;4;5;6;7;8;9;10;11;12;13;14;15;16;17;18;19;20;21},{30;25;21;18;16;15;14;13;12;11;10;9;8;7;6;5;4;3;2;1;0}),0)</f>
        <v>0</v>
      </c>
      <c r="Q44" s="390">
        <f>IF($E44="","",VLOOKUP($E44,'SuperTour Women'!$E$6:$AN$238,15,FALSE))</f>
        <v>0</v>
      </c>
      <c r="R44" s="43">
        <f>IF(Q44,LOOKUP(Q44,{1;2;3;4;5;6;7;8;9;10;11;12;13;14;15;16;17;18;19;20;21},{30;25;21;18;16;15;14;13;12;11;10;9;8;7;6;5;4;3;2;1;0}),0)</f>
        <v>0</v>
      </c>
      <c r="S44" s="390">
        <f>IF($E44="","",VLOOKUP($E44,'SuperTour Women'!$E$6:$AN$238,17,FALSE))</f>
        <v>0</v>
      </c>
      <c r="T44" s="45">
        <f>IF(S44,LOOKUP(S44,{1;2;3;4;5;6;7;8;9;10;11;12;13;14;15;16;17;18;19;20;21},{60;50;42;36;32;30;28;26;24;22;20;18;16;14;12;10;8;6;4;2;0}),0)</f>
        <v>0</v>
      </c>
      <c r="U44" s="390">
        <f>IF($E44="","",VLOOKUP($E44,'SuperTour Women'!$E$6:$AN$238,19,FALSE))</f>
        <v>0</v>
      </c>
      <c r="V44" s="41">
        <f>IF(U44,LOOKUP(U44,{1;2;3;4;5;6;7;8;9;10;11;12;13;14;15;16;17;18;19;20;21},{60;50;42;36;32;30;28;26;24;22;20;18;16;14;12;10;8;6;4;2;0}),0)</f>
        <v>0</v>
      </c>
      <c r="W44" s="390">
        <f>IF($E44="","",VLOOKUP($E44,'SuperTour Women'!$E$6:$AN$238,21,FALSE))</f>
        <v>0</v>
      </c>
      <c r="X44" s="45">
        <f>IF(W44,LOOKUP(W44,{1;2;3;4;5;6;7;8;9;10;11;12;13;14;15;16;17;18;19;20;21},{60;50;42;36;32;30;28;26;24;22;20;18;16;14;12;10;8;6;4;2;0}),0)</f>
        <v>0</v>
      </c>
      <c r="Y44" s="390">
        <f>IF($E44="","",VLOOKUP($E44,'SuperTour Women'!$E$6:$AN$238,23,FALSE))</f>
        <v>0</v>
      </c>
      <c r="Z44" s="41">
        <f>IF(Y44,LOOKUP(Y44,{1;2;3;4;5;6;7;8;9;10;11;12;13;14;15;16;17;18;19;20;21},{60;50;42;36;32;30;28;26;24;22;20;18;16;14;12;10;8;6;4;2;0}),0)</f>
        <v>0</v>
      </c>
      <c r="AA44" s="390">
        <f>IF($E44="","",VLOOKUP($E44,'SuperTour Women'!$E$6:$AN$238,25,FALSE))</f>
        <v>0</v>
      </c>
      <c r="AB44" s="106">
        <f>IF(AA44,LOOKUP(AA44,{1;2;3;4;5;6;7;8;9;10;11;12;13;14;15;16;17;18;19;20;21},{30;25;21;18;16;15;14;13;12;11;10;9;8;7;6;5;4;3;2;1;0}),0)</f>
        <v>0</v>
      </c>
      <c r="AC44" s="390">
        <f>IF($E44="","",VLOOKUP($E44,'SuperTour Women'!$E$6:$AN$238,27,FALSE))</f>
        <v>0</v>
      </c>
      <c r="AD44" s="488">
        <f>IF(AC44,LOOKUP(AC44,{1;2;3;4;5;6;7;8;9;10;11;12;13;14;15;16;17;18;19;20;21},{30;25;21;18;16;15;14;13;12;11;10;9;8;7;6;5;4;3;2;1;0}),0)</f>
        <v>0</v>
      </c>
      <c r="AE44" s="390">
        <f>IF($E44="","",VLOOKUP($E44,'SuperTour Women'!$E$6:$AN$238,29,FALSE))</f>
        <v>0</v>
      </c>
      <c r="AF44" s="106">
        <f>IF(AE44,LOOKUP(AE44,{1;2;3;4;5;6;7;8;9;10;11;12;13;14;15;16;17;18;19;20;21},{30;25;21;18;16;15;14;13;12;11;10;9;8;7;6;5;4;3;2;1;0}),0)</f>
        <v>0</v>
      </c>
      <c r="AG44" s="390">
        <f>IF($E44="","",VLOOKUP($E44,'SuperTour Women'!$E$6:$AN$238,31,FALSE))</f>
        <v>10</v>
      </c>
      <c r="AH44" s="41">
        <f>IF(AG44,LOOKUP(AG44,{1;2;3;4;5;6;7;8;9;10;11;12;13;14;15;16;17;18;19;20;21},{30;25;21;18;16;15;14;13;12;11;10;9;8;7;6;5;4;3;2;1;0}),0)</f>
        <v>11</v>
      </c>
      <c r="AI44" s="390">
        <f>IF($E44="","",VLOOKUP($E44,'SuperTour Women'!$E$6:$AN$238,33,FALSE))</f>
        <v>15</v>
      </c>
      <c r="AJ44" s="43">
        <f>IF(AI44,LOOKUP(AI44,{1;2;3;4;5;6;7;8;9;10;11;12;13;14;15;16;17;18;19;20;21},{30;25;21;18;16;15;14;13;12;11;10;9;8;7;6;5;4;3;2;1;0}),0)</f>
        <v>6</v>
      </c>
      <c r="AK44" s="390">
        <f>IF($E44="","",VLOOKUP($E44,'SuperTour Women'!$E$6:$AN$238,35,FALSE))</f>
        <v>14</v>
      </c>
      <c r="AL44" s="43">
        <f>IF(AK44,LOOKUP(AK44,{1;2;3;4;5;6;7;8;9;10;11;12;13;14;15;16;17;18;19;20;21},{30;25;21;18;16;15;14;13;12;11;10;9;8;7;6;5;4;3;2;1;0}),0)</f>
        <v>7</v>
      </c>
      <c r="AM44" s="260"/>
      <c r="AN44" s="255">
        <f>RANK(AO44,$AO$6:$AO$248)</f>
        <v>35</v>
      </c>
      <c r="AO44" s="256">
        <f>(L44+N44+P44+R44+T44+V44+X44+Z44+AB44+AD44+AF44+AH44+AJ44+AL44)- SMALL((L44,N44,P44,R44,T44,V44,X44,Z44,AB44,AD44,AF44,AH44,AJ44,AL44),1)- SMALL((L44,N44,P44,R44,T44,V44,X44,Z44,AB44,AD44,AF44,AH44,AJ44,AL44),2)- SMALL((L44,N44,P44,R44,T44,V44,X44,Z44,AB44,AD44,AF44,AH44,AJ44,AL44),3)</f>
        <v>24</v>
      </c>
      <c r="AP44" s="261"/>
    </row>
    <row r="45" spans="1:42" s="54" customFormat="1" ht="16" customHeight="1" x14ac:dyDescent="0.2">
      <c r="A45" s="190">
        <f t="shared" si="4"/>
        <v>40</v>
      </c>
      <c r="B45" s="187">
        <v>3535770</v>
      </c>
      <c r="C45" s="181" t="s">
        <v>650</v>
      </c>
      <c r="D45" s="181" t="s">
        <v>651</v>
      </c>
      <c r="E45" s="178" t="str">
        <f t="shared" si="5"/>
        <v>KendallKRAMER</v>
      </c>
      <c r="F45" s="172"/>
      <c r="G45" s="193">
        <v>2002</v>
      </c>
      <c r="H45" s="311" t="str">
        <f t="shared" si="6"/>
        <v>U23</v>
      </c>
      <c r="I45" s="415">
        <f>(L45+N45+P45+R45+T45+V45+X45+Z45+AB45+AD45+AF45+AH45+AJ45+AL45)-SMALL((L45, N45,P45,R45,T45,V45,X45,Z45,AB45,AD45,AF45,AH45,AJ45,AL45),1)-SMALL((L45,N45,P45,R45,T45,V45,X45,Z45,AB45,AD45,AF45,AH45,AJ45,AL45),2)-SMALL((L45,N45,P45,R45,T45,V45,X45,Z45,AB45,AD45,AF45,AH45,AJ45,AL45),3)</f>
        <v>22</v>
      </c>
      <c r="J45" s="393"/>
      <c r="K45" s="388">
        <f>IF($E45="","",VLOOKUP($E45,'SuperTour Women'!$E$6:$AN$238,9,FALSE))</f>
        <v>0</v>
      </c>
      <c r="L45" s="157">
        <f>IF(K45,LOOKUP(K45,{1;2;3;4;5;6;7;8;9;10;11;12;13;14;15;16;17;18;19;20;21},{30;25;21;18;16;15;14;13;12;11;10;9;8;7;6;5;4;3;2;1;0}),0)</f>
        <v>0</v>
      </c>
      <c r="M45" s="390">
        <f>IF($E45="","",VLOOKUP($E45,'SuperTour Women'!$E$6:$AN$238,11,FALSE))</f>
        <v>0</v>
      </c>
      <c r="N45" s="43">
        <f>IF(M45,LOOKUP(M45,{1;2;3;4;5;6;7;8;9;10;11;12;13;14;15;16;17;18;19;20;21},{30;25;21;18;16;15;14;13;12;11;10;9;8;7;6;5;4;3;2;1;0}),0)</f>
        <v>0</v>
      </c>
      <c r="O45" s="390">
        <f>IF($E45="","",VLOOKUP($E45,'SuperTour Women'!$E$6:$AN$238,13,FALSE))</f>
        <v>0</v>
      </c>
      <c r="P45" s="41">
        <f>IF(O45,LOOKUP(O45,{1;2;3;4;5;6;7;8;9;10;11;12;13;14;15;16;17;18;19;20;21},{30;25;21;18;16;15;14;13;12;11;10;9;8;7;6;5;4;3;2;1;0}),0)</f>
        <v>0</v>
      </c>
      <c r="Q45" s="390">
        <f>IF($E45="","",VLOOKUP($E45,'SuperTour Women'!$E$6:$AN$238,15,FALSE))</f>
        <v>0</v>
      </c>
      <c r="R45" s="43">
        <f>IF(Q45,LOOKUP(Q45,{1;2;3;4;5;6;7;8;9;10;11;12;13;14;15;16;17;18;19;20;21},{30;25;21;18;16;15;14;13;12;11;10;9;8;7;6;5;4;3;2;1;0}),0)</f>
        <v>0</v>
      </c>
      <c r="S45" s="390">
        <f>IF($E45="","",VLOOKUP($E45,'SuperTour Women'!$E$6:$AN$238,17,FALSE))</f>
        <v>10</v>
      </c>
      <c r="T45" s="45">
        <f>IF(S45,LOOKUP(S45,{1;2;3;4;5;6;7;8;9;10;11;12;13;14;15;16;17;18;19;20;21},{60;50;42;36;32;30;28;26;24;22;20;18;16;14;12;10;8;6;4;2;0}),0)</f>
        <v>22</v>
      </c>
      <c r="U45" s="390">
        <f>IF($E45="","",VLOOKUP($E45,'SuperTour Women'!$E$6:$AN$238,19,FALSE))</f>
        <v>0</v>
      </c>
      <c r="V45" s="41">
        <f>IF(U45,LOOKUP(U45,{1;2;3;4;5;6;7;8;9;10;11;12;13;14;15;16;17;18;19;20;21},{60;50;42;36;32;30;28;26;24;22;20;18;16;14;12;10;8;6;4;2;0}),0)</f>
        <v>0</v>
      </c>
      <c r="W45" s="390">
        <f>IF($E45="","",VLOOKUP($E45,'SuperTour Women'!$E$6:$AN$238,21,FALSE))</f>
        <v>0</v>
      </c>
      <c r="X45" s="45">
        <f>IF(W45,LOOKUP(W45,{1;2;3;4;5;6;7;8;9;10;11;12;13;14;15;16;17;18;19;20;21},{60;50;42;36;32;30;28;26;24;22;20;18;16;14;12;10;8;6;4;2;0}),0)</f>
        <v>0</v>
      </c>
      <c r="Y45" s="390">
        <f>IF($E45="","",VLOOKUP($E45,'SuperTour Women'!$E$6:$AN$238,23,FALSE))</f>
        <v>0</v>
      </c>
      <c r="Z45" s="41">
        <f>IF(Y45,LOOKUP(Y45,{1;2;3;4;5;6;7;8;9;10;11;12;13;14;15;16;17;18;19;20;21},{60;50;42;36;32;30;28;26;24;22;20;18;16;14;12;10;8;6;4;2;0}),0)</f>
        <v>0</v>
      </c>
      <c r="AA45" s="390">
        <f>IF($E45="","",VLOOKUP($E45,'SuperTour Women'!$E$6:$AN$238,25,FALSE))</f>
        <v>0</v>
      </c>
      <c r="AB45" s="106">
        <f>IF(AA45,LOOKUP(AA45,{1;2;3;4;5;6;7;8;9;10;11;12;13;14;15;16;17;18;19;20;21},{30;25;21;18;16;15;14;13;12;11;10;9;8;7;6;5;4;3;2;1;0}),0)</f>
        <v>0</v>
      </c>
      <c r="AC45" s="390">
        <f>IF($E45="","",VLOOKUP($E45,'SuperTour Women'!$E$6:$AN$238,27,FALSE))</f>
        <v>0</v>
      </c>
      <c r="AD45" s="488">
        <f>IF(AC45,LOOKUP(AC45,{1;2;3;4;5;6;7;8;9;10;11;12;13;14;15;16;17;18;19;20;21},{30;25;21;18;16;15;14;13;12;11;10;9;8;7;6;5;4;3;2;1;0}),0)</f>
        <v>0</v>
      </c>
      <c r="AE45" s="390">
        <f>IF($E45="","",VLOOKUP($E45,'SuperTour Women'!$E$6:$AN$238,29,FALSE))</f>
        <v>0</v>
      </c>
      <c r="AF45" s="106">
        <f>IF(AE45,LOOKUP(AE45,{1;2;3;4;5;6;7;8;9;10;11;12;13;14;15;16;17;18;19;20;21},{30;25;21;18;16;15;14;13;12;11;10;9;8;7;6;5;4;3;2;1;0}),0)</f>
        <v>0</v>
      </c>
      <c r="AG45" s="390">
        <f>IF($E45="","",VLOOKUP($E45,'SuperTour Women'!$E$6:$AN$238,31,FALSE))</f>
        <v>0</v>
      </c>
      <c r="AH45" s="41">
        <f>IF(AG45,LOOKUP(AG45,{1;2;3;4;5;6;7;8;9;10;11;12;13;14;15;16;17;18;19;20;21},{30;25;21;18;16;15;14;13;12;11;10;9;8;7;6;5;4;3;2;1;0}),0)</f>
        <v>0</v>
      </c>
      <c r="AI45" s="390">
        <f>IF($E45="","",VLOOKUP($E45,'SuperTour Women'!$E$6:$AN$238,33,FALSE))</f>
        <v>0</v>
      </c>
      <c r="AJ45" s="43">
        <f>IF(AI45,LOOKUP(AI45,{1;2;3;4;5;6;7;8;9;10;11;12;13;14;15;16;17;18;19;20;21},{30;25;21;18;16;15;14;13;12;11;10;9;8;7;6;5;4;3;2;1;0}),0)</f>
        <v>0</v>
      </c>
      <c r="AK45" s="390">
        <f>IF($E45="","",VLOOKUP($E45,'SuperTour Women'!$E$6:$AN$238,35,FALSE))</f>
        <v>0</v>
      </c>
      <c r="AL45" s="43">
        <f>IF(AK45,LOOKUP(AK45,{1;2;3;4;5;6;7;8;9;10;11;12;13;14;15;16;17;18;19;20;21},{30;25;21;18;16;15;14;13;12;11;10;9;8;7;6;5;4;3;2;1;0}),0)</f>
        <v>0</v>
      </c>
      <c r="AM45" s="259"/>
      <c r="AN45" s="255"/>
      <c r="AO45" s="256"/>
      <c r="AP45" s="161"/>
    </row>
    <row r="46" spans="1:42" s="54" customFormat="1" ht="16" customHeight="1" x14ac:dyDescent="0.2">
      <c r="A46" s="190">
        <f t="shared" si="4"/>
        <v>40</v>
      </c>
      <c r="B46" s="187">
        <v>3426063</v>
      </c>
      <c r="C46" s="181" t="s">
        <v>277</v>
      </c>
      <c r="D46" s="181" t="s">
        <v>278</v>
      </c>
      <c r="E46" s="178" t="str">
        <f t="shared" si="5"/>
        <v>ChristinaROLANDSEN</v>
      </c>
      <c r="F46" s="172">
        <v>2017</v>
      </c>
      <c r="G46" s="193">
        <v>1995</v>
      </c>
      <c r="H46" s="311" t="str">
        <f t="shared" si="6"/>
        <v>SR</v>
      </c>
      <c r="I46" s="415">
        <f>(L46+N46+P46+R46+T46+V46+X46+Z46+AB46+AD46+AF46+AH46+AJ46+AL46)-SMALL((L46, N46,P46,R46,T46,V46,X46,Z46,AB46,AD46,AF46,AH46,AJ46,AL46),1)-SMALL((L46,N46,P46,R46,T46,V46,X46,Z46,AB46,AD46,AF46,AH46,AJ46,AL46),2)-SMALL((L46,N46,P46,R46,T46,V46,X46,Z46,AB46,AD46,AF46,AH46,AJ46,AL46),3)</f>
        <v>22</v>
      </c>
      <c r="J46" s="393"/>
      <c r="K46" s="388">
        <f>IF($E46="","",VLOOKUP($E46,'SuperTour Women'!$E$6:$AN$238,9,FALSE))</f>
        <v>0</v>
      </c>
      <c r="L46" s="157">
        <f>IF(K46,LOOKUP(K46,{1;2;3;4;5;6;7;8;9;10;11;12;13;14;15;16;17;18;19;20;21},{30;25;21;18;16;15;14;13;12;11;10;9;8;7;6;5;4;3;2;1;0}),0)</f>
        <v>0</v>
      </c>
      <c r="M46" s="390">
        <f>IF($E46="","",VLOOKUP($E46,'SuperTour Women'!$E$6:$AN$238,11,FALSE))</f>
        <v>17</v>
      </c>
      <c r="N46" s="43">
        <f>IF(M46,LOOKUP(M46,{1;2;3;4;5;6;7;8;9;10;11;12;13;14;15;16;17;18;19;20;21},{30;25;21;18;16;15;14;13;12;11;10;9;8;7;6;5;4;3;2;1;0}),0)</f>
        <v>4</v>
      </c>
      <c r="O46" s="390">
        <f>IF($E46="","",VLOOKUP($E46,'SuperTour Women'!$E$6:$AN$238,13,FALSE))</f>
        <v>0</v>
      </c>
      <c r="P46" s="41">
        <f>IF(O46,LOOKUP(O46,{1;2;3;4;5;6;7;8;9;10;11;12;13;14;15;16;17;18;19;20;21},{30;25;21;18;16;15;14;13;12;11;10;9;8;7;6;5;4;3;2;1;0}),0)</f>
        <v>0</v>
      </c>
      <c r="Q46" s="390">
        <f>IF($E46="","",VLOOKUP($E46,'SuperTour Women'!$E$6:$AN$238,15,FALSE))</f>
        <v>0</v>
      </c>
      <c r="R46" s="43">
        <f>IF(Q46,LOOKUP(Q46,{1;2;3;4;5;6;7;8;9;10;11;12;13;14;15;16;17;18;19;20;21},{30;25;21;18;16;15;14;13;12;11;10;9;8;7;6;5;4;3;2;1;0}),0)</f>
        <v>0</v>
      </c>
      <c r="S46" s="390">
        <f>IF($E46="","",VLOOKUP($E46,'SuperTour Women'!$E$6:$AN$238,17,FALSE))</f>
        <v>18</v>
      </c>
      <c r="T46" s="45">
        <f>IF(S46,LOOKUP(S46,{1;2;3;4;5;6;7;8;9;10;11;12;13;14;15;16;17;18;19;20;21},{60;50;42;36;32;30;28;26;24;22;20;18;16;14;12;10;8;6;4;2;0}),0)</f>
        <v>6</v>
      </c>
      <c r="U46" s="390">
        <f>IF($E46="","",VLOOKUP($E46,'SuperTour Women'!$E$6:$AN$238,19,FALSE))</f>
        <v>0</v>
      </c>
      <c r="V46" s="41">
        <f>IF(U46,LOOKUP(U46,{1;2;3;4;5;6;7;8;9;10;11;12;13;14;15;16;17;18;19;20;21},{60;50;42;36;32;30;28;26;24;22;20;18;16;14;12;10;8;6;4;2;0}),0)</f>
        <v>0</v>
      </c>
      <c r="W46" s="390">
        <f>IF($E46="","",VLOOKUP($E46,'SuperTour Women'!$E$6:$AN$238,21,FALSE))</f>
        <v>15</v>
      </c>
      <c r="X46" s="45">
        <f>IF(W46,LOOKUP(W46,{1;2;3;4;5;6;7;8;9;10;11;12;13;14;15;16;17;18;19;20;21},{60;50;42;36;32;30;28;26;24;22;20;18;16;14;12;10;8;6;4;2;0}),0)</f>
        <v>12</v>
      </c>
      <c r="Y46" s="390">
        <f>IF($E46="","",VLOOKUP($E46,'SuperTour Women'!$E$6:$AN$238,23,FALSE))</f>
        <v>0</v>
      </c>
      <c r="Z46" s="41">
        <f>IF(Y46,LOOKUP(Y46,{1;2;3;4;5;6;7;8;9;10;11;12;13;14;15;16;17;18;19;20;21},{60;50;42;36;32;30;28;26;24;22;20;18;16;14;12;10;8;6;4;2;0}),0)</f>
        <v>0</v>
      </c>
      <c r="AA46" s="390">
        <f>IF($E46="","",VLOOKUP($E46,'SuperTour Women'!$E$6:$AN$238,25,FALSE))</f>
        <v>0</v>
      </c>
      <c r="AB46" s="106">
        <f>IF(AA46,LOOKUP(AA46,{1;2;3;4;5;6;7;8;9;10;11;12;13;14;15;16;17;18;19;20;21},{30;25;21;18;16;15;14;13;12;11;10;9;8;7;6;5;4;3;2;1;0}),0)</f>
        <v>0</v>
      </c>
      <c r="AC46" s="390">
        <f>IF($E46="","",VLOOKUP($E46,'SuperTour Women'!$E$6:$AN$238,27,FALSE))</f>
        <v>0</v>
      </c>
      <c r="AD46" s="488">
        <f>IF(AC46,LOOKUP(AC46,{1;2;3;4;5;6;7;8;9;10;11;12;13;14;15;16;17;18;19;20;21},{30;25;21;18;16;15;14;13;12;11;10;9;8;7;6;5;4;3;2;1;0}),0)</f>
        <v>0</v>
      </c>
      <c r="AE46" s="390">
        <f>IF($E46="","",VLOOKUP($E46,'SuperTour Women'!$E$6:$AN$238,29,FALSE))</f>
        <v>0</v>
      </c>
      <c r="AF46" s="106">
        <f>IF(AE46,LOOKUP(AE46,{1;2;3;4;5;6;7;8;9;10;11;12;13;14;15;16;17;18;19;20;21},{30;25;21;18;16;15;14;13;12;11;10;9;8;7;6;5;4;3;2;1;0}),0)</f>
        <v>0</v>
      </c>
      <c r="AG46" s="390">
        <f>IF($E46="","",VLOOKUP($E46,'SuperTour Women'!$E$6:$AN$238,31,FALSE))</f>
        <v>0</v>
      </c>
      <c r="AH46" s="41">
        <f>IF(AG46,LOOKUP(AG46,{1;2;3;4;5;6;7;8;9;10;11;12;13;14;15;16;17;18;19;20;21},{30;25;21;18;16;15;14;13;12;11;10;9;8;7;6;5;4;3;2;1;0}),0)</f>
        <v>0</v>
      </c>
      <c r="AI46" s="390">
        <f>IF($E46="","",VLOOKUP($E46,'SuperTour Women'!$E$6:$AN$238,33,FALSE))</f>
        <v>0</v>
      </c>
      <c r="AJ46" s="43">
        <f>IF(AI46,LOOKUP(AI46,{1;2;3;4;5;6;7;8;9;10;11;12;13;14;15;16;17;18;19;20;21},{30;25;21;18;16;15;14;13;12;11;10;9;8;7;6;5;4;3;2;1;0}),0)</f>
        <v>0</v>
      </c>
      <c r="AK46" s="390">
        <f>IF($E46="","",VLOOKUP($E46,'SuperTour Women'!$E$6:$AN$238,35,FALSE))</f>
        <v>0</v>
      </c>
      <c r="AL46" s="43">
        <f>IF(AK46,LOOKUP(AK46,{1;2;3;4;5;6;7;8;9;10;11;12;13;14;15;16;17;18;19;20;21},{30;25;21;18;16;15;14;13;12;11;10;9;8;7;6;5;4;3;2;1;0}),0)</f>
        <v>0</v>
      </c>
      <c r="AM46" s="259"/>
      <c r="AN46" s="255">
        <f>RANK(AO46,$AO$6:$AO$248)</f>
        <v>36</v>
      </c>
      <c r="AO46" s="256">
        <f>(L46+N46+P46+R46+T46+V46+X46+Z46+AB46+AD46+AF46+AH46+AJ46+AL46)- SMALL((L46,N46,P46,R46,T46,V46,X46,Z46,AB46,AD46,AF46,AH46,AJ46,AL46),1)- SMALL((L46,N46,P46,R46,T46,V46,X46,Z46,AB46,AD46,AF46,AH46,AJ46,AL46),2)- SMALL((L46,N46,P46,R46,T46,V46,X46,Z46,AB46,AD46,AF46,AH46,AJ46,AL46),3)</f>
        <v>22</v>
      </c>
      <c r="AP46" s="161"/>
    </row>
    <row r="47" spans="1:42" s="54" customFormat="1" ht="16" customHeight="1" x14ac:dyDescent="0.2">
      <c r="A47" s="190">
        <f t="shared" si="4"/>
        <v>42</v>
      </c>
      <c r="B47" s="187">
        <v>3535705</v>
      </c>
      <c r="C47" s="184" t="s">
        <v>337</v>
      </c>
      <c r="D47" s="181" t="s">
        <v>338</v>
      </c>
      <c r="E47" s="178" t="str">
        <f t="shared" si="5"/>
        <v>TarynHUNT-SMITH</v>
      </c>
      <c r="F47" s="172">
        <v>2017</v>
      </c>
      <c r="G47" s="193">
        <v>1996</v>
      </c>
      <c r="H47" s="311" t="str">
        <f t="shared" si="6"/>
        <v>U23</v>
      </c>
      <c r="I47" s="415">
        <f>(L47+N47+P47+R47+T47+V47+X47+Z47+AB47+AD47+AF47+AH47+AJ47+AL47)-SMALL((L47, N47,P47,R47,T47,V47,X47,Z47,AB47,AD47,AF47,AH47,AJ47,AL47),1)-SMALL((L47,N47,P47,R47,T47,V47,X47,Z47,AB47,AD47,AF47,AH47,AJ47,AL47),2)-SMALL((L47,N47,P47,R47,T47,V47,X47,Z47,AB47,AD47,AF47,AH47,AJ47,AL47),3)</f>
        <v>21</v>
      </c>
      <c r="J47" s="393"/>
      <c r="K47" s="388">
        <f>IF($E47="","",VLOOKUP($E47,'SuperTour Women'!$E$6:$AN$238,9,FALSE))</f>
        <v>0</v>
      </c>
      <c r="L47" s="157">
        <f>IF(K47,LOOKUP(K47,{1;2;3;4;5;6;7;8;9;10;11;12;13;14;15;16;17;18;19;20;21},{30;25;21;18;16;15;14;13;12;11;10;9;8;7;6;5;4;3;2;1;0}),0)</f>
        <v>0</v>
      </c>
      <c r="M47" s="390">
        <f>IF($E47="","",VLOOKUP($E47,'SuperTour Women'!$E$6:$AN$238,11,FALSE))</f>
        <v>0</v>
      </c>
      <c r="N47" s="43">
        <f>IF(M47,LOOKUP(M47,{1;2;3;4;5;6;7;8;9;10;11;12;13;14;15;16;17;18;19;20;21},{30;25;21;18;16;15;14;13;12;11;10;9;8;7;6;5;4;3;2;1;0}),0)</f>
        <v>0</v>
      </c>
      <c r="O47" s="390">
        <f>IF($E47="","",VLOOKUP($E47,'SuperTour Women'!$E$6:$AN$238,13,FALSE))</f>
        <v>0</v>
      </c>
      <c r="P47" s="41">
        <f>IF(O47,LOOKUP(O47,{1;2;3;4;5;6;7;8;9;10;11;12;13;14;15;16;17;18;19;20;21},{30;25;21;18;16;15;14;13;12;11;10;9;8;7;6;5;4;3;2;1;0}),0)</f>
        <v>0</v>
      </c>
      <c r="Q47" s="390">
        <f>IF($E47="","",VLOOKUP($E47,'SuperTour Women'!$E$6:$AN$238,15,FALSE))</f>
        <v>0</v>
      </c>
      <c r="R47" s="43">
        <f>IF(Q47,LOOKUP(Q47,{1;2;3;4;5;6;7;8;9;10;11;12;13;14;15;16;17;18;19;20;21},{30;25;21;18;16;15;14;13;12;11;10;9;8;7;6;5;4;3;2;1;0}),0)</f>
        <v>0</v>
      </c>
      <c r="S47" s="390">
        <f>IF($E47="","",VLOOKUP($E47,'SuperTour Women'!$E$6:$AN$238,17,FALSE))</f>
        <v>0</v>
      </c>
      <c r="T47" s="45">
        <f>IF(S47,LOOKUP(S47,{1;2;3;4;5;6;7;8;9;10;11;12;13;14;15;16;17;18;19;20;21},{60;50;42;36;32;30;28;26;24;22;20;18;16;14;12;10;8;6;4;2;0}),0)</f>
        <v>0</v>
      </c>
      <c r="U47" s="390">
        <f>IF($E47="","",VLOOKUP($E47,'SuperTour Women'!$E$6:$AN$238,19,FALSE))</f>
        <v>0</v>
      </c>
      <c r="V47" s="41">
        <f>IF(U47,LOOKUP(U47,{1;2;3;4;5;6;7;8;9;10;11;12;13;14;15;16;17;18;19;20;21},{60;50;42;36;32;30;28;26;24;22;20;18;16;14;12;10;8;6;4;2;0}),0)</f>
        <v>0</v>
      </c>
      <c r="W47" s="390">
        <f>IF($E47="","",VLOOKUP($E47,'SuperTour Women'!$E$6:$AN$238,21,FALSE))</f>
        <v>0</v>
      </c>
      <c r="X47" s="45">
        <f>IF(W47,LOOKUP(W47,{1;2;3;4;5;6;7;8;9;10;11;12;13;14;15;16;17;18;19;20;21},{60;50;42;36;32;30;28;26;24;22;20;18;16;14;12;10;8;6;4;2;0}),0)</f>
        <v>0</v>
      </c>
      <c r="Y47" s="390">
        <f>IF($E47="","",VLOOKUP($E47,'SuperTour Women'!$E$6:$AN$238,23,FALSE))</f>
        <v>0</v>
      </c>
      <c r="Z47" s="41">
        <f>IF(Y47,LOOKUP(Y47,{1;2;3;4;5;6;7;8;9;10;11;12;13;14;15;16;17;18;19;20;21},{60;50;42;36;32;30;28;26;24;22;20;18;16;14;12;10;8;6;4;2;0}),0)</f>
        <v>0</v>
      </c>
      <c r="AA47" s="390">
        <f>IF($E47="","",VLOOKUP($E47,'SuperTour Women'!$E$6:$AN$238,25,FALSE))</f>
        <v>13</v>
      </c>
      <c r="AB47" s="106">
        <f>IF(AA47,LOOKUP(AA47,{1;2;3;4;5;6;7;8;9;10;11;12;13;14;15;16;17;18;19;20;21},{30;25;21;18;16;15;14;13;12;11;10;9;8;7;6;5;4;3;2;1;0}),0)</f>
        <v>8</v>
      </c>
      <c r="AC47" s="390">
        <f>IF($E47="","",VLOOKUP($E47,'SuperTour Women'!$E$6:$AN$238,27,FALSE))</f>
        <v>8</v>
      </c>
      <c r="AD47" s="488">
        <f>IF(AC47,LOOKUP(AC47,{1;2;3;4;5;6;7;8;9;10;11;12;13;14;15;16;17;18;19;20;21},{30;25;21;18;16;15;14;13;12;11;10;9;8;7;6;5;4;3;2;1;0}),0)</f>
        <v>13</v>
      </c>
      <c r="AE47" s="390">
        <f>IF($E47="","",VLOOKUP($E47,'SuperTour Women'!$E$6:$AN$238,29,FALSE))</f>
        <v>0</v>
      </c>
      <c r="AF47" s="106">
        <f>IF(AE47,LOOKUP(AE47,{1;2;3;4;5;6;7;8;9;10;11;12;13;14;15;16;17;18;19;20;21},{30;25;21;18;16;15;14;13;12;11;10;9;8;7;6;5;4;3;2;1;0}),0)</f>
        <v>0</v>
      </c>
      <c r="AG47" s="390">
        <f>IF($E47="","",VLOOKUP($E47,'SuperTour Women'!$E$6:$AN$238,31,FALSE))</f>
        <v>0</v>
      </c>
      <c r="AH47" s="41">
        <f>IF(AG47,LOOKUP(AG47,{1;2;3;4;5;6;7;8;9;10;11;12;13;14;15;16;17;18;19;20;21},{30;25;21;18;16;15;14;13;12;11;10;9;8;7;6;5;4;3;2;1;0}),0)</f>
        <v>0</v>
      </c>
      <c r="AI47" s="390">
        <f>IF($E47="","",VLOOKUP($E47,'SuperTour Women'!$E$6:$AN$238,33,FALSE))</f>
        <v>0</v>
      </c>
      <c r="AJ47" s="43">
        <f>IF(AI47,LOOKUP(AI47,{1;2;3;4;5;6;7;8;9;10;11;12;13;14;15;16;17;18;19;20;21},{30;25;21;18;16;15;14;13;12;11;10;9;8;7;6;5;4;3;2;1;0}),0)</f>
        <v>0</v>
      </c>
      <c r="AK47" s="390">
        <f>IF($E47="","",VLOOKUP($E47,'SuperTour Women'!$E$6:$AN$238,35,FALSE))</f>
        <v>0</v>
      </c>
      <c r="AL47" s="43">
        <f>IF(AK47,LOOKUP(AK47,{1;2;3;4;5;6;7;8;9;10;11;12;13;14;15;16;17;18;19;20;21},{30;25;21;18;16;15;14;13;12;11;10;9;8;7;6;5;4;3;2;1;0}),0)</f>
        <v>0</v>
      </c>
      <c r="AM47" s="259"/>
      <c r="AN47" s="255">
        <f>RANK(AO47,$AO$6:$AO$248)</f>
        <v>37</v>
      </c>
      <c r="AO47" s="256">
        <f>(L47+N47+P47+R47+T47+V47+X47+Z47+AB47+AD47+AF47+AH47+AJ47+AL47)- SMALL((L47,N47,P47,R47,T47,V47,X47,Z47,AB47,AD47,AF47,AH47,AJ47,AL47),1)- SMALL((L47,N47,P47,R47,T47,V47,X47,Z47,AB47,AD47,AF47,AH47,AJ47,AL47),2)- SMALL((L47,N47,P47,R47,T47,V47,X47,Z47,AB47,AD47,AF47,AH47,AJ47,AL47),3)</f>
        <v>21</v>
      </c>
      <c r="AP47" s="161"/>
    </row>
    <row r="48" spans="1:42" s="54" customFormat="1" ht="16" customHeight="1" x14ac:dyDescent="0.2">
      <c r="A48" s="190">
        <f t="shared" si="4"/>
        <v>42</v>
      </c>
      <c r="B48" s="187">
        <v>3426179</v>
      </c>
      <c r="C48" s="181" t="s">
        <v>290</v>
      </c>
      <c r="D48" s="181" t="s">
        <v>291</v>
      </c>
      <c r="E48" s="178" t="str">
        <f t="shared" si="5"/>
        <v>Anne SiriLERVIK</v>
      </c>
      <c r="F48" s="172">
        <v>2017</v>
      </c>
      <c r="G48" s="193">
        <v>1996</v>
      </c>
      <c r="H48" s="311" t="str">
        <f t="shared" si="6"/>
        <v>U23</v>
      </c>
      <c r="I48" s="415">
        <f>(L48+N48+P48+R48+T48+V48+X48+Z48+AB48+AD48+AF48+AH48+AJ48+AL48)-SMALL((L48, N48,P48,R48,T48,V48,X48,Z48,AB48,AD48,AF48,AH48,AJ48,AL48),1)-SMALL((L48,N48,P48,R48,T48,V48,X48,Z48,AB48,AD48,AF48,AH48,AJ48,AL48),2)-SMALL((L48,N48,P48,R48,T48,V48,X48,Z48,AB48,AD48,AF48,AH48,AJ48,AL48),3)</f>
        <v>21</v>
      </c>
      <c r="J48" s="393"/>
      <c r="K48" s="388">
        <f>IF($E48="","",VLOOKUP($E48,'SuperTour Women'!$E$6:$AN$238,9,FALSE))</f>
        <v>0</v>
      </c>
      <c r="L48" s="157">
        <f>IF(K48,LOOKUP(K48,{1;2;3;4;5;6;7;8;9;10;11;12;13;14;15;16;17;18;19;20;21},{30;25;21;18;16;15;14;13;12;11;10;9;8;7;6;5;4;3;2;1;0}),0)</f>
        <v>0</v>
      </c>
      <c r="M48" s="390">
        <f>IF($E48="","",VLOOKUP($E48,'SuperTour Women'!$E$6:$AN$238,11,FALSE))</f>
        <v>14</v>
      </c>
      <c r="N48" s="43">
        <f>IF(M48,LOOKUP(M48,{1;2;3;4;5;6;7;8;9;10;11;12;13;14;15;16;17;18;19;20;21},{30;25;21;18;16;15;14;13;12;11;10;9;8;7;6;5;4;3;2;1;0}),0)</f>
        <v>7</v>
      </c>
      <c r="O48" s="390">
        <f>IF($E48="","",VLOOKUP($E48,'SuperTour Women'!$E$6:$AN$238,13,FALSE))</f>
        <v>0</v>
      </c>
      <c r="P48" s="41">
        <f>IF(O48,LOOKUP(O48,{1;2;3;4;5;6;7;8;9;10;11;12;13;14;15;16;17;18;19;20;21},{30;25;21;18;16;15;14;13;12;11;10;9;8;7;6;5;4;3;2;1;0}),0)</f>
        <v>0</v>
      </c>
      <c r="Q48" s="390">
        <f>IF($E48="","",VLOOKUP($E48,'SuperTour Women'!$E$6:$AN$238,15,FALSE))</f>
        <v>0</v>
      </c>
      <c r="R48" s="43">
        <f>IF(Q48,LOOKUP(Q48,{1;2;3;4;5;6;7;8;9;10;11;12;13;14;15;16;17;18;19;20;21},{30;25;21;18;16;15;14;13;12;11;10;9;8;7;6;5;4;3;2;1;0}),0)</f>
        <v>0</v>
      </c>
      <c r="S48" s="390">
        <f>IF($E48="","",VLOOKUP($E48,'SuperTour Women'!$E$6:$AN$238,17,FALSE))</f>
        <v>0</v>
      </c>
      <c r="T48" s="45">
        <f>IF(S48,LOOKUP(S48,{1;2;3;4;5;6;7;8;9;10;11;12;13;14;15;16;17;18;19;20;21},{60;50;42;36;32;30;28;26;24;22;20;18;16;14;12;10;8;6;4;2;0}),0)</f>
        <v>0</v>
      </c>
      <c r="U48" s="390">
        <f>IF($E48="","",VLOOKUP($E48,'SuperTour Women'!$E$6:$AN$238,19,FALSE))</f>
        <v>0</v>
      </c>
      <c r="V48" s="41">
        <f>IF(U48,LOOKUP(U48,{1;2;3;4;5;6;7;8;9;10;11;12;13;14;15;16;17;18;19;20;21},{60;50;42;36;32;30;28;26;24;22;20;18;16;14;12;10;8;6;4;2;0}),0)</f>
        <v>0</v>
      </c>
      <c r="W48" s="390">
        <f>IF($E48="","",VLOOKUP($E48,'SuperTour Women'!$E$6:$AN$238,21,FALSE))</f>
        <v>14</v>
      </c>
      <c r="X48" s="45">
        <f>IF(W48,LOOKUP(W48,{1;2;3;4;5;6;7;8;9;10;11;12;13;14;15;16;17;18;19;20;21},{60;50;42;36;32;30;28;26;24;22;20;18;16;14;12;10;8;6;4;2;0}),0)</f>
        <v>14</v>
      </c>
      <c r="Y48" s="390">
        <f>IF($E48="","",VLOOKUP($E48,'SuperTour Women'!$E$6:$AN$238,23,FALSE))</f>
        <v>0</v>
      </c>
      <c r="Z48" s="41">
        <f>IF(Y48,LOOKUP(Y48,{1;2;3;4;5;6;7;8;9;10;11;12;13;14;15;16;17;18;19;20;21},{60;50;42;36;32;30;28;26;24;22;20;18;16;14;12;10;8;6;4;2;0}),0)</f>
        <v>0</v>
      </c>
      <c r="AA48" s="390">
        <f>IF($E48="","",VLOOKUP($E48,'SuperTour Women'!$E$6:$AN$238,25,FALSE))</f>
        <v>0</v>
      </c>
      <c r="AB48" s="106">
        <f>IF(AA48,LOOKUP(AA48,{1;2;3;4;5;6;7;8;9;10;11;12;13;14;15;16;17;18;19;20;21},{30;25;21;18;16;15;14;13;12;11;10;9;8;7;6;5;4;3;2;1;0}),0)</f>
        <v>0</v>
      </c>
      <c r="AC48" s="390">
        <f>IF($E48="","",VLOOKUP($E48,'SuperTour Women'!$E$6:$AN$238,27,FALSE))</f>
        <v>0</v>
      </c>
      <c r="AD48" s="488">
        <f>IF(AC48,LOOKUP(AC48,{1;2;3;4;5;6;7;8;9;10;11;12;13;14;15;16;17;18;19;20;21},{30;25;21;18;16;15;14;13;12;11;10;9;8;7;6;5;4;3;2;1;0}),0)</f>
        <v>0</v>
      </c>
      <c r="AE48" s="390">
        <f>IF($E48="","",VLOOKUP($E48,'SuperTour Women'!$E$6:$AN$238,29,FALSE))</f>
        <v>0</v>
      </c>
      <c r="AF48" s="106">
        <f>IF(AE48,LOOKUP(AE48,{1;2;3;4;5;6;7;8;9;10;11;12;13;14;15;16;17;18;19;20;21},{30;25;21;18;16;15;14;13;12;11;10;9;8;7;6;5;4;3;2;1;0}),0)</f>
        <v>0</v>
      </c>
      <c r="AG48" s="390">
        <f>IF($E48="","",VLOOKUP($E48,'SuperTour Women'!$E$6:$AN$238,31,FALSE))</f>
        <v>0</v>
      </c>
      <c r="AH48" s="41">
        <f>IF(AG48,LOOKUP(AG48,{1;2;3;4;5;6;7;8;9;10;11;12;13;14;15;16;17;18;19;20;21},{30;25;21;18;16;15;14;13;12;11;10;9;8;7;6;5;4;3;2;1;0}),0)</f>
        <v>0</v>
      </c>
      <c r="AI48" s="390">
        <f>IF($E48="","",VLOOKUP($E48,'SuperTour Women'!$E$6:$AN$238,33,FALSE))</f>
        <v>0</v>
      </c>
      <c r="AJ48" s="43">
        <f>IF(AI48,LOOKUP(AI48,{1;2;3;4;5;6;7;8;9;10;11;12;13;14;15;16;17;18;19;20;21},{30;25;21;18;16;15;14;13;12;11;10;9;8;7;6;5;4;3;2;1;0}),0)</f>
        <v>0</v>
      </c>
      <c r="AK48" s="390">
        <f>IF($E48="","",VLOOKUP($E48,'SuperTour Women'!$E$6:$AN$238,35,FALSE))</f>
        <v>0</v>
      </c>
      <c r="AL48" s="43">
        <f>IF(AK48,LOOKUP(AK48,{1;2;3;4;5;6;7;8;9;10;11;12;13;14;15;16;17;18;19;20;21},{30;25;21;18;16;15;14;13;12;11;10;9;8;7;6;5;4;3;2;1;0}),0)</f>
        <v>0</v>
      </c>
      <c r="AM48" s="259"/>
      <c r="AN48" s="255">
        <f>RANK(AO48,$AO$6:$AO$248)</f>
        <v>37</v>
      </c>
      <c r="AO48" s="256">
        <f>(L48+N48+P48+R48+T48+V48+X48+Z48+AB48+AD48+AF48+AH48+AJ48+AL48)- SMALL((L48,N48,P48,R48,T48,V48,X48,Z48,AB48,AD48,AF48,AH48,AJ48,AL48),1)- SMALL((L48,N48,P48,R48,T48,V48,X48,Z48,AB48,AD48,AF48,AH48,AJ48,AL48),2)- SMALL((L48,N48,P48,R48,T48,V48,X48,Z48,AB48,AD48,AF48,AH48,AJ48,AL48),3)</f>
        <v>21</v>
      </c>
      <c r="AP48" s="161"/>
    </row>
    <row r="49" spans="1:42" s="54" customFormat="1" ht="16" customHeight="1" x14ac:dyDescent="0.2">
      <c r="A49" s="190">
        <f t="shared" si="4"/>
        <v>42</v>
      </c>
      <c r="B49" s="187">
        <v>3205506</v>
      </c>
      <c r="C49" s="181" t="s">
        <v>420</v>
      </c>
      <c r="D49" s="181" t="s">
        <v>586</v>
      </c>
      <c r="E49" s="178" t="str">
        <f t="shared" si="5"/>
        <v>JuliaRICHTER</v>
      </c>
      <c r="F49" s="172"/>
      <c r="G49" s="193">
        <v>1997</v>
      </c>
      <c r="H49" s="438" t="str">
        <f t="shared" si="6"/>
        <v>U23</v>
      </c>
      <c r="I49" s="415">
        <f>(L49+N49+P49+R49+T49+V49+X49+Z49+AB49+AD49+AF49+AH49+AJ49+AL49)-SMALL((L49, N49,P49,R49,T49,V49,X49,Z49,AB49,AD49,AF49,AH49,AJ49,AL49),1)-SMALL((L49,N49,P49,R49,T49,V49,X49,Z49,AB49,AD49,AF49,AH49,AJ49,AL49),2)-SMALL((L49,N49,P49,R49,T49,V49,X49,Z49,AB49,AD49,AF49,AH49,AJ49,AL49),3)</f>
        <v>21</v>
      </c>
      <c r="J49" s="393"/>
      <c r="K49" s="388">
        <f>IF($E49="","",VLOOKUP($E49,'SuperTour Women'!$E$6:$AN$238,9,FALSE))</f>
        <v>5</v>
      </c>
      <c r="L49" s="157">
        <f>IF(K49,LOOKUP(K49,{1;2;3;4;5;6;7;8;9;10;11;12;13;14;15;16;17;18;19;20;21},{30;25;21;18;16;15;14;13;12;11;10;9;8;7;6;5;4;3;2;1;0}),0)</f>
        <v>16</v>
      </c>
      <c r="M49" s="390">
        <f>IF($E49="","",VLOOKUP($E49,'SuperTour Women'!$E$6:$AN$238,11,FALSE))</f>
        <v>16</v>
      </c>
      <c r="N49" s="43">
        <f>IF(M49,LOOKUP(M49,{1;2;3;4;5;6;7;8;9;10;11;12;13;14;15;16;17;18;19;20;21},{30;25;21;18;16;15;14;13;12;11;10;9;8;7;6;5;4;3;2;1;0}),0)</f>
        <v>5</v>
      </c>
      <c r="O49" s="390">
        <f>IF($E49="","",VLOOKUP($E49,'SuperTour Women'!$E$6:$AN$238,13,FALSE))</f>
        <v>0</v>
      </c>
      <c r="P49" s="41">
        <f>IF(O49,LOOKUP(O49,{1;2;3;4;5;6;7;8;9;10;11;12;13;14;15;16;17;18;19;20;21},{30;25;21;18;16;15;14;13;12;11;10;9;8;7;6;5;4;3;2;1;0}),0)</f>
        <v>0</v>
      </c>
      <c r="Q49" s="390">
        <f>IF($E49="","",VLOOKUP($E49,'SuperTour Women'!$E$6:$AN$238,15,FALSE))</f>
        <v>0</v>
      </c>
      <c r="R49" s="43">
        <f>IF(Q49,LOOKUP(Q49,{1;2;3;4;5;6;7;8;9;10;11;12;13;14;15;16;17;18;19;20;21},{30;25;21;18;16;15;14;13;12;11;10;9;8;7;6;5;4;3;2;1;0}),0)</f>
        <v>0</v>
      </c>
      <c r="S49" s="390">
        <f>IF($E49="","",VLOOKUP($E49,'SuperTour Women'!$E$6:$AN$238,17,FALSE))</f>
        <v>0</v>
      </c>
      <c r="T49" s="45">
        <f>IF(S49,LOOKUP(S49,{1;2;3;4;5;6;7;8;9;10;11;12;13;14;15;16;17;18;19;20;21},{60;50;42;36;32;30;28;26;24;22;20;18;16;14;12;10;8;6;4;2;0}),0)</f>
        <v>0</v>
      </c>
      <c r="U49" s="390">
        <f>IF($E49="","",VLOOKUP($E49,'SuperTour Women'!$E$6:$AN$238,19,FALSE))</f>
        <v>0</v>
      </c>
      <c r="V49" s="41">
        <f>IF(U49,LOOKUP(U49,{1;2;3;4;5;6;7;8;9;10;11;12;13;14;15;16;17;18;19;20;21},{60;50;42;36;32;30;28;26;24;22;20;18;16;14;12;10;8;6;4;2;0}),0)</f>
        <v>0</v>
      </c>
      <c r="W49" s="390">
        <f>IF($E49="","",VLOOKUP($E49,'SuperTour Women'!$E$6:$AN$238,21,FALSE))</f>
        <v>0</v>
      </c>
      <c r="X49" s="45">
        <f>IF(W49,LOOKUP(W49,{1;2;3;4;5;6;7;8;9;10;11;12;13;14;15;16;17;18;19;20;21},{60;50;42;36;32;30;28;26;24;22;20;18;16;14;12;10;8;6;4;2;0}),0)</f>
        <v>0</v>
      </c>
      <c r="Y49" s="390">
        <f>IF($E49="","",VLOOKUP($E49,'SuperTour Women'!$E$6:$AN$238,23,FALSE))</f>
        <v>0</v>
      </c>
      <c r="Z49" s="41">
        <f>IF(Y49,LOOKUP(Y49,{1;2;3;4;5;6;7;8;9;10;11;12;13;14;15;16;17;18;19;20;21},{60;50;42;36;32;30;28;26;24;22;20;18;16;14;12;10;8;6;4;2;0}),0)</f>
        <v>0</v>
      </c>
      <c r="AA49" s="390">
        <f>IF($E49="","",VLOOKUP($E49,'SuperTour Women'!$E$6:$AN$238,25,FALSE))</f>
        <v>0</v>
      </c>
      <c r="AB49" s="106">
        <f>IF(AA49,LOOKUP(AA49,{1;2;3;4;5;6;7;8;9;10;11;12;13;14;15;16;17;18;19;20;21},{30;25;21;18;16;15;14;13;12;11;10;9;8;7;6;5;4;3;2;1;0}),0)</f>
        <v>0</v>
      </c>
      <c r="AC49" s="390">
        <f>IF($E49="","",VLOOKUP($E49,'SuperTour Women'!$E$6:$AN$238,27,FALSE))</f>
        <v>0</v>
      </c>
      <c r="AD49" s="488">
        <f>IF(AC49,LOOKUP(AC49,{1;2;3;4;5;6;7;8;9;10;11;12;13;14;15;16;17;18;19;20;21},{30;25;21;18;16;15;14;13;12;11;10;9;8;7;6;5;4;3;2;1;0}),0)</f>
        <v>0</v>
      </c>
      <c r="AE49" s="390">
        <f>IF($E49="","",VLOOKUP($E49,'SuperTour Women'!$E$6:$AN$238,29,FALSE))</f>
        <v>0</v>
      </c>
      <c r="AF49" s="106">
        <f>IF(AE49,LOOKUP(AE49,{1;2;3;4;5;6;7;8;9;10;11;12;13;14;15;16;17;18;19;20;21},{30;25;21;18;16;15;14;13;12;11;10;9;8;7;6;5;4;3;2;1;0}),0)</f>
        <v>0</v>
      </c>
      <c r="AG49" s="390">
        <f>IF($E49="","",VLOOKUP($E49,'SuperTour Women'!$E$6:$AN$238,31,FALSE))</f>
        <v>0</v>
      </c>
      <c r="AH49" s="41">
        <f>IF(AG49,LOOKUP(AG49,{1;2;3;4;5;6;7;8;9;10;11;12;13;14;15;16;17;18;19;20;21},{30;25;21;18;16;15;14;13;12;11;10;9;8;7;6;5;4;3;2;1;0}),0)</f>
        <v>0</v>
      </c>
      <c r="AI49" s="390">
        <f>IF($E49="","",VLOOKUP($E49,'SuperTour Women'!$E$6:$AN$238,33,FALSE))</f>
        <v>0</v>
      </c>
      <c r="AJ49" s="43">
        <f>IF(AI49,LOOKUP(AI49,{1;2;3;4;5;6;7;8;9;10;11;12;13;14;15;16;17;18;19;20;21},{30;25;21;18;16;15;14;13;12;11;10;9;8;7;6;5;4;3;2;1;0}),0)</f>
        <v>0</v>
      </c>
      <c r="AK49" s="390">
        <f>IF($E49="","",VLOOKUP($E49,'SuperTour Women'!$E$6:$AN$238,35,FALSE))</f>
        <v>0</v>
      </c>
      <c r="AL49" s="43">
        <f>IF(AK49,LOOKUP(AK49,{1;2;3;4;5;6;7;8;9;10;11;12;13;14;15;16;17;18;19;20;21},{30;25;21;18;16;15;14;13;12;11;10;9;8;7;6;5;4;3;2;1;0}),0)</f>
        <v>0</v>
      </c>
      <c r="AM49" s="259"/>
      <c r="AN49" s="255"/>
      <c r="AO49" s="256"/>
      <c r="AP49" s="161"/>
    </row>
    <row r="50" spans="1:42" s="54" customFormat="1" ht="16" customHeight="1" x14ac:dyDescent="0.2">
      <c r="A50" s="190">
        <f t="shared" si="4"/>
        <v>45</v>
      </c>
      <c r="B50" s="187">
        <v>3505880</v>
      </c>
      <c r="C50" s="181" t="s">
        <v>260</v>
      </c>
      <c r="D50" s="181" t="s">
        <v>261</v>
      </c>
      <c r="E50" s="178" t="str">
        <f t="shared" si="5"/>
        <v>HeddaBAANGMAN</v>
      </c>
      <c r="F50" s="172">
        <v>2017</v>
      </c>
      <c r="G50" s="193">
        <v>1995</v>
      </c>
      <c r="H50" s="311" t="str">
        <f t="shared" si="6"/>
        <v>SR</v>
      </c>
      <c r="I50" s="415">
        <f>(L50+N50+P50+R50+T50+V50+X50+Z50+AB50+AD50+AF50+AH50+AJ50+AL50)-SMALL((L50, N50,P50,R50,T50,V50,X50,Z50,AB50,AD50,AF50,AH50,AJ50,AL50),1)-SMALL((L50,N50,P50,R50,T50,V50,X50,Z50,AB50,AD50,AF50,AH50,AJ50,AL50),2)-SMALL((L50,N50,P50,R50,T50,V50,X50,Z50,AB50,AD50,AF50,AH50,AJ50,AL50),3)</f>
        <v>20</v>
      </c>
      <c r="J50" s="393"/>
      <c r="K50" s="388">
        <f>IF($E50="","",VLOOKUP($E50,'SuperTour Women'!$E$6:$AN$238,9,FALSE))</f>
        <v>10</v>
      </c>
      <c r="L50" s="157">
        <f>IF(K50,LOOKUP(K50,{1;2;3;4;5;6;7;8;9;10;11;12;13;14;15;16;17;18;19;20;21},{30;25;21;18;16;15;14;13;12;11;10;9;8;7;6;5;4;3;2;1;0}),0)</f>
        <v>11</v>
      </c>
      <c r="M50" s="390">
        <f>IF($E50="","",VLOOKUP($E50,'SuperTour Women'!$E$6:$AN$238,11,FALSE))</f>
        <v>12</v>
      </c>
      <c r="N50" s="43">
        <f>IF(M50,LOOKUP(M50,{1;2;3;4;5;6;7;8;9;10;11;12;13;14;15;16;17;18;19;20;21},{30;25;21;18;16;15;14;13;12;11;10;9;8;7;6;5;4;3;2;1;0}),0)</f>
        <v>9</v>
      </c>
      <c r="O50" s="390">
        <f>IF($E50="","",VLOOKUP($E50,'SuperTour Women'!$E$6:$AN$238,13,FALSE))</f>
        <v>0</v>
      </c>
      <c r="P50" s="41">
        <f>IF(O50,LOOKUP(O50,{1;2;3;4;5;6;7;8;9;10;11;12;13;14;15;16;17;18;19;20;21},{30;25;21;18;16;15;14;13;12;11;10;9;8;7;6;5;4;3;2;1;0}),0)</f>
        <v>0</v>
      </c>
      <c r="Q50" s="390">
        <f>IF($E50="","",VLOOKUP($E50,'SuperTour Women'!$E$6:$AN$238,15,FALSE))</f>
        <v>0</v>
      </c>
      <c r="R50" s="43">
        <f>IF(Q50,LOOKUP(Q50,{1;2;3;4;5;6;7;8;9;10;11;12;13;14;15;16;17;18;19;20;21},{30;25;21;18;16;15;14;13;12;11;10;9;8;7;6;5;4;3;2;1;0}),0)</f>
        <v>0</v>
      </c>
      <c r="S50" s="390">
        <f>IF($E50="","",VLOOKUP($E50,'SuperTour Women'!$E$6:$AN$238,17,FALSE))</f>
        <v>0</v>
      </c>
      <c r="T50" s="45">
        <f>IF(S50,LOOKUP(S50,{1;2;3;4;5;6;7;8;9;10;11;12;13;14;15;16;17;18;19;20;21},{60;50;42;36;32;30;28;26;24;22;20;18;16;14;12;10;8;6;4;2;0}),0)</f>
        <v>0</v>
      </c>
      <c r="U50" s="390">
        <f>IF($E50="","",VLOOKUP($E50,'SuperTour Women'!$E$6:$AN$238,19,FALSE))</f>
        <v>0</v>
      </c>
      <c r="V50" s="41">
        <f>IF(U50,LOOKUP(U50,{1;2;3;4;5;6;7;8;9;10;11;12;13;14;15;16;17;18;19;20;21},{60;50;42;36;32;30;28;26;24;22;20;18;16;14;12;10;8;6;4;2;0}),0)</f>
        <v>0</v>
      </c>
      <c r="W50" s="390">
        <f>IF($E50="","",VLOOKUP($E50,'SuperTour Women'!$E$6:$AN$238,21,FALSE))</f>
        <v>0</v>
      </c>
      <c r="X50" s="45">
        <f>IF(W50,LOOKUP(W50,{1;2;3;4;5;6;7;8;9;10;11;12;13;14;15;16;17;18;19;20;21},{60;50;42;36;32;30;28;26;24;22;20;18;16;14;12;10;8;6;4;2;0}),0)</f>
        <v>0</v>
      </c>
      <c r="Y50" s="390">
        <f>IF($E50="","",VLOOKUP($E50,'SuperTour Women'!$E$6:$AN$238,23,FALSE))</f>
        <v>0</v>
      </c>
      <c r="Z50" s="41">
        <f>IF(Y50,LOOKUP(Y50,{1;2;3;4;5;6;7;8;9;10;11;12;13;14;15;16;17;18;19;20;21},{60;50;42;36;32;30;28;26;24;22;20;18;16;14;12;10;8;6;4;2;0}),0)</f>
        <v>0</v>
      </c>
      <c r="AA50" s="390">
        <f>IF($E50="","",VLOOKUP($E50,'SuperTour Women'!$E$6:$AN$238,25,FALSE))</f>
        <v>0</v>
      </c>
      <c r="AB50" s="106">
        <f>IF(AA50,LOOKUP(AA50,{1;2;3;4;5;6;7;8;9;10;11;12;13;14;15;16;17;18;19;20;21},{30;25;21;18;16;15;14;13;12;11;10;9;8;7;6;5;4;3;2;1;0}),0)</f>
        <v>0</v>
      </c>
      <c r="AC50" s="390">
        <f>IF($E50="","",VLOOKUP($E50,'SuperTour Women'!$E$6:$AN$238,27,FALSE))</f>
        <v>0</v>
      </c>
      <c r="AD50" s="488">
        <f>IF(AC50,LOOKUP(AC50,{1;2;3;4;5;6;7;8;9;10;11;12;13;14;15;16;17;18;19;20;21},{30;25;21;18;16;15;14;13;12;11;10;9;8;7;6;5;4;3;2;1;0}),0)</f>
        <v>0</v>
      </c>
      <c r="AE50" s="390">
        <f>IF($E50="","",VLOOKUP($E50,'SuperTour Women'!$E$6:$AN$238,29,FALSE))</f>
        <v>0</v>
      </c>
      <c r="AF50" s="106">
        <f>IF(AE50,LOOKUP(AE50,{1;2;3;4;5;6;7;8;9;10;11;12;13;14;15;16;17;18;19;20;21},{30;25;21;18;16;15;14;13;12;11;10;9;8;7;6;5;4;3;2;1;0}),0)</f>
        <v>0</v>
      </c>
      <c r="AG50" s="390">
        <f>IF($E50="","",VLOOKUP($E50,'SuperTour Women'!$E$6:$AN$238,31,FALSE))</f>
        <v>0</v>
      </c>
      <c r="AH50" s="41">
        <f>IF(AG50,LOOKUP(AG50,{1;2;3;4;5;6;7;8;9;10;11;12;13;14;15;16;17;18;19;20;21},{30;25;21;18;16;15;14;13;12;11;10;9;8;7;6;5;4;3;2;1;0}),0)</f>
        <v>0</v>
      </c>
      <c r="AI50" s="390">
        <f>IF($E50="","",VLOOKUP($E50,'SuperTour Women'!$E$6:$AN$238,33,FALSE))</f>
        <v>0</v>
      </c>
      <c r="AJ50" s="43">
        <f>IF(AI50,LOOKUP(AI50,{1;2;3;4;5;6;7;8;9;10;11;12;13;14;15;16;17;18;19;20;21},{30;25;21;18;16;15;14;13;12;11;10;9;8;7;6;5;4;3;2;1;0}),0)</f>
        <v>0</v>
      </c>
      <c r="AK50" s="390">
        <f>IF($E50="","",VLOOKUP($E50,'SuperTour Women'!$E$6:$AN$238,35,FALSE))</f>
        <v>0</v>
      </c>
      <c r="AL50" s="43">
        <f>IF(AK50,LOOKUP(AK50,{1;2;3;4;5;6;7;8;9;10;11;12;13;14;15;16;17;18;19;20;21},{30;25;21;18;16;15;14;13;12;11;10;9;8;7;6;5;4;3;2;1;0}),0)</f>
        <v>0</v>
      </c>
      <c r="AM50" s="259"/>
      <c r="AN50" s="255">
        <f>RANK(AO50,$AO$6:$AO$248)</f>
        <v>39</v>
      </c>
      <c r="AO50" s="256">
        <f>(L50+N50+P50+R50+T50+V50+X50+Z50+AB50+AD50+AF50+AH50+AJ50+AL50)- SMALL((L50,N50,P50,R50,T50,V50,X50,Z50,AB50,AD50,AF50,AH50,AJ50,AL50),1)- SMALL((L50,N50,P50,R50,T50,V50,X50,Z50,AB50,AD50,AF50,AH50,AJ50,AL50),2)- SMALL((L50,N50,P50,R50,T50,V50,X50,Z50,AB50,AD50,AF50,AH50,AJ50,AL50),3)</f>
        <v>20</v>
      </c>
      <c r="AP50" s="161"/>
    </row>
    <row r="51" spans="1:42" s="54" customFormat="1" ht="16" customHeight="1" x14ac:dyDescent="0.2">
      <c r="A51" s="190">
        <f t="shared" si="4"/>
        <v>45</v>
      </c>
      <c r="B51" s="187">
        <v>3535780</v>
      </c>
      <c r="C51" s="181" t="s">
        <v>268</v>
      </c>
      <c r="D51" s="181" t="s">
        <v>70</v>
      </c>
      <c r="E51" s="178" t="str">
        <f t="shared" si="5"/>
        <v>HannahCole</v>
      </c>
      <c r="F51" s="174"/>
      <c r="G51" s="193">
        <v>1995</v>
      </c>
      <c r="H51" s="311" t="str">
        <f t="shared" si="6"/>
        <v>SR</v>
      </c>
      <c r="I51" s="415">
        <f>(L51+N51+P51+R51+T51+V51+X51+Z51+AB51+AD51+AF51+AH51+AJ51+AL51)-SMALL((L51, N51,P51,R51,T51,V51,X51,Z51,AB51,AD51,AF51,AH51,AJ51,AL51),1)-SMALL((L51,N51,P51,R51,T51,V51,X51,Z51,AB51,AD51,AF51,AH51,AJ51,AL51),2)-SMALL((L51,N51,P51,R51,T51,V51,X51,Z51,AB51,AD51,AF51,AH51,AJ51,AL51),3)</f>
        <v>20</v>
      </c>
      <c r="J51" s="393"/>
      <c r="K51" s="388">
        <f>IF($E51="","",VLOOKUP($E51,'SuperTour Women'!$E$6:$AN$238,9,FALSE))</f>
        <v>0</v>
      </c>
      <c r="L51" s="157">
        <f>IF(K51,LOOKUP(K51,{1;2;3;4;5;6;7;8;9;10;11;12;13;14;15;16;17;18;19;20;21},{30;25;21;18;16;15;14;13;12;11;10;9;8;7;6;5;4;3;2;1;0}),0)</f>
        <v>0</v>
      </c>
      <c r="M51" s="390">
        <f>IF($E51="","",VLOOKUP($E51,'SuperTour Women'!$E$6:$AN$238,11,FALSE))</f>
        <v>0</v>
      </c>
      <c r="N51" s="43">
        <f>IF(M51,LOOKUP(M51,{1;2;3;4;5;6;7;8;9;10;11;12;13;14;15;16;17;18;19;20;21},{30;25;21;18;16;15;14;13;12;11;10;9;8;7;6;5;4;3;2;1;0}),0)</f>
        <v>0</v>
      </c>
      <c r="O51" s="390">
        <f>IF($E51="","",VLOOKUP($E51,'SuperTour Women'!$E$6:$AN$238,13,FALSE))</f>
        <v>0</v>
      </c>
      <c r="P51" s="41">
        <f>IF(O51,LOOKUP(O51,{1;2;3;4;5;6;7;8;9;10;11;12;13;14;15;16;17;18;19;20;21},{30;25;21;18;16;15;14;13;12;11;10;9;8;7;6;5;4;3;2;1;0}),0)</f>
        <v>0</v>
      </c>
      <c r="Q51" s="390">
        <f>IF($E51="","",VLOOKUP($E51,'SuperTour Women'!$E$6:$AN$238,15,FALSE))</f>
        <v>0</v>
      </c>
      <c r="R51" s="43">
        <f>IF(Q51,LOOKUP(Q51,{1;2;3;4;5;6;7;8;9;10;11;12;13;14;15;16;17;18;19;20;21},{30;25;21;18;16;15;14;13;12;11;10;9;8;7;6;5;4;3;2;1;0}),0)</f>
        <v>0</v>
      </c>
      <c r="S51" s="390">
        <f>IF($E51="","",VLOOKUP($E51,'SuperTour Women'!$E$6:$AN$238,17,FALSE))</f>
        <v>0</v>
      </c>
      <c r="T51" s="45">
        <f>IF(S51,LOOKUP(S51,{1;2;3;4;5;6;7;8;9;10;11;12;13;14;15;16;17;18;19;20;21},{60;50;42;36;32;30;28;26;24;22;20;18;16;14;12;10;8;6;4;2;0}),0)</f>
        <v>0</v>
      </c>
      <c r="U51" s="390">
        <f>IF($E51="","",VLOOKUP($E51,'SuperTour Women'!$E$6:$AN$238,19,FALSE))</f>
        <v>0</v>
      </c>
      <c r="V51" s="41">
        <f>IF(U51,LOOKUP(U51,{1;2;3;4;5;6;7;8;9;10;11;12;13;14;15;16;17;18;19;20;21},{60;50;42;36;32;30;28;26;24;22;20;18;16;14;12;10;8;6;4;2;0}),0)</f>
        <v>0</v>
      </c>
      <c r="W51" s="390">
        <f>IF($E51="","",VLOOKUP($E51,'SuperTour Women'!$E$6:$AN$238,21,FALSE))</f>
        <v>0</v>
      </c>
      <c r="X51" s="45">
        <f>IF(W51,LOOKUP(W51,{1;2;3;4;5;6;7;8;9;10;11;12;13;14;15;16;17;18;19;20;21},{60;50;42;36;32;30;28;26;24;22;20;18;16;14;12;10;8;6;4;2;0}),0)</f>
        <v>0</v>
      </c>
      <c r="Y51" s="390">
        <f>IF($E51="","",VLOOKUP($E51,'SuperTour Women'!$E$6:$AN$238,23,FALSE))</f>
        <v>0</v>
      </c>
      <c r="Z51" s="41">
        <f>IF(Y51,LOOKUP(Y51,{1;2;3;4;5;6;7;8;9;10;11;12;13;14;15;16;17;18;19;20;21},{60;50;42;36;32;30;28;26;24;22;20;18;16;14;12;10;8;6;4;2;0}),0)</f>
        <v>0</v>
      </c>
      <c r="AA51" s="390">
        <f>IF($E51="","",VLOOKUP($E51,'SuperTour Women'!$E$6:$AN$238,25,FALSE))</f>
        <v>0</v>
      </c>
      <c r="AB51" s="106">
        <f>IF(AA51,LOOKUP(AA51,{1;2;3;4;5;6;7;8;9;10;11;12;13;14;15;16;17;18;19;20;21},{30;25;21;18;16;15;14;13;12;11;10;9;8;7;6;5;4;3;2;1;0}),0)</f>
        <v>0</v>
      </c>
      <c r="AC51" s="390">
        <f>IF($E51="","",VLOOKUP($E51,'SuperTour Women'!$E$6:$AN$238,27,FALSE))</f>
        <v>0</v>
      </c>
      <c r="AD51" s="488">
        <f>IF(AC51,LOOKUP(AC51,{1;2;3;4;5;6;7;8;9;10;11;12;13;14;15;16;17;18;19;20;21},{30;25;21;18;16;15;14;13;12;11;10;9;8;7;6;5;4;3;2;1;0}),0)</f>
        <v>0</v>
      </c>
      <c r="AE51" s="390">
        <f>IF($E51="","",VLOOKUP($E51,'SuperTour Women'!$E$6:$AN$238,29,FALSE))</f>
        <v>15</v>
      </c>
      <c r="AF51" s="106">
        <f>IF(AE51,LOOKUP(AE51,{1;2;3;4;5;6;7;8;9;10;11;12;13;14;15;16;17;18;19;20;21},{30;25;21;18;16;15;14;13;12;11;10;9;8;7;6;5;4;3;2;1;0}),0)</f>
        <v>6</v>
      </c>
      <c r="AG51" s="390">
        <f>IF($E51="","",VLOOKUP($E51,'SuperTour Women'!$E$6:$AN$238,31,FALSE))</f>
        <v>11</v>
      </c>
      <c r="AH51" s="41">
        <f>IF(AG51,LOOKUP(AG51,{1;2;3;4;5;6;7;8;9;10;11;12;13;14;15;16;17;18;19;20;21},{30;25;21;18;16;15;14;13;12;11;10;9;8;7;6;5;4;3;2;1;0}),0)</f>
        <v>10</v>
      </c>
      <c r="AI51" s="390">
        <f>IF($E51="","",VLOOKUP($E51,'SuperTour Women'!$E$6:$AN$238,33,FALSE))</f>
        <v>0</v>
      </c>
      <c r="AJ51" s="43">
        <f>IF(AI51,LOOKUP(AI51,{1;2;3;4;5;6;7;8;9;10;11;12;13;14;15;16;17;18;19;20;21},{30;25;21;18;16;15;14;13;12;11;10;9;8;7;6;5;4;3;2;1;0}),0)</f>
        <v>0</v>
      </c>
      <c r="AK51" s="390">
        <f>IF($E51="","",VLOOKUP($E51,'SuperTour Women'!$E$6:$AN$238,35,FALSE))</f>
        <v>17</v>
      </c>
      <c r="AL51" s="43">
        <f>IF(AK51,LOOKUP(AK51,{1;2;3;4;5;6;7;8;9;10;11;12;13;14;15;16;17;18;19;20;21},{30;25;21;18;16;15;14;13;12;11;10;9;8;7;6;5;4;3;2;1;0}),0)</f>
        <v>4</v>
      </c>
      <c r="AM51" s="259"/>
      <c r="AN51" s="255">
        <f>RANK(AO51,$AO$6:$AO$248)</f>
        <v>39</v>
      </c>
      <c r="AO51" s="256">
        <f>(L51+N51+P51+R51+T51+V51+X51+Z51+AB51+AD51+AF51+AH51+AJ51+AL51)- SMALL((L51,N51,P51,R51,T51,V51,X51,Z51,AB51,AD51,AF51,AH51,AJ51,AL51),1)- SMALL((L51,N51,P51,R51,T51,V51,X51,Z51,AB51,AD51,AF51,AH51,AJ51,AL51),2)- SMALL((L51,N51,P51,R51,T51,V51,X51,Z51,AB51,AD51,AF51,AH51,AJ51,AL51),3)</f>
        <v>20</v>
      </c>
      <c r="AP51" s="161"/>
    </row>
    <row r="52" spans="1:42" s="54" customFormat="1" ht="16" customHeight="1" x14ac:dyDescent="0.2">
      <c r="A52" s="190">
        <f t="shared" si="4"/>
        <v>47</v>
      </c>
      <c r="B52" s="187">
        <v>3535654</v>
      </c>
      <c r="C52" s="184" t="s">
        <v>331</v>
      </c>
      <c r="D52" s="181" t="s">
        <v>350</v>
      </c>
      <c r="E52" s="178" t="str">
        <f t="shared" si="5"/>
        <v>AbigailDRACH</v>
      </c>
      <c r="F52" s="172">
        <v>2017</v>
      </c>
      <c r="G52" s="193">
        <v>1997</v>
      </c>
      <c r="H52" s="311" t="str">
        <f t="shared" si="6"/>
        <v>U23</v>
      </c>
      <c r="I52" s="415">
        <f>(L52+N52+P52+R52+T52+V52+X52+Z52+AB52+AD52+AF52+AH52+AJ52+AL52)-SMALL((L52, N52,P52,R52,T52,V52,X52,Z52,AB52,AD52,AF52,AH52,AJ52,AL52),1)-SMALL((L52,N52,P52,R52,T52,V52,X52,Z52,AB52,AD52,AF52,AH52,AJ52,AL52),2)-SMALL((L52,N52,P52,R52,T52,V52,X52,Z52,AB52,AD52,AF52,AH52,AJ52,AL52),3)</f>
        <v>16</v>
      </c>
      <c r="J52" s="393"/>
      <c r="K52" s="388">
        <f>IF($E52="","",VLOOKUP($E52,'SuperTour Women'!$E$6:$AN$238,9,FALSE))</f>
        <v>0</v>
      </c>
      <c r="L52" s="157">
        <f>IF(K52,LOOKUP(K52,{1;2;3;4;5;6;7;8;9;10;11;12;13;14;15;16;17;18;19;20;21},{30;25;21;18;16;15;14;13;12;11;10;9;8;7;6;5;4;3;2;1;0}),0)</f>
        <v>0</v>
      </c>
      <c r="M52" s="390">
        <f>IF($E52="","",VLOOKUP($E52,'SuperTour Women'!$E$6:$AN$238,11,FALSE))</f>
        <v>0</v>
      </c>
      <c r="N52" s="43">
        <f>IF(M52,LOOKUP(M52,{1;2;3;4;5;6;7;8;9;10;11;12;13;14;15;16;17;18;19;20;21},{30;25;21;18;16;15;14;13;12;11;10;9;8;7;6;5;4;3;2;1;0}),0)</f>
        <v>0</v>
      </c>
      <c r="O52" s="390">
        <f>IF($E52="","",VLOOKUP($E52,'SuperTour Women'!$E$6:$AN$238,13,FALSE))</f>
        <v>0</v>
      </c>
      <c r="P52" s="41">
        <f>IF(O52,LOOKUP(O52,{1;2;3;4;5;6;7;8;9;10;11;12;13;14;15;16;17;18;19;20;21},{30;25;21;18;16;15;14;13;12;11;10;9;8;7;6;5;4;3;2;1;0}),0)</f>
        <v>0</v>
      </c>
      <c r="Q52" s="390">
        <f>IF($E52="","",VLOOKUP($E52,'SuperTour Women'!$E$6:$AN$238,15,FALSE))</f>
        <v>0</v>
      </c>
      <c r="R52" s="43">
        <f>IF(Q52,LOOKUP(Q52,{1;2;3;4;5;6;7;8;9;10;11;12;13;14;15;16;17;18;19;20;21},{30;25;21;18;16;15;14;13;12;11;10;9;8;7;6;5;4;3;2;1;0}),0)</f>
        <v>0</v>
      </c>
      <c r="S52" s="390">
        <f>IF($E52="","",VLOOKUP($E52,'SuperTour Women'!$E$6:$AN$238,17,FALSE))</f>
        <v>0</v>
      </c>
      <c r="T52" s="45">
        <f>IF(S52,LOOKUP(S52,{1;2;3;4;5;6;7;8;9;10;11;12;13;14;15;16;17;18;19;20;21},{60;50;42;36;32;30;28;26;24;22;20;18;16;14;12;10;8;6;4;2;0}),0)</f>
        <v>0</v>
      </c>
      <c r="U52" s="390">
        <f>IF($E52="","",VLOOKUP($E52,'SuperTour Women'!$E$6:$AN$238,19,FALSE))</f>
        <v>0</v>
      </c>
      <c r="V52" s="41">
        <f>IF(U52,LOOKUP(U52,{1;2;3;4;5;6;7;8;9;10;11;12;13;14;15;16;17;18;19;20;21},{60;50;42;36;32;30;28;26;24;22;20;18;16;14;12;10;8;6;4;2;0}),0)</f>
        <v>0</v>
      </c>
      <c r="W52" s="390">
        <f>IF($E52="","",VLOOKUP($E52,'SuperTour Women'!$E$6:$AN$238,21,FALSE))</f>
        <v>0</v>
      </c>
      <c r="X52" s="45">
        <f>IF(W52,LOOKUP(W52,{1;2;3;4;5;6;7;8;9;10;11;12;13;14;15;16;17;18;19;20;21},{60;50;42;36;32;30;28;26;24;22;20;18;16;14;12;10;8;6;4;2;0}),0)</f>
        <v>0</v>
      </c>
      <c r="Y52" s="390">
        <f>IF($E52="","",VLOOKUP($E52,'SuperTour Women'!$E$6:$AN$238,23,FALSE))</f>
        <v>0</v>
      </c>
      <c r="Z52" s="41">
        <f>IF(Y52,LOOKUP(Y52,{1;2;3;4;5;6;7;8;9;10;11;12;13;14;15;16;17;18;19;20;21},{60;50;42;36;32;30;28;26;24;22;20;18;16;14;12;10;8;6;4;2;0}),0)</f>
        <v>0</v>
      </c>
      <c r="AA52" s="390">
        <f>IF($E52="","",VLOOKUP($E52,'SuperTour Women'!$E$6:$AN$238,25,FALSE))</f>
        <v>5</v>
      </c>
      <c r="AB52" s="106">
        <f>IF(AA52,LOOKUP(AA52,{1;2;3;4;5;6;7;8;9;10;11;12;13;14;15;16;17;18;19;20;21},{30;25;21;18;16;15;14;13;12;11;10;9;8;7;6;5;4;3;2;1;0}),0)</f>
        <v>16</v>
      </c>
      <c r="AC52" s="390">
        <f>IF($E52="","",VLOOKUP($E52,'SuperTour Women'!$E$6:$AN$238,27,FALSE))</f>
        <v>0</v>
      </c>
      <c r="AD52" s="488">
        <f>IF(AC52,LOOKUP(AC52,{1;2;3;4;5;6;7;8;9;10;11;12;13;14;15;16;17;18;19;20;21},{30;25;21;18;16;15;14;13;12;11;10;9;8;7;6;5;4;3;2;1;0}),0)</f>
        <v>0</v>
      </c>
      <c r="AE52" s="390">
        <f>IF($E52="","",VLOOKUP($E52,'SuperTour Women'!$E$6:$AN$238,29,FALSE))</f>
        <v>0</v>
      </c>
      <c r="AF52" s="106">
        <f>IF(AE52,LOOKUP(AE52,{1;2;3;4;5;6;7;8;9;10;11;12;13;14;15;16;17;18;19;20;21},{30;25;21;18;16;15;14;13;12;11;10;9;8;7;6;5;4;3;2;1;0}),0)</f>
        <v>0</v>
      </c>
      <c r="AG52" s="390">
        <f>IF($E52="","",VLOOKUP($E52,'SuperTour Women'!$E$6:$AN$238,31,FALSE))</f>
        <v>0</v>
      </c>
      <c r="AH52" s="41">
        <f>IF(AG52,LOOKUP(AG52,{1;2;3;4;5;6;7;8;9;10;11;12;13;14;15;16;17;18;19;20;21},{30;25;21;18;16;15;14;13;12;11;10;9;8;7;6;5;4;3;2;1;0}),0)</f>
        <v>0</v>
      </c>
      <c r="AI52" s="390">
        <f>IF($E52="","",VLOOKUP($E52,'SuperTour Women'!$E$6:$AN$238,33,FALSE))</f>
        <v>0</v>
      </c>
      <c r="AJ52" s="43">
        <f>IF(AI52,LOOKUP(AI52,{1;2;3;4;5;6;7;8;9;10;11;12;13;14;15;16;17;18;19;20;21},{30;25;21;18;16;15;14;13;12;11;10;9;8;7;6;5;4;3;2;1;0}),0)</f>
        <v>0</v>
      </c>
      <c r="AK52" s="390">
        <f>IF($E52="","",VLOOKUP($E52,'SuperTour Women'!$E$6:$AN$238,35,FALSE))</f>
        <v>0</v>
      </c>
      <c r="AL52" s="43">
        <f>IF(AK52,LOOKUP(AK52,{1;2;3;4;5;6;7;8;9;10;11;12;13;14;15;16;17;18;19;20;21},{30;25;21;18;16;15;14;13;12;11;10;9;8;7;6;5;4;3;2;1;0}),0)</f>
        <v>0</v>
      </c>
      <c r="AM52" s="259"/>
      <c r="AN52" s="255">
        <f>RANK(AO52,$AO$6:$AO$248)</f>
        <v>41</v>
      </c>
      <c r="AO52" s="256">
        <f>(L52+N52+P52+R52+T52+V52+X52+Z52+AB52+AD52+AF52+AH52+AJ52+AL52)- SMALL((L52,N52,P52,R52,T52,V52,X52,Z52,AB52,AD52,AF52,AH52,AJ52,AL52),1)- SMALL((L52,N52,P52,R52,T52,V52,X52,Z52,AB52,AD52,AF52,AH52,AJ52,AL52),2)- SMALL((L52,N52,P52,R52,T52,V52,X52,Z52,AB52,AD52,AF52,AH52,AJ52,AL52),3)</f>
        <v>16</v>
      </c>
      <c r="AP52" s="161"/>
    </row>
    <row r="53" spans="1:42" s="54" customFormat="1" ht="16" customHeight="1" x14ac:dyDescent="0.2">
      <c r="A53" s="190">
        <f t="shared" si="4"/>
        <v>47</v>
      </c>
      <c r="B53" s="187">
        <v>3535680</v>
      </c>
      <c r="C53" s="181" t="s">
        <v>365</v>
      </c>
      <c r="D53" s="182" t="s">
        <v>554</v>
      </c>
      <c r="E53" s="178" t="str">
        <f t="shared" si="5"/>
        <v>AmandaKAUTZER</v>
      </c>
      <c r="F53" s="174"/>
      <c r="G53" s="193">
        <v>1998</v>
      </c>
      <c r="H53" s="311" t="str">
        <f t="shared" si="6"/>
        <v>U23</v>
      </c>
      <c r="I53" s="415">
        <f>(L53+N53+P53+R53+T53+V53+X53+Z53+AB53+AD53+AF53+AH53+AJ53+AL53)-SMALL((L53, N53,P53,R53,T53,V53,X53,Z53,AB53,AD53,AF53,AH53,AJ53,AL53),1)-SMALL((L53,N53,P53,R53,T53,V53,X53,Z53,AB53,AD53,AF53,AH53,AJ53,AL53),2)-SMALL((L53,N53,P53,R53,T53,V53,X53,Z53,AB53,AD53,AF53,AH53,AJ53,AL53),3)</f>
        <v>16</v>
      </c>
      <c r="J53" s="393"/>
      <c r="K53" s="388">
        <f>IF($E53="","",VLOOKUP($E53,'SuperTour Women'!$E$6:$AN$238,9,FALSE))</f>
        <v>0</v>
      </c>
      <c r="L53" s="157">
        <f>IF(K53,LOOKUP(K53,{1;2;3;4;5;6;7;8;9;10;11;12;13;14;15;16;17;18;19;20;21},{30;25;21;18;16;15;14;13;12;11;10;9;8;7;6;5;4;3;2;1;0}),0)</f>
        <v>0</v>
      </c>
      <c r="M53" s="390">
        <f>IF($E53="","",VLOOKUP($E53,'SuperTour Women'!$E$6:$AN$238,11,FALSE))</f>
        <v>0</v>
      </c>
      <c r="N53" s="43">
        <f>IF(M53,LOOKUP(M53,{1;2;3;4;5;6;7;8;9;10;11;12;13;14;15;16;17;18;19;20;21},{30;25;21;18;16;15;14;13;12;11;10;9;8;7;6;5;4;3;2;1;0}),0)</f>
        <v>0</v>
      </c>
      <c r="O53" s="390">
        <f>IF($E53="","",VLOOKUP($E53,'SuperTour Women'!$E$6:$AN$238,13,FALSE))</f>
        <v>0</v>
      </c>
      <c r="P53" s="41">
        <f>IF(O53,LOOKUP(O53,{1;2;3;4;5;6;7;8;9;10;11;12;13;14;15;16;17;18;19;20;21},{30;25;21;18;16;15;14;13;12;11;10;9;8;7;6;5;4;3;2;1;0}),0)</f>
        <v>0</v>
      </c>
      <c r="Q53" s="390">
        <f>IF($E53="","",VLOOKUP($E53,'SuperTour Women'!$E$6:$AN$238,15,FALSE))</f>
        <v>0</v>
      </c>
      <c r="R53" s="43">
        <f>IF(Q53,LOOKUP(Q53,{1;2;3;4;5;6;7;8;9;10;11;12;13;14;15;16;17;18;19;20;21},{30;25;21;18;16;15;14;13;12;11;10;9;8;7;6;5;4;3;2;1;0}),0)</f>
        <v>0</v>
      </c>
      <c r="S53" s="390">
        <f>IF($E53="","",VLOOKUP($E53,'SuperTour Women'!$E$6:$AN$238,17,FALSE))</f>
        <v>0</v>
      </c>
      <c r="T53" s="45">
        <f>IF(S53,LOOKUP(S53,{1;2;3;4;5;6;7;8;9;10;11;12;13;14;15;16;17;18;19;20;21},{60;50;42;36;32;30;28;26;24;22;20;18;16;14;12;10;8;6;4;2;0}),0)</f>
        <v>0</v>
      </c>
      <c r="U53" s="390">
        <f>IF($E53="","",VLOOKUP($E53,'SuperTour Women'!$E$6:$AN$238,19,FALSE))</f>
        <v>0</v>
      </c>
      <c r="V53" s="41">
        <f>IF(U53,LOOKUP(U53,{1;2;3;4;5;6;7;8;9;10;11;12;13;14;15;16;17;18;19;20;21},{60;50;42;36;32;30;28;26;24;22;20;18;16;14;12;10;8;6;4;2;0}),0)</f>
        <v>0</v>
      </c>
      <c r="W53" s="390">
        <f>IF($E53="","",VLOOKUP($E53,'SuperTour Women'!$E$6:$AN$238,21,FALSE))</f>
        <v>0</v>
      </c>
      <c r="X53" s="45">
        <f>IF(W53,LOOKUP(W53,{1;2;3;4;5;6;7;8;9;10;11;12;13;14;15;16;17;18;19;20;21},{60;50;42;36;32;30;28;26;24;22;20;18;16;14;12;10;8;6;4;2;0}),0)</f>
        <v>0</v>
      </c>
      <c r="Y53" s="390">
        <f>IF($E53="","",VLOOKUP($E53,'SuperTour Women'!$E$6:$AN$238,23,FALSE))</f>
        <v>20</v>
      </c>
      <c r="Z53" s="41">
        <f>IF(Y53,LOOKUP(Y53,{1;2;3;4;5;6;7;8;9;10;11;12;13;14;15;16;17;18;19;20;21},{60;50;42;36;32;30;28;26;24;22;20;18;16;14;12;10;8;6;4;2;0}),0)</f>
        <v>2</v>
      </c>
      <c r="AA53" s="390">
        <f>IF($E53="","",VLOOKUP($E53,'SuperTour Women'!$E$6:$AN$238,25,FALSE))</f>
        <v>0</v>
      </c>
      <c r="AB53" s="106">
        <f>IF(AA53,LOOKUP(AA53,{1;2;3;4;5;6;7;8;9;10;11;12;13;14;15;16;17;18;19;20;21},{30;25;21;18;16;15;14;13;12;11;10;9;8;7;6;5;4;3;2;1;0}),0)</f>
        <v>0</v>
      </c>
      <c r="AC53" s="390">
        <f>IF($E53="","",VLOOKUP($E53,'SuperTour Women'!$E$6:$AN$238,27,FALSE))</f>
        <v>0</v>
      </c>
      <c r="AD53" s="488">
        <f>IF(AC53,LOOKUP(AC53,{1;2;3;4;5;6;7;8;9;10;11;12;13;14;15;16;17;18;19;20;21},{30;25;21;18;16;15;14;13;12;11;10;9;8;7;6;5;4;3;2;1;0}),0)</f>
        <v>0</v>
      </c>
      <c r="AE53" s="390">
        <f>IF($E53="","",VLOOKUP($E53,'SuperTour Women'!$E$6:$AN$238,29,FALSE))</f>
        <v>0</v>
      </c>
      <c r="AF53" s="106">
        <f>IF(AE53,LOOKUP(AE53,{1;2;3;4;5;6;7;8;9;10;11;12;13;14;15;16;17;18;19;20;21},{30;25;21;18;16;15;14;13;12;11;10;9;8;7;6;5;4;3;2;1;0}),0)</f>
        <v>0</v>
      </c>
      <c r="AG53" s="390">
        <f>IF($E53="","",VLOOKUP($E53,'SuperTour Women'!$E$6:$AN$238,31,FALSE))</f>
        <v>0</v>
      </c>
      <c r="AH53" s="41">
        <f>IF(AG53,LOOKUP(AG53,{1;2;3;4;5;6;7;8;9;10;11;12;13;14;15;16;17;18;19;20;21},{30;25;21;18;16;15;14;13;12;11;10;9;8;7;6;5;4;3;2;1;0}),0)</f>
        <v>0</v>
      </c>
      <c r="AI53" s="390">
        <f>IF($E53="","",VLOOKUP($E53,'SuperTour Women'!$E$6:$AN$238,33,FALSE))</f>
        <v>13</v>
      </c>
      <c r="AJ53" s="43">
        <f>IF(AI53,LOOKUP(AI53,{1;2;3;4;5;6;7;8;9;10;11;12;13;14;15;16;17;18;19;20;21},{30;25;21;18;16;15;14;13;12;11;10;9;8;7;6;5;4;3;2;1;0}),0)</f>
        <v>8</v>
      </c>
      <c r="AK53" s="390">
        <f>IF($E53="","",VLOOKUP($E53,'SuperTour Women'!$E$6:$AN$238,35,FALSE))</f>
        <v>15</v>
      </c>
      <c r="AL53" s="43">
        <f>IF(AK53,LOOKUP(AK53,{1;2;3;4;5;6;7;8;9;10;11;12;13;14;15;16;17;18;19;20;21},{30;25;21;18;16;15;14;13;12;11;10;9;8;7;6;5;4;3;2;1;0}),0)</f>
        <v>6</v>
      </c>
      <c r="AM53" s="259"/>
      <c r="AN53" s="255">
        <f>RANK(AO53,$AO$6:$AO$248)</f>
        <v>41</v>
      </c>
      <c r="AO53" s="256">
        <f>(L53+N53+P53+R53+T53+V53+X53+Z53+AB53+AD53+AF53+AH53+AJ53+AL53)- SMALL((L53,N53,P53,R53,T53,V53,X53,Z53,AB53,AD53,AF53,AH53,AJ53,AL53),1)- SMALL((L53,N53,P53,R53,T53,V53,X53,Z53,AB53,AD53,AF53,AH53,AJ53,AL53),2)- SMALL((L53,N53,P53,R53,T53,V53,X53,Z53,AB53,AD53,AF53,AH53,AJ53,AL53),3)</f>
        <v>16</v>
      </c>
      <c r="AP53" s="161"/>
    </row>
    <row r="54" spans="1:42" s="54" customFormat="1" ht="16" customHeight="1" x14ac:dyDescent="0.2">
      <c r="A54" s="190">
        <f t="shared" si="4"/>
        <v>47</v>
      </c>
      <c r="B54" s="187"/>
      <c r="C54" s="181" t="s">
        <v>298</v>
      </c>
      <c r="D54" s="181" t="s">
        <v>660</v>
      </c>
      <c r="E54" s="178" t="str">
        <f t="shared" si="5"/>
        <v>AnnikaLANDIS</v>
      </c>
      <c r="F54" s="172"/>
      <c r="G54" s="193">
        <v>1998</v>
      </c>
      <c r="H54" s="311" t="str">
        <f t="shared" si="6"/>
        <v>U23</v>
      </c>
      <c r="I54" s="415">
        <f>(L54+N54+P54+R54+T54+V54+X54+Z54+AB54+AD54+AF54+AH54+AJ54+AL54)-SMALL((L54, N54,P54,R54,T54,V54,X54,Z54,AB54,AD54,AF54,AH54,AJ54,AL54),1)-SMALL((L54,N54,P54,R54,T54,V54,X54,Z54,AB54,AD54,AF54,AH54,AJ54,AL54),2)-SMALL((L54,N54,P54,R54,T54,V54,X54,Z54,AB54,AD54,AF54,AH54,AJ54,AL54),3)</f>
        <v>16</v>
      </c>
      <c r="J54" s="393"/>
      <c r="K54" s="388">
        <f>IF($E54="","",VLOOKUP($E54,'SuperTour Women'!$E$6:$AN$238,9,FALSE))</f>
        <v>0</v>
      </c>
      <c r="L54" s="157">
        <f>IF(K54,LOOKUP(K54,{1;2;3;4;5;6;7;8;9;10;11;12;13;14;15;16;17;18;19;20;21},{30;25;21;18;16;15;14;13;12;11;10;9;8;7;6;5;4;3;2;1;0}),0)</f>
        <v>0</v>
      </c>
      <c r="M54" s="390">
        <f>IF($E54="","",VLOOKUP($E54,'SuperTour Women'!$E$6:$AN$238,11,FALSE))</f>
        <v>0</v>
      </c>
      <c r="N54" s="43">
        <f>IF(M54,LOOKUP(M54,{1;2;3;4;5;6;7;8;9;10;11;12;13;14;15;16;17;18;19;20;21},{30;25;21;18;16;15;14;13;12;11;10;9;8;7;6;5;4;3;2;1;0}),0)</f>
        <v>0</v>
      </c>
      <c r="O54" s="390">
        <f>IF($E54="","",VLOOKUP($E54,'SuperTour Women'!$E$6:$AN$238,13,FALSE))</f>
        <v>0</v>
      </c>
      <c r="P54" s="41">
        <f>IF(O54,LOOKUP(O54,{1;2;3;4;5;6;7;8;9;10;11;12;13;14;15;16;17;18;19;20;21},{30;25;21;18;16;15;14;13;12;11;10;9;8;7;6;5;4;3;2;1;0}),0)</f>
        <v>0</v>
      </c>
      <c r="Q54" s="390">
        <f>IF($E54="","",VLOOKUP($E54,'SuperTour Women'!$E$6:$AN$238,15,FALSE))</f>
        <v>0</v>
      </c>
      <c r="R54" s="43">
        <f>IF(Q54,LOOKUP(Q54,{1;2;3;4;5;6;7;8;9;10;11;12;13;14;15;16;17;18;19;20;21},{30;25;21;18;16;15;14;13;12;11;10;9;8;7;6;5;4;3;2;1;0}),0)</f>
        <v>0</v>
      </c>
      <c r="S54" s="390">
        <f>IF($E54="","",VLOOKUP($E54,'SuperTour Women'!$E$6:$AN$238,17,FALSE))</f>
        <v>0</v>
      </c>
      <c r="T54" s="45">
        <f>IF(S54,LOOKUP(S54,{1;2;3;4;5;6;7;8;9;10;11;12;13;14;15;16;17;18;19;20;21},{60;50;42;36;32;30;28;26;24;22;20;18;16;14;12;10;8;6;4;2;0}),0)</f>
        <v>0</v>
      </c>
      <c r="U54" s="390">
        <f>IF($E54="","",VLOOKUP($E54,'SuperTour Women'!$E$6:$AN$238,19,FALSE))</f>
        <v>0</v>
      </c>
      <c r="V54" s="41">
        <f>IF(U54,LOOKUP(U54,{1;2;3;4;5;6;7;8;9;10;11;12;13;14;15;16;17;18;19;20;21},{60;50;42;36;32;30;28;26;24;22;20;18;16;14;12;10;8;6;4;2;0}),0)</f>
        <v>0</v>
      </c>
      <c r="W54" s="390">
        <f>IF($E54="","",VLOOKUP($E54,'SuperTour Women'!$E$6:$AN$238,21,FALSE))</f>
        <v>13</v>
      </c>
      <c r="X54" s="45">
        <f>IF(W54,LOOKUP(W54,{1;2;3;4;5;6;7;8;9;10;11;12;13;14;15;16;17;18;19;20;21},{60;50;42;36;32;30;28;26;24;22;20;18;16;14;12;10;8;6;4;2;0}),0)</f>
        <v>16</v>
      </c>
      <c r="Y54" s="390">
        <f>IF($E54="","",VLOOKUP($E54,'SuperTour Women'!$E$6:$AN$238,23,FALSE))</f>
        <v>0</v>
      </c>
      <c r="Z54" s="41">
        <f>IF(Y54,LOOKUP(Y54,{1;2;3;4;5;6;7;8;9;10;11;12;13;14;15;16;17;18;19;20;21},{60;50;42;36;32;30;28;26;24;22;20;18;16;14;12;10;8;6;4;2;0}),0)</f>
        <v>0</v>
      </c>
      <c r="AA54" s="390">
        <f>IF($E54="","",VLOOKUP($E54,'SuperTour Women'!$E$6:$AN$238,25,FALSE))</f>
        <v>0</v>
      </c>
      <c r="AB54" s="106">
        <f>IF(AA54,LOOKUP(AA54,{1;2;3;4;5;6;7;8;9;10;11;12;13;14;15;16;17;18;19;20;21},{30;25;21;18;16;15;14;13;12;11;10;9;8;7;6;5;4;3;2;1;0}),0)</f>
        <v>0</v>
      </c>
      <c r="AC54" s="390">
        <f>IF($E54="","",VLOOKUP($E54,'SuperTour Women'!$E$6:$AN$238,27,FALSE))</f>
        <v>0</v>
      </c>
      <c r="AD54" s="488">
        <f>IF(AC54,LOOKUP(AC54,{1;2;3;4;5;6;7;8;9;10;11;12;13;14;15;16;17;18;19;20;21},{30;25;21;18;16;15;14;13;12;11;10;9;8;7;6;5;4;3;2;1;0}),0)</f>
        <v>0</v>
      </c>
      <c r="AE54" s="390">
        <f>IF($E54="","",VLOOKUP($E54,'SuperTour Women'!$E$6:$AN$238,29,FALSE))</f>
        <v>0</v>
      </c>
      <c r="AF54" s="106">
        <f>IF(AE54,LOOKUP(AE54,{1;2;3;4;5;6;7;8;9;10;11;12;13;14;15;16;17;18;19;20;21},{30;25;21;18;16;15;14;13;12;11;10;9;8;7;6;5;4;3;2;1;0}),0)</f>
        <v>0</v>
      </c>
      <c r="AG54" s="390">
        <f>IF($E54="","",VLOOKUP($E54,'SuperTour Women'!$E$6:$AN$238,31,FALSE))</f>
        <v>0</v>
      </c>
      <c r="AH54" s="41">
        <f>IF(AG54,LOOKUP(AG54,{1;2;3;4;5;6;7;8;9;10;11;12;13;14;15;16;17;18;19;20;21},{30;25;21;18;16;15;14;13;12;11;10;9;8;7;6;5;4;3;2;1;0}),0)</f>
        <v>0</v>
      </c>
      <c r="AI54" s="390">
        <f>IF($E54="","",VLOOKUP($E54,'SuperTour Women'!$E$6:$AN$238,33,FALSE))</f>
        <v>0</v>
      </c>
      <c r="AJ54" s="43">
        <f>IF(AI54,LOOKUP(AI54,{1;2;3;4;5;6;7;8;9;10;11;12;13;14;15;16;17;18;19;20;21},{30;25;21;18;16;15;14;13;12;11;10;9;8;7;6;5;4;3;2;1;0}),0)</f>
        <v>0</v>
      </c>
      <c r="AK54" s="390">
        <f>IF($E54="","",VLOOKUP($E54,'SuperTour Women'!$E$6:$AN$238,35,FALSE))</f>
        <v>0</v>
      </c>
      <c r="AL54" s="43">
        <f>IF(AK54,LOOKUP(AK54,{1;2;3;4;5;6;7;8;9;10;11;12;13;14;15;16;17;18;19;20;21},{30;25;21;18;16;15;14;13;12;11;10;9;8;7;6;5;4;3;2;1;0}),0)</f>
        <v>0</v>
      </c>
      <c r="AM54" s="259"/>
      <c r="AN54" s="255"/>
      <c r="AO54" s="256"/>
      <c r="AP54" s="161"/>
    </row>
    <row r="55" spans="1:42" s="264" customFormat="1" ht="16" customHeight="1" x14ac:dyDescent="0.2">
      <c r="A55" s="190">
        <f t="shared" si="4"/>
        <v>47</v>
      </c>
      <c r="B55" s="187">
        <v>3535791</v>
      </c>
      <c r="C55" s="181" t="s">
        <v>358</v>
      </c>
      <c r="D55" s="181" t="s">
        <v>359</v>
      </c>
      <c r="E55" s="178" t="str">
        <f t="shared" si="5"/>
        <v>SydneyPALMER-LEGER</v>
      </c>
      <c r="F55" s="172">
        <v>2017</v>
      </c>
      <c r="G55" s="193">
        <v>2002</v>
      </c>
      <c r="H55" s="311" t="str">
        <f t="shared" si="6"/>
        <v>U23</v>
      </c>
      <c r="I55" s="415">
        <f>(L55+N55+P55+R55+T55+V55+X55+Z55+AB55+AD55+AF55+AH55+AJ55+AL55)-SMALL((L55, N55,P55,R55,T55,V55,X55,Z55,AB55,AD55,AF55,AH55,AJ55,AL55),1)-SMALL((L55,N55,P55,R55,T55,V55,X55,Z55,AB55,AD55,AF55,AH55,AJ55,AL55),2)-SMALL((L55,N55,P55,R55,T55,V55,X55,Z55,AB55,AD55,AF55,AH55,AJ55,AL55),3)</f>
        <v>16</v>
      </c>
      <c r="J55" s="393"/>
      <c r="K55" s="388">
        <f>IF($E55="","",VLOOKUP($E55,'SuperTour Women'!$E$6:$AN$238,9,FALSE))</f>
        <v>0</v>
      </c>
      <c r="L55" s="157">
        <f>IF(K55,LOOKUP(K55,{1;2;3;4;5;6;7;8;9;10;11;12;13;14;15;16;17;18;19;20;21},{30;25;21;18;16;15;14;13;12;11;10;9;8;7;6;5;4;3;2;1;0}),0)</f>
        <v>0</v>
      </c>
      <c r="M55" s="390">
        <f>IF($E55="","",VLOOKUP($E55,'SuperTour Women'!$E$6:$AN$238,11,FALSE))</f>
        <v>5</v>
      </c>
      <c r="N55" s="43">
        <f>IF(M55,LOOKUP(M55,{1;2;3;4;5;6;7;8;9;10;11;12;13;14;15;16;17;18;19;20;21},{30;25;21;18;16;15;14;13;12;11;10;9;8;7;6;5;4;3;2;1;0}),0)</f>
        <v>16</v>
      </c>
      <c r="O55" s="390">
        <f>IF($E55="","",VLOOKUP($E55,'SuperTour Women'!$E$6:$AN$238,13,FALSE))</f>
        <v>0</v>
      </c>
      <c r="P55" s="41">
        <f>IF(O55,LOOKUP(O55,{1;2;3;4;5;6;7;8;9;10;11;12;13;14;15;16;17;18;19;20;21},{30;25;21;18;16;15;14;13;12;11;10;9;8;7;6;5;4;3;2;1;0}),0)</f>
        <v>0</v>
      </c>
      <c r="Q55" s="390">
        <f>IF($E55="","",VLOOKUP($E55,'SuperTour Women'!$E$6:$AN$238,15,FALSE))</f>
        <v>0</v>
      </c>
      <c r="R55" s="43">
        <f>IF(Q55,LOOKUP(Q55,{1;2;3;4;5;6;7;8;9;10;11;12;13;14;15;16;17;18;19;20;21},{30;25;21;18;16;15;14;13;12;11;10;9;8;7;6;5;4;3;2;1;0}),0)</f>
        <v>0</v>
      </c>
      <c r="S55" s="390">
        <f>IF($E55="","",VLOOKUP($E55,'SuperTour Women'!$E$6:$AN$238,17,FALSE))</f>
        <v>0</v>
      </c>
      <c r="T55" s="45">
        <f>IF(S55,LOOKUP(S55,{1;2;3;4;5;6;7;8;9;10;11;12;13;14;15;16;17;18;19;20;21},{60;50;42;36;32;30;28;26;24;22;20;18;16;14;12;10;8;6;4;2;0}),0)</f>
        <v>0</v>
      </c>
      <c r="U55" s="390">
        <f>IF($E55="","",VLOOKUP($E55,'SuperTour Women'!$E$6:$AN$238,19,FALSE))</f>
        <v>0</v>
      </c>
      <c r="V55" s="41">
        <f>IF(U55,LOOKUP(U55,{1;2;3;4;5;6;7;8;9;10;11;12;13;14;15;16;17;18;19;20;21},{60;50;42;36;32;30;28;26;24;22;20;18;16;14;12;10;8;6;4;2;0}),0)</f>
        <v>0</v>
      </c>
      <c r="W55" s="390">
        <f>IF($E55="","",VLOOKUP($E55,'SuperTour Women'!$E$6:$AN$238,21,FALSE))</f>
        <v>0</v>
      </c>
      <c r="X55" s="45">
        <f>IF(W55,LOOKUP(W55,{1;2;3;4;5;6;7;8;9;10;11;12;13;14;15;16;17;18;19;20;21},{60;50;42;36;32;30;28;26;24;22;20;18;16;14;12;10;8;6;4;2;0}),0)</f>
        <v>0</v>
      </c>
      <c r="Y55" s="390">
        <f>IF($E55="","",VLOOKUP($E55,'SuperTour Women'!$E$6:$AN$238,23,FALSE))</f>
        <v>0</v>
      </c>
      <c r="Z55" s="41">
        <f>IF(Y55,LOOKUP(Y55,{1;2;3;4;5;6;7;8;9;10;11;12;13;14;15;16;17;18;19;20;21},{60;50;42;36;32;30;28;26;24;22;20;18;16;14;12;10;8;6;4;2;0}),0)</f>
        <v>0</v>
      </c>
      <c r="AA55" s="390">
        <f>IF($E55="","",VLOOKUP($E55,'SuperTour Women'!$E$6:$AN$238,25,FALSE))</f>
        <v>0</v>
      </c>
      <c r="AB55" s="106">
        <f>IF(AA55,LOOKUP(AA55,{1;2;3;4;5;6;7;8;9;10;11;12;13;14;15;16;17;18;19;20;21},{30;25;21;18;16;15;14;13;12;11;10;9;8;7;6;5;4;3;2;1;0}),0)</f>
        <v>0</v>
      </c>
      <c r="AC55" s="390">
        <f>IF($E55="","",VLOOKUP($E55,'SuperTour Women'!$E$6:$AN$238,27,FALSE))</f>
        <v>0</v>
      </c>
      <c r="AD55" s="488">
        <f>IF(AC55,LOOKUP(AC55,{1;2;3;4;5;6;7;8;9;10;11;12;13;14;15;16;17;18;19;20;21},{30;25;21;18;16;15;14;13;12;11;10;9;8;7;6;5;4;3;2;1;0}),0)</f>
        <v>0</v>
      </c>
      <c r="AE55" s="390">
        <f>IF($E55="","",VLOOKUP($E55,'SuperTour Women'!$E$6:$AN$238,29,FALSE))</f>
        <v>0</v>
      </c>
      <c r="AF55" s="106">
        <f>IF(AE55,LOOKUP(AE55,{1;2;3;4;5;6;7;8;9;10;11;12;13;14;15;16;17;18;19;20;21},{30;25;21;18;16;15;14;13;12;11;10;9;8;7;6;5;4;3;2;1;0}),0)</f>
        <v>0</v>
      </c>
      <c r="AG55" s="390">
        <f>IF($E55="","",VLOOKUP($E55,'SuperTour Women'!$E$6:$AN$238,31,FALSE))</f>
        <v>0</v>
      </c>
      <c r="AH55" s="41">
        <f>IF(AG55,LOOKUP(AG55,{1;2;3;4;5;6;7;8;9;10;11;12;13;14;15;16;17;18;19;20;21},{30;25;21;18;16;15;14;13;12;11;10;9;8;7;6;5;4;3;2;1;0}),0)</f>
        <v>0</v>
      </c>
      <c r="AI55" s="390">
        <f>IF($E55="","",VLOOKUP($E55,'SuperTour Women'!$E$6:$AN$238,33,FALSE))</f>
        <v>0</v>
      </c>
      <c r="AJ55" s="43">
        <f>IF(AI55,LOOKUP(AI55,{1;2;3;4;5;6;7;8;9;10;11;12;13;14;15;16;17;18;19;20;21},{30;25;21;18;16;15;14;13;12;11;10;9;8;7;6;5;4;3;2;1;0}),0)</f>
        <v>0</v>
      </c>
      <c r="AK55" s="390">
        <f>IF($E55="","",VLOOKUP($E55,'SuperTour Women'!$E$6:$AN$238,35,FALSE))</f>
        <v>0</v>
      </c>
      <c r="AL55" s="43">
        <f>IF(AK55,LOOKUP(AK55,{1;2;3;4;5;6;7;8;9;10;11;12;13;14;15;16;17;18;19;20;21},{30;25;21;18;16;15;14;13;12;11;10;9;8;7;6;5;4;3;2;1;0}),0)</f>
        <v>0</v>
      </c>
      <c r="AM55" s="437"/>
      <c r="AN55" s="255">
        <f>RANK(AO55,$AO$6:$AO$248)</f>
        <v>41</v>
      </c>
      <c r="AO55" s="256">
        <f>(L55+N55+P55+R55+T55+V55+X55+Z55+AB55+AD55+AF55+AH55+AJ55+AL55)- SMALL((L55,N55,P55,R55,T55,V55,X55,Z55,AB55,AD55,AF55,AH55,AJ55,AL55),1)- SMALL((L55,N55,P55,R55,T55,V55,X55,Z55,AB55,AD55,AF55,AH55,AJ55,AL55),2)- SMALL((L55,N55,P55,R55,T55,V55,X55,Z55,AB55,AD55,AF55,AH55,AJ55,AL55),3)</f>
        <v>16</v>
      </c>
      <c r="AP55" s="393"/>
    </row>
    <row r="56" spans="1:42" s="54" customFormat="1" ht="16" customHeight="1" x14ac:dyDescent="0.2">
      <c r="A56" s="190">
        <f t="shared" si="4"/>
        <v>47</v>
      </c>
      <c r="B56" s="187">
        <v>3105305</v>
      </c>
      <c r="C56" s="181" t="s">
        <v>655</v>
      </c>
      <c r="D56" s="181" t="s">
        <v>656</v>
      </c>
      <c r="E56" s="178" t="str">
        <f t="shared" si="5"/>
        <v>Anne MariePETITCLERC</v>
      </c>
      <c r="F56" s="172"/>
      <c r="G56" s="196">
        <v>2001</v>
      </c>
      <c r="H56" s="311" t="str">
        <f t="shared" si="6"/>
        <v>U23</v>
      </c>
      <c r="I56" s="415">
        <f>(L56+N56+P56+R56+T56+V56+X56+Z56+AB56+AD56+AF56+AH56+AJ56+AL56)-SMALL((L56, N56,P56,R56,T56,V56,X56,Z56,AB56,AD56,AF56,AH56,AJ56,AL56),1)-SMALL((L56,N56,P56,R56,T56,V56,X56,Z56,AB56,AD56,AF56,AH56,AJ56,AL56),2)-SMALL((L56,N56,P56,R56,T56,V56,X56,Z56,AB56,AD56,AF56,AH56,AJ56,AL56),3)</f>
        <v>16</v>
      </c>
      <c r="J56" s="393"/>
      <c r="K56" s="388">
        <f>IF($E56="","",VLOOKUP($E56,'SuperTour Women'!$E$6:$AN$238,9,FALSE))</f>
        <v>0</v>
      </c>
      <c r="L56" s="157">
        <f>IF(K56,LOOKUP(K56,{1;2;3;4;5;6;7;8;9;10;11;12;13;14;15;16;17;18;19;20;21},{30;25;21;18;16;15;14;13;12;11;10;9;8;7;6;5;4;3;2;1;0}),0)</f>
        <v>0</v>
      </c>
      <c r="M56" s="390">
        <f>IF($E56="","",VLOOKUP($E56,'SuperTour Women'!$E$6:$AN$238,11,FALSE))</f>
        <v>0</v>
      </c>
      <c r="N56" s="43">
        <f>IF(M56,LOOKUP(M56,{1;2;3;4;5;6;7;8;9;10;11;12;13;14;15;16;17;18;19;20;21},{30;25;21;18;16;15;14;13;12;11;10;9;8;7;6;5;4;3;2;1;0}),0)</f>
        <v>0</v>
      </c>
      <c r="O56" s="390">
        <f>IF($E56="","",VLOOKUP($E56,'SuperTour Women'!$E$6:$AN$238,13,FALSE))</f>
        <v>0</v>
      </c>
      <c r="P56" s="41">
        <f>IF(O56,LOOKUP(O56,{1;2;3;4;5;6;7;8;9;10;11;12;13;14;15;16;17;18;19;20;21},{30;25;21;18;16;15;14;13;12;11;10;9;8;7;6;5;4;3;2;1;0}),0)</f>
        <v>0</v>
      </c>
      <c r="Q56" s="390">
        <f>IF($E56="","",VLOOKUP($E56,'SuperTour Women'!$E$6:$AN$238,15,FALSE))</f>
        <v>0</v>
      </c>
      <c r="R56" s="43">
        <f>IF(Q56,LOOKUP(Q56,{1;2;3;4;5;6;7;8;9;10;11;12;13;14;15;16;17;18;19;20;21},{30;25;21;18;16;15;14;13;12;11;10;9;8;7;6;5;4;3;2;1;0}),0)</f>
        <v>0</v>
      </c>
      <c r="S56" s="390">
        <f>IF($E56="","",VLOOKUP($E56,'SuperTour Women'!$E$6:$AN$238,17,FALSE))</f>
        <v>0</v>
      </c>
      <c r="T56" s="45">
        <f>IF(S56,LOOKUP(S56,{1;2;3;4;5;6;7;8;9;10;11;12;13;14;15;16;17;18;19;20;21},{60;50;42;36;32;30;28;26;24;22;20;18;16;14;12;10;8;6;4;2;0}),0)</f>
        <v>0</v>
      </c>
      <c r="U56" s="390">
        <f>IF($E56="","",VLOOKUP($E56,'SuperTour Women'!$E$6:$AN$238,19,FALSE))</f>
        <v>13</v>
      </c>
      <c r="V56" s="41">
        <f>IF(U56,LOOKUP(U56,{1;2;3;4;5;6;7;8;9;10;11;12;13;14;15;16;17;18;19;20;21},{60;50;42;36;32;30;28;26;24;22;20;18;16;14;12;10;8;6;4;2;0}),0)</f>
        <v>16</v>
      </c>
      <c r="W56" s="390">
        <f>IF($E56="","",VLOOKUP($E56,'SuperTour Women'!$E$6:$AN$238,21,FALSE))</f>
        <v>0</v>
      </c>
      <c r="X56" s="45">
        <f>IF(W56,LOOKUP(W56,{1;2;3;4;5;6;7;8;9;10;11;12;13;14;15;16;17;18;19;20;21},{60;50;42;36;32;30;28;26;24;22;20;18;16;14;12;10;8;6;4;2;0}),0)</f>
        <v>0</v>
      </c>
      <c r="Y56" s="390">
        <f>IF($E56="","",VLOOKUP($E56,'SuperTour Women'!$E$6:$AN$238,23,FALSE))</f>
        <v>0</v>
      </c>
      <c r="Z56" s="41">
        <f>IF(Y56,LOOKUP(Y56,{1;2;3;4;5;6;7;8;9;10;11;12;13;14;15;16;17;18;19;20;21},{60;50;42;36;32;30;28;26;24;22;20;18;16;14;12;10;8;6;4;2;0}),0)</f>
        <v>0</v>
      </c>
      <c r="AA56" s="390">
        <f>IF($E56="","",VLOOKUP($E56,'SuperTour Women'!$E$6:$AN$238,25,FALSE))</f>
        <v>0</v>
      </c>
      <c r="AB56" s="106">
        <f>IF(AA56,LOOKUP(AA56,{1;2;3;4;5;6;7;8;9;10;11;12;13;14;15;16;17;18;19;20;21},{30;25;21;18;16;15;14;13;12;11;10;9;8;7;6;5;4;3;2;1;0}),0)</f>
        <v>0</v>
      </c>
      <c r="AC56" s="390">
        <f>IF($E56="","",VLOOKUP($E56,'SuperTour Women'!$E$6:$AN$238,27,FALSE))</f>
        <v>0</v>
      </c>
      <c r="AD56" s="488">
        <f>IF(AC56,LOOKUP(AC56,{1;2;3;4;5;6;7;8;9;10;11;12;13;14;15;16;17;18;19;20;21},{30;25;21;18;16;15;14;13;12;11;10;9;8;7;6;5;4;3;2;1;0}),0)</f>
        <v>0</v>
      </c>
      <c r="AE56" s="390">
        <f>IF($E56="","",VLOOKUP($E56,'SuperTour Women'!$E$6:$AN$238,29,FALSE))</f>
        <v>0</v>
      </c>
      <c r="AF56" s="106">
        <f>IF(AE56,LOOKUP(AE56,{1;2;3;4;5;6;7;8;9;10;11;12;13;14;15;16;17;18;19;20;21},{30;25;21;18;16;15;14;13;12;11;10;9;8;7;6;5;4;3;2;1;0}),0)</f>
        <v>0</v>
      </c>
      <c r="AG56" s="390">
        <f>IF($E56="","",VLOOKUP($E56,'SuperTour Women'!$E$6:$AN$238,31,FALSE))</f>
        <v>0</v>
      </c>
      <c r="AH56" s="41">
        <f>IF(AG56,LOOKUP(AG56,{1;2;3;4;5;6;7;8;9;10;11;12;13;14;15;16;17;18;19;20;21},{30;25;21;18;16;15;14;13;12;11;10;9;8;7;6;5;4;3;2;1;0}),0)</f>
        <v>0</v>
      </c>
      <c r="AI56" s="390">
        <f>IF($E56="","",VLOOKUP($E56,'SuperTour Women'!$E$6:$AN$238,33,FALSE))</f>
        <v>0</v>
      </c>
      <c r="AJ56" s="43">
        <f>IF(AI56,LOOKUP(AI56,{1;2;3;4;5;6;7;8;9;10;11;12;13;14;15;16;17;18;19;20;21},{30;25;21;18;16;15;14;13;12;11;10;9;8;7;6;5;4;3;2;1;0}),0)</f>
        <v>0</v>
      </c>
      <c r="AK56" s="390">
        <f>IF($E56="","",VLOOKUP($E56,'SuperTour Women'!$E$6:$AN$238,35,FALSE))</f>
        <v>0</v>
      </c>
      <c r="AL56" s="43">
        <f>IF(AK56,LOOKUP(AK56,{1;2;3;4;5;6;7;8;9;10;11;12;13;14;15;16;17;18;19;20;21},{30;25;21;18;16;15;14;13;12;11;10;9;8;7;6;5;4;3;2;1;0}),0)</f>
        <v>0</v>
      </c>
      <c r="AM56" s="259"/>
      <c r="AN56" s="255"/>
      <c r="AO56" s="256"/>
      <c r="AP56" s="161"/>
    </row>
    <row r="57" spans="1:42" s="54" customFormat="1" ht="16" customHeight="1" x14ac:dyDescent="0.2">
      <c r="A57" s="190">
        <f t="shared" si="4"/>
        <v>52</v>
      </c>
      <c r="B57" s="187">
        <v>3105224</v>
      </c>
      <c r="C57" s="181" t="s">
        <v>321</v>
      </c>
      <c r="D57" s="181" t="s">
        <v>322</v>
      </c>
      <c r="E57" s="178" t="str">
        <f t="shared" si="5"/>
        <v>KatieWEAVER</v>
      </c>
      <c r="F57" s="172">
        <v>2017</v>
      </c>
      <c r="G57" s="193">
        <v>1997</v>
      </c>
      <c r="H57" s="311" t="str">
        <f t="shared" si="6"/>
        <v>U23</v>
      </c>
      <c r="I57" s="415">
        <f>(L57+N57+P57+R57+T57+V57+X57+Z57+AB57+AD57+AF57+AH57+AJ57+AL57)-SMALL((L57, N57,P57,R57,T57,V57,X57,Z57,AB57,AD57,AF57,AH57,AJ57,AL57),1)-SMALL((L57,N57,P57,R57,T57,V57,X57,Z57,AB57,AD57,AF57,AH57,AJ57,AL57),2)-SMALL((L57,N57,P57,R57,T57,V57,X57,Z57,AB57,AD57,AF57,AH57,AJ57,AL57),3)</f>
        <v>15</v>
      </c>
      <c r="J57" s="393"/>
      <c r="K57" s="388">
        <f>IF($E57="","",VLOOKUP($E57,'SuperTour Women'!$E$6:$AN$238,9,FALSE))</f>
        <v>0</v>
      </c>
      <c r="L57" s="157">
        <f>IF(K57,LOOKUP(K57,{1;2;3;4;5;6;7;8;9;10;11;12;13;14;15;16;17;18;19;20;21},{30;25;21;18;16;15;14;13;12;11;10;9;8;7;6;5;4;3;2;1;0}),0)</f>
        <v>0</v>
      </c>
      <c r="M57" s="390">
        <f>IF($E57="","",VLOOKUP($E57,'SuperTour Women'!$E$6:$AN$238,11,FALSE))</f>
        <v>0</v>
      </c>
      <c r="N57" s="43">
        <f>IF(M57,LOOKUP(M57,{1;2;3;4;5;6;7;8;9;10;11;12;13;14;15;16;17;18;19;20;21},{30;25;21;18;16;15;14;13;12;11;10;9;8;7;6;5;4;3;2;1;0}),0)</f>
        <v>0</v>
      </c>
      <c r="O57" s="390">
        <f>IF($E57="","",VLOOKUP($E57,'SuperTour Women'!$E$6:$AN$238,13,FALSE))</f>
        <v>0</v>
      </c>
      <c r="P57" s="41">
        <f>IF(O57,LOOKUP(O57,{1;2;3;4;5;6;7;8;9;10;11;12;13;14;15;16;17;18;19;20;21},{30;25;21;18;16;15;14;13;12;11;10;9;8;7;6;5;4;3;2;1;0}),0)</f>
        <v>0</v>
      </c>
      <c r="Q57" s="390">
        <f>IF($E57="","",VLOOKUP($E57,'SuperTour Women'!$E$6:$AN$238,15,FALSE))</f>
        <v>0</v>
      </c>
      <c r="R57" s="43">
        <f>IF(Q57,LOOKUP(Q57,{1;2;3;4;5;6;7;8;9;10;11;12;13;14;15;16;17;18;19;20;21},{30;25;21;18;16;15;14;13;12;11;10;9;8;7;6;5;4;3;2;1;0}),0)</f>
        <v>0</v>
      </c>
      <c r="S57" s="390">
        <f>IF($E57="","",VLOOKUP($E57,'SuperTour Women'!$E$6:$AN$238,17,FALSE))</f>
        <v>0</v>
      </c>
      <c r="T57" s="45">
        <f>IF(S57,LOOKUP(S57,{1;2;3;4;5;6;7;8;9;10;11;12;13;14;15;16;17;18;19;20;21},{60;50;42;36;32;30;28;26;24;22;20;18;16;14;12;10;8;6;4;2;0}),0)</f>
        <v>0</v>
      </c>
      <c r="U57" s="390">
        <f>IF($E57="","",VLOOKUP($E57,'SuperTour Women'!$E$6:$AN$238,19,FALSE))</f>
        <v>0</v>
      </c>
      <c r="V57" s="41">
        <f>IF(U57,LOOKUP(U57,{1;2;3;4;5;6;7;8;9;10;11;12;13;14;15;16;17;18;19;20;21},{60;50;42;36;32;30;28;26;24;22;20;18;16;14;12;10;8;6;4;2;0}),0)</f>
        <v>0</v>
      </c>
      <c r="W57" s="390">
        <f>IF($E57="","",VLOOKUP($E57,'SuperTour Women'!$E$6:$AN$238,21,FALSE))</f>
        <v>0</v>
      </c>
      <c r="X57" s="45">
        <f>IF(W57,LOOKUP(W57,{1;2;3;4;5;6;7;8;9;10;11;12;13;14;15;16;17;18;19;20;21},{60;50;42;36;32;30;28;26;24;22;20;18;16;14;12;10;8;6;4;2;0}),0)</f>
        <v>0</v>
      </c>
      <c r="Y57" s="390">
        <f>IF($E57="","",VLOOKUP($E57,'SuperTour Women'!$E$6:$AN$238,23,FALSE))</f>
        <v>0</v>
      </c>
      <c r="Z57" s="41">
        <f>IF(Y57,LOOKUP(Y57,{1;2;3;4;5;6;7;8;9;10;11;12;13;14;15;16;17;18;19;20;21},{60;50;42;36;32;30;28;26;24;22;20;18;16;14;12;10;8;6;4;2;0}),0)</f>
        <v>0</v>
      </c>
      <c r="AA57" s="390">
        <f>IF($E57="","",VLOOKUP($E57,'SuperTour Women'!$E$6:$AN$238,25,FALSE))</f>
        <v>0</v>
      </c>
      <c r="AB57" s="106">
        <f>IF(AA57,LOOKUP(AA57,{1;2;3;4;5;6;7;8;9;10;11;12;13;14;15;16;17;18;19;20;21},{30;25;21;18;16;15;14;13;12;11;10;9;8;7;6;5;4;3;2;1;0}),0)</f>
        <v>0</v>
      </c>
      <c r="AC57" s="390">
        <f>IF($E57="","",VLOOKUP($E57,'SuperTour Women'!$E$6:$AN$238,27,FALSE))</f>
        <v>11</v>
      </c>
      <c r="AD57" s="488">
        <f>IF(AC57,LOOKUP(AC57,{1;2;3;4;5;6;7;8;9;10;11;12;13;14;15;16;17;18;19;20;21},{30;25;21;18;16;15;14;13;12;11;10;9;8;7;6;5;4;3;2;1;0}),0)</f>
        <v>10</v>
      </c>
      <c r="AE57" s="390">
        <f>IF($E57="","",VLOOKUP($E57,'SuperTour Women'!$E$6:$AN$238,29,FALSE))</f>
        <v>16</v>
      </c>
      <c r="AF57" s="106">
        <f>IF(AE57,LOOKUP(AE57,{1;2;3;4;5;6;7;8;9;10;11;12;13;14;15;16;17;18;19;20;21},{30;25;21;18;16;15;14;13;12;11;10;9;8;7;6;5;4;3;2;1;0}),0)</f>
        <v>5</v>
      </c>
      <c r="AG57" s="390">
        <f>IF($E57="","",VLOOKUP($E57,'SuperTour Women'!$E$6:$AN$238,31,FALSE))</f>
        <v>0</v>
      </c>
      <c r="AH57" s="41">
        <f>IF(AG57,LOOKUP(AG57,{1;2;3;4;5;6;7;8;9;10;11;12;13;14;15;16;17;18;19;20;21},{30;25;21;18;16;15;14;13;12;11;10;9;8;7;6;5;4;3;2;1;0}),0)</f>
        <v>0</v>
      </c>
      <c r="AI57" s="390">
        <f>IF($E57="","",VLOOKUP($E57,'SuperTour Women'!$E$6:$AN$238,33,FALSE))</f>
        <v>0</v>
      </c>
      <c r="AJ57" s="43">
        <f>IF(AI57,LOOKUP(AI57,{1;2;3;4;5;6;7;8;9;10;11;12;13;14;15;16;17;18;19;20;21},{30;25;21;18;16;15;14;13;12;11;10;9;8;7;6;5;4;3;2;1;0}),0)</f>
        <v>0</v>
      </c>
      <c r="AK57" s="390">
        <f>IF($E57="","",VLOOKUP($E57,'SuperTour Women'!$E$6:$AN$238,35,FALSE))</f>
        <v>0</v>
      </c>
      <c r="AL57" s="43">
        <f>IF(AK57,LOOKUP(AK57,{1;2;3;4;5;6;7;8;9;10;11;12;13;14;15;16;17;18;19;20;21},{30;25;21;18;16;15;14;13;12;11;10;9;8;7;6;5;4;3;2;1;0}),0)</f>
        <v>0</v>
      </c>
      <c r="AM57" s="259"/>
      <c r="AN57" s="255">
        <f t="shared" ref="AN57:AN62" si="7">RANK(AO57,$AO$6:$AO$248)</f>
        <v>44</v>
      </c>
      <c r="AO57" s="256">
        <f>(L57+N57+P57+R57+T57+V57+X57+Z57+AB57+AD57+AF57+AH57+AJ57+AL57)- SMALL((L57,N57,P57,R57,T57,V57,X57,Z57,AB57,AD57,AF57,AH57,AJ57,AL57),1)- SMALL((L57,N57,P57,R57,T57,V57,X57,Z57,AB57,AD57,AF57,AH57,AJ57,AL57),2)- SMALL((L57,N57,P57,R57,T57,V57,X57,Z57,AB57,AD57,AF57,AH57,AJ57,AL57),3)</f>
        <v>15</v>
      </c>
      <c r="AP57" s="161"/>
    </row>
    <row r="58" spans="1:42" s="54" customFormat="1" ht="16" customHeight="1" x14ac:dyDescent="0.2">
      <c r="A58" s="190">
        <f t="shared" si="4"/>
        <v>53</v>
      </c>
      <c r="B58" s="187">
        <v>3535714</v>
      </c>
      <c r="C58" s="181" t="s">
        <v>318</v>
      </c>
      <c r="D58" s="182" t="s">
        <v>542</v>
      </c>
      <c r="E58" s="178" t="str">
        <f t="shared" si="5"/>
        <v>SarahGOBLE</v>
      </c>
      <c r="F58" s="174"/>
      <c r="G58" s="193">
        <v>1997</v>
      </c>
      <c r="H58" s="311" t="str">
        <f t="shared" si="6"/>
        <v>U23</v>
      </c>
      <c r="I58" s="415">
        <f>(L58+N58+P58+R58+T58+V58+X58+Z58+AB58+AD58+AF58+AH58+AJ58+AL58)-SMALL((L58, N58,P58,R58,T58,V58,X58,Z58,AB58,AD58,AF58,AH58,AJ58,AL58),1)-SMALL((L58,N58,P58,R58,T58,V58,X58,Z58,AB58,AD58,AF58,AH58,AJ58,AL58),2)-SMALL((L58,N58,P58,R58,T58,V58,X58,Z58,AB58,AD58,AF58,AH58,AJ58,AL58),3)</f>
        <v>14</v>
      </c>
      <c r="J58" s="393"/>
      <c r="K58" s="388">
        <f>IF($E58="","",VLOOKUP($E58,'SuperTour Women'!$E$6:$AN$238,9,FALSE))</f>
        <v>0</v>
      </c>
      <c r="L58" s="157">
        <f>IF(K58,LOOKUP(K58,{1;2;3;4;5;6;7;8;9;10;11;12;13;14;15;16;17;18;19;20;21},{30;25;21;18;16;15;14;13;12;11;10;9;8;7;6;5;4;3;2;1;0}),0)</f>
        <v>0</v>
      </c>
      <c r="M58" s="390">
        <f>IF($E58="","",VLOOKUP($E58,'SuperTour Women'!$E$6:$AN$238,11,FALSE))</f>
        <v>0</v>
      </c>
      <c r="N58" s="43">
        <f>IF(M58,LOOKUP(M58,{1;2;3;4;5;6;7;8;9;10;11;12;13;14;15;16;17;18;19;20;21},{30;25;21;18;16;15;14;13;12;11;10;9;8;7;6;5;4;3;2;1;0}),0)</f>
        <v>0</v>
      </c>
      <c r="O58" s="390">
        <f>IF($E58="","",VLOOKUP($E58,'SuperTour Women'!$E$6:$AN$238,13,FALSE))</f>
        <v>0</v>
      </c>
      <c r="P58" s="41">
        <f>IF(O58,LOOKUP(O58,{1;2;3;4;5;6;7;8;9;10;11;12;13;14;15;16;17;18;19;20;21},{30;25;21;18;16;15;14;13;12;11;10;9;8;7;6;5;4;3;2;1;0}),0)</f>
        <v>0</v>
      </c>
      <c r="Q58" s="390">
        <f>IF($E58="","",VLOOKUP($E58,'SuperTour Women'!$E$6:$AN$238,15,FALSE))</f>
        <v>0</v>
      </c>
      <c r="R58" s="43">
        <f>IF(Q58,LOOKUP(Q58,{1;2;3;4;5;6;7;8;9;10;11;12;13;14;15;16;17;18;19;20;21},{30;25;21;18;16;15;14;13;12;11;10;9;8;7;6;5;4;3;2;1;0}),0)</f>
        <v>0</v>
      </c>
      <c r="S58" s="390">
        <f>IF($E58="","",VLOOKUP($E58,'SuperTour Women'!$E$6:$AN$238,17,FALSE))</f>
        <v>0</v>
      </c>
      <c r="T58" s="45">
        <f>IF(S58,LOOKUP(S58,{1;2;3;4;5;6;7;8;9;10;11;12;13;14;15;16;17;18;19;20;21},{60;50;42;36;32;30;28;26;24;22;20;18;16;14;12;10;8;6;4;2;0}),0)</f>
        <v>0</v>
      </c>
      <c r="U58" s="390">
        <f>IF($E58="","",VLOOKUP($E58,'SuperTour Women'!$E$6:$AN$238,19,FALSE))</f>
        <v>0</v>
      </c>
      <c r="V58" s="41">
        <f>IF(U58,LOOKUP(U58,{1;2;3;4;5;6;7;8;9;10;11;12;13;14;15;16;17;18;19;20;21},{60;50;42;36;32;30;28;26;24;22;20;18;16;14;12;10;8;6;4;2;0}),0)</f>
        <v>0</v>
      </c>
      <c r="W58" s="390">
        <f>IF($E58="","",VLOOKUP($E58,'SuperTour Women'!$E$6:$AN$238,21,FALSE))</f>
        <v>0</v>
      </c>
      <c r="X58" s="45">
        <f>IF(W58,LOOKUP(W58,{1;2;3;4;5;6;7;8;9;10;11;12;13;14;15;16;17;18;19;20;21},{60;50;42;36;32;30;28;26;24;22;20;18;16;14;12;10;8;6;4;2;0}),0)</f>
        <v>0</v>
      </c>
      <c r="Y58" s="390">
        <f>IF($E58="","",VLOOKUP($E58,'SuperTour Women'!$E$6:$AN$238,23,FALSE))</f>
        <v>0</v>
      </c>
      <c r="Z58" s="41">
        <f>IF(Y58,LOOKUP(Y58,{1;2;3;4;5;6;7;8;9;10;11;12;13;14;15;16;17;18;19;20;21},{60;50;42;36;32;30;28;26;24;22;20;18;16;14;12;10;8;6;4;2;0}),0)</f>
        <v>0</v>
      </c>
      <c r="AA58" s="390">
        <f>IF($E58="","",VLOOKUP($E58,'SuperTour Women'!$E$6:$AN$238,25,FALSE))</f>
        <v>0</v>
      </c>
      <c r="AB58" s="106">
        <f>IF(AA58,LOOKUP(AA58,{1;2;3;4;5;6;7;8;9;10;11;12;13;14;15;16;17;18;19;20;21},{30;25;21;18;16;15;14;13;12;11;10;9;8;7;6;5;4;3;2;1;0}),0)</f>
        <v>0</v>
      </c>
      <c r="AC58" s="390">
        <f>IF($E58="","",VLOOKUP($E58,'SuperTour Women'!$E$6:$AN$238,27,FALSE))</f>
        <v>0</v>
      </c>
      <c r="AD58" s="488">
        <f>IF(AC58,LOOKUP(AC58,{1;2;3;4;5;6;7;8;9;10;11;12;13;14;15;16;17;18;19;20;21},{30;25;21;18;16;15;14;13;12;11;10;9;8;7;6;5;4;3;2;1;0}),0)</f>
        <v>0</v>
      </c>
      <c r="AE58" s="390">
        <f>IF($E58="","",VLOOKUP($E58,'SuperTour Women'!$E$6:$AN$238,29,FALSE))</f>
        <v>0</v>
      </c>
      <c r="AF58" s="106">
        <f>IF(AE58,LOOKUP(AE58,{1;2;3;4;5;6;7;8;9;10;11;12;13;14;15;16;17;18;19;20;21},{30;25;21;18;16;15;14;13;12;11;10;9;8;7;6;5;4;3;2;1;0}),0)</f>
        <v>0</v>
      </c>
      <c r="AG58" s="390">
        <f>IF($E58="","",VLOOKUP($E58,'SuperTour Women'!$E$6:$AN$238,31,FALSE))</f>
        <v>0</v>
      </c>
      <c r="AH58" s="41">
        <f>IF(AG58,LOOKUP(AG58,{1;2;3;4;5;6;7;8;9;10;11;12;13;14;15;16;17;18;19;20;21},{30;25;21;18;16;15;14;13;12;11;10;9;8;7;6;5;4;3;2;1;0}),0)</f>
        <v>0</v>
      </c>
      <c r="AI58" s="390">
        <f>IF($E58="","",VLOOKUP($E58,'SuperTour Women'!$E$6:$AN$238,33,FALSE))</f>
        <v>0</v>
      </c>
      <c r="AJ58" s="43">
        <f>IF(AI58,LOOKUP(AI58,{1;2;3;4;5;6;7;8;9;10;11;12;13;14;15;16;17;18;19;20;21},{30;25;21;18;16;15;14;13;12;11;10;9;8;7;6;5;4;3;2;1;0}),0)</f>
        <v>0</v>
      </c>
      <c r="AK58" s="390">
        <f>IF($E58="","",VLOOKUP($E58,'SuperTour Women'!$E$6:$AN$238,35,FALSE))</f>
        <v>7</v>
      </c>
      <c r="AL58" s="43">
        <f>IF(AK58,LOOKUP(AK58,{1;2;3;4;5;6;7;8;9;10;11;12;13;14;15;16;17;18;19;20;21},{30;25;21;18;16;15;14;13;12;11;10;9;8;7;6;5;4;3;2;1;0}),0)</f>
        <v>14</v>
      </c>
      <c r="AM58" s="259"/>
      <c r="AN58" s="255">
        <f t="shared" si="7"/>
        <v>45</v>
      </c>
      <c r="AO58" s="256">
        <f>(L58+N58+P58+R58+T58+V58+X58+Z58+AB58+AD58+AF58+AH58+AJ58+AL58)- SMALL((L58,N58,P58,R58,T58,V58,X58,Z58,AB58,AD58,AF58,AH58,AJ58,AL58),1)- SMALL((L58,N58,P58,R58,T58,V58,X58,Z58,AB58,AD58,AF58,AH58,AJ58,AL58),2)- SMALL((L58,N58,P58,R58,T58,V58,X58,Z58,AB58,AD58,AF58,AH58,AJ58,AL58),3)</f>
        <v>14</v>
      </c>
      <c r="AP58" s="161"/>
    </row>
    <row r="59" spans="1:42" s="54" customFormat="1" ht="16" customHeight="1" x14ac:dyDescent="0.2">
      <c r="A59" s="190">
        <f t="shared" si="4"/>
        <v>53</v>
      </c>
      <c r="B59" s="187">
        <v>3535627</v>
      </c>
      <c r="C59" s="181" t="s">
        <v>345</v>
      </c>
      <c r="D59" s="181" t="s">
        <v>213</v>
      </c>
      <c r="E59" s="178" t="str">
        <f t="shared" si="5"/>
        <v>TaelerMCCREREY</v>
      </c>
      <c r="F59" s="172">
        <v>2017</v>
      </c>
      <c r="G59" s="193">
        <v>1997</v>
      </c>
      <c r="H59" s="311" t="str">
        <f t="shared" si="6"/>
        <v>U23</v>
      </c>
      <c r="I59" s="415">
        <f>(L59+N59+P59+R59+T59+V59+X59+Z59+AB59+AD59+AF59+AH59+AJ59+AL59)-SMALL((L59, N59,P59,R59,T59,V59,X59,Z59,AB59,AD59,AF59,AH59,AJ59,AL59),1)-SMALL((L59,N59,P59,R59,T59,V59,X59,Z59,AB59,AD59,AF59,AH59,AJ59,AL59),2)-SMALL((L59,N59,P59,R59,T59,V59,X59,Z59,AB59,AD59,AF59,AH59,AJ59,AL59),3)</f>
        <v>14</v>
      </c>
      <c r="J59" s="393"/>
      <c r="K59" s="388">
        <f>IF($E59="","",VLOOKUP($E59,'SuperTour Women'!$E$6:$AN$238,9,FALSE))</f>
        <v>0</v>
      </c>
      <c r="L59" s="157">
        <f>IF(K59,LOOKUP(K59,{1;2;3;4;5;6;7;8;9;10;11;12;13;14;15;16;17;18;19;20;21},{30;25;21;18;16;15;14;13;12;11;10;9;8;7;6;5;4;3;2;1;0}),0)</f>
        <v>0</v>
      </c>
      <c r="M59" s="390">
        <f>IF($E59="","",VLOOKUP($E59,'SuperTour Women'!$E$6:$AN$238,11,FALSE))</f>
        <v>0</v>
      </c>
      <c r="N59" s="43">
        <f>IF(M59,LOOKUP(M59,{1;2;3;4;5;6;7;8;9;10;11;12;13;14;15;16;17;18;19;20;21},{30;25;21;18;16;15;14;13;12;11;10;9;8;7;6;5;4;3;2;1;0}),0)</f>
        <v>0</v>
      </c>
      <c r="O59" s="390">
        <f>IF($E59="","",VLOOKUP($E59,'SuperTour Women'!$E$6:$AN$238,13,FALSE))</f>
        <v>10</v>
      </c>
      <c r="P59" s="41">
        <f>IF(O59,LOOKUP(O59,{1;2;3;4;5;6;7;8;9;10;11;12;13;14;15;16;17;18;19;20;21},{30;25;21;18;16;15;14;13;12;11;10;9;8;7;6;5;4;3;2;1;0}),0)</f>
        <v>11</v>
      </c>
      <c r="Q59" s="390">
        <f>IF($E59="","",VLOOKUP($E59,'SuperTour Women'!$E$6:$AN$238,15,FALSE))</f>
        <v>18</v>
      </c>
      <c r="R59" s="43">
        <f>IF(Q59,LOOKUP(Q59,{1;2;3;4;5;6;7;8;9;10;11;12;13;14;15;16;17;18;19;20;21},{30;25;21;18;16;15;14;13;12;11;10;9;8;7;6;5;4;3;2;1;0}),0)</f>
        <v>3</v>
      </c>
      <c r="S59" s="390">
        <f>IF($E59="","",VLOOKUP($E59,'SuperTour Women'!$E$6:$AN$238,17,FALSE))</f>
        <v>0</v>
      </c>
      <c r="T59" s="45">
        <f>IF(S59,LOOKUP(S59,{1;2;3;4;5;6;7;8;9;10;11;12;13;14;15;16;17;18;19;20;21},{60;50;42;36;32;30;28;26;24;22;20;18;16;14;12;10;8;6;4;2;0}),0)</f>
        <v>0</v>
      </c>
      <c r="U59" s="390">
        <f>IF($E59="","",VLOOKUP($E59,'SuperTour Women'!$E$6:$AN$238,19,FALSE))</f>
        <v>0</v>
      </c>
      <c r="V59" s="41">
        <f>IF(U59,LOOKUP(U59,{1;2;3;4;5;6;7;8;9;10;11;12;13;14;15;16;17;18;19;20;21},{60;50;42;36;32;30;28;26;24;22;20;18;16;14;12;10;8;6;4;2;0}),0)</f>
        <v>0</v>
      </c>
      <c r="W59" s="390">
        <f>IF($E59="","",VLOOKUP($E59,'SuperTour Women'!$E$6:$AN$238,21,FALSE))</f>
        <v>0</v>
      </c>
      <c r="X59" s="45">
        <f>IF(W59,LOOKUP(W59,{1;2;3;4;5;6;7;8;9;10;11;12;13;14;15;16;17;18;19;20;21},{60;50;42;36;32;30;28;26;24;22;20;18;16;14;12;10;8;6;4;2;0}),0)</f>
        <v>0</v>
      </c>
      <c r="Y59" s="390">
        <f>IF($E59="","",VLOOKUP($E59,'SuperTour Women'!$E$6:$AN$238,23,FALSE))</f>
        <v>0</v>
      </c>
      <c r="Z59" s="41">
        <f>IF(Y59,LOOKUP(Y59,{1;2;3;4;5;6;7;8;9;10;11;12;13;14;15;16;17;18;19;20;21},{60;50;42;36;32;30;28;26;24;22;20;18;16;14;12;10;8;6;4;2;0}),0)</f>
        <v>0</v>
      </c>
      <c r="AA59" s="390">
        <f>IF($E59="","",VLOOKUP($E59,'SuperTour Women'!$E$6:$AN$238,25,FALSE))</f>
        <v>0</v>
      </c>
      <c r="AB59" s="106">
        <f>IF(AA59,LOOKUP(AA59,{1;2;3;4;5;6;7;8;9;10;11;12;13;14;15;16;17;18;19;20;21},{30;25;21;18;16;15;14;13;12;11;10;9;8;7;6;5;4;3;2;1;0}),0)</f>
        <v>0</v>
      </c>
      <c r="AC59" s="390">
        <f>IF($E59="","",VLOOKUP($E59,'SuperTour Women'!$E$6:$AN$238,27,FALSE))</f>
        <v>0</v>
      </c>
      <c r="AD59" s="488">
        <f>IF(AC59,LOOKUP(AC59,{1;2;3;4;5;6;7;8;9;10;11;12;13;14;15;16;17;18;19;20;21},{30;25;21;18;16;15;14;13;12;11;10;9;8;7;6;5;4;3;2;1;0}),0)</f>
        <v>0</v>
      </c>
      <c r="AE59" s="390">
        <f>IF($E59="","",VLOOKUP($E59,'SuperTour Women'!$E$6:$AN$238,29,FALSE))</f>
        <v>0</v>
      </c>
      <c r="AF59" s="106">
        <f>IF(AE59,LOOKUP(AE59,{1;2;3;4;5;6;7;8;9;10;11;12;13;14;15;16;17;18;19;20;21},{30;25;21;18;16;15;14;13;12;11;10;9;8;7;6;5;4;3;2;1;0}),0)</f>
        <v>0</v>
      </c>
      <c r="AG59" s="390">
        <f>IF($E59="","",VLOOKUP($E59,'SuperTour Women'!$E$6:$AN$238,31,FALSE))</f>
        <v>0</v>
      </c>
      <c r="AH59" s="41">
        <f>IF(AG59,LOOKUP(AG59,{1;2;3;4;5;6;7;8;9;10;11;12;13;14;15;16;17;18;19;20;21},{30;25;21;18;16;15;14;13;12;11;10;9;8;7;6;5;4;3;2;1;0}),0)</f>
        <v>0</v>
      </c>
      <c r="AI59" s="390">
        <f>IF($E59="","",VLOOKUP($E59,'SuperTour Women'!$E$6:$AN$238,33,FALSE))</f>
        <v>0</v>
      </c>
      <c r="AJ59" s="43">
        <f>IF(AI59,LOOKUP(AI59,{1;2;3;4;5;6;7;8;9;10;11;12;13;14;15;16;17;18;19;20;21},{30;25;21;18;16;15;14;13;12;11;10;9;8;7;6;5;4;3;2;1;0}),0)</f>
        <v>0</v>
      </c>
      <c r="AK59" s="390">
        <f>IF($E59="","",VLOOKUP($E59,'SuperTour Women'!$E$6:$AN$238,35,FALSE))</f>
        <v>0</v>
      </c>
      <c r="AL59" s="43">
        <f>IF(AK59,LOOKUP(AK59,{1;2;3;4;5;6;7;8;9;10;11;12;13;14;15;16;17;18;19;20;21},{30;25;21;18;16;15;14;13;12;11;10;9;8;7;6;5;4;3;2;1;0}),0)</f>
        <v>0</v>
      </c>
      <c r="AM59" s="259"/>
      <c r="AN59" s="255">
        <f t="shared" si="7"/>
        <v>45</v>
      </c>
      <c r="AO59" s="256">
        <f>(L59+N59+P59+R59+T59+V59+X59+Z59+AB59+AD59+AF59+AH59+AJ59+AL59)- SMALL((L59,N59,P59,R59,T59,V59,X59,Z59,AB59,AD59,AF59,AH59,AJ59,AL59),1)- SMALL((L59,N59,P59,R59,T59,V59,X59,Z59,AB59,AD59,AF59,AH59,AJ59,AL59),2)- SMALL((L59,N59,P59,R59,T59,V59,X59,Z59,AB59,AD59,AF59,AH59,AJ59,AL59),3)</f>
        <v>14</v>
      </c>
      <c r="AP59" s="161"/>
    </row>
    <row r="60" spans="1:42" s="54" customFormat="1" ht="16" customHeight="1" x14ac:dyDescent="0.2">
      <c r="A60" s="190">
        <f t="shared" si="4"/>
        <v>53</v>
      </c>
      <c r="B60" s="187">
        <v>3105157</v>
      </c>
      <c r="C60" s="181" t="s">
        <v>281</v>
      </c>
      <c r="D60" s="181" t="s">
        <v>282</v>
      </c>
      <c r="E60" s="178" t="str">
        <f t="shared" si="5"/>
        <v>FrederiqueVEZINA</v>
      </c>
      <c r="F60" s="172">
        <v>2017</v>
      </c>
      <c r="G60" s="193">
        <v>1994</v>
      </c>
      <c r="H60" s="311" t="str">
        <f t="shared" si="6"/>
        <v>SR</v>
      </c>
      <c r="I60" s="415">
        <f>(L60+N60+P60+R60+T60+V60+X60+Z60+AB60+AD60+AF60+AH60+AJ60+AL60)-SMALL((L60, N60,P60,R60,T60,V60,X60,Z60,AB60,AD60,AF60,AH60,AJ60,AL60),1)-SMALL((L60,N60,P60,R60,T60,V60,X60,Z60,AB60,AD60,AF60,AH60,AJ60,AL60),2)-SMALL((L60,N60,P60,R60,T60,V60,X60,Z60,AB60,AD60,AF60,AH60,AJ60,AL60),3)</f>
        <v>14</v>
      </c>
      <c r="J60" s="393"/>
      <c r="K60" s="388">
        <f>IF($E60="","",VLOOKUP($E60,'SuperTour Women'!$E$6:$AN$238,9,FALSE))</f>
        <v>0</v>
      </c>
      <c r="L60" s="157">
        <f>IF(K60,LOOKUP(K60,{1;2;3;4;5;6;7;8;9;10;11;12;13;14;15;16;17;18;19;20;21},{30;25;21;18;16;15;14;13;12;11;10;9;8;7;6;5;4;3;2;1;0}),0)</f>
        <v>0</v>
      </c>
      <c r="M60" s="390">
        <f>IF($E60="","",VLOOKUP($E60,'SuperTour Women'!$E$6:$AN$238,11,FALSE))</f>
        <v>0</v>
      </c>
      <c r="N60" s="43">
        <f>IF(M60,LOOKUP(M60,{1;2;3;4;5;6;7;8;9;10;11;12;13;14;15;16;17;18;19;20;21},{30;25;21;18;16;15;14;13;12;11;10;9;8;7;6;5;4;3;2;1;0}),0)</f>
        <v>0</v>
      </c>
      <c r="O60" s="390">
        <f>IF($E60="","",VLOOKUP($E60,'SuperTour Women'!$E$6:$AN$238,13,FALSE))</f>
        <v>0</v>
      </c>
      <c r="P60" s="41">
        <f>IF(O60,LOOKUP(O60,{1;2;3;4;5;6;7;8;9;10;11;12;13;14;15;16;17;18;19;20;21},{30;25;21;18;16;15;14;13;12;11;10;9;8;7;6;5;4;3;2;1;0}),0)</f>
        <v>0</v>
      </c>
      <c r="Q60" s="390">
        <f>IF($E60="","",VLOOKUP($E60,'SuperTour Women'!$E$6:$AN$238,15,FALSE))</f>
        <v>0</v>
      </c>
      <c r="R60" s="43">
        <f>IF(Q60,LOOKUP(Q60,{1;2;3;4;5;6;7;8;9;10;11;12;13;14;15;16;17;18;19;20;21},{30;25;21;18;16;15;14;13;12;11;10;9;8;7;6;5;4;3;2;1;0}),0)</f>
        <v>0</v>
      </c>
      <c r="S60" s="390">
        <f>IF($E60="","",VLOOKUP($E60,'SuperTour Women'!$E$6:$AN$238,17,FALSE))</f>
        <v>16</v>
      </c>
      <c r="T60" s="45">
        <f>IF(S60,LOOKUP(S60,{1;2;3;4;5;6;7;8;9;10;11;12;13;14;15;16;17;18;19;20;21},{60;50;42;36;32;30;28;26;24;22;20;18;16;14;12;10;8;6;4;2;0}),0)</f>
        <v>10</v>
      </c>
      <c r="U60" s="390">
        <f>IF($E60="","",VLOOKUP($E60,'SuperTour Women'!$E$6:$AN$238,19,FALSE))</f>
        <v>0</v>
      </c>
      <c r="V60" s="41">
        <f>IF(U60,LOOKUP(U60,{1;2;3;4;5;6;7;8;9;10;11;12;13;14;15;16;17;18;19;20;21},{60;50;42;36;32;30;28;26;24;22;20;18;16;14;12;10;8;6;4;2;0}),0)</f>
        <v>0</v>
      </c>
      <c r="W60" s="390">
        <f>IF($E60="","",VLOOKUP($E60,'SuperTour Women'!$E$6:$AN$238,21,FALSE))</f>
        <v>20</v>
      </c>
      <c r="X60" s="45">
        <f>IF(W60,LOOKUP(W60,{1;2;3;4;5;6;7;8;9;10;11;12;13;14;15;16;17;18;19;20;21},{60;50;42;36;32;30;28;26;24;22;20;18;16;14;12;10;8;6;4;2;0}),0)</f>
        <v>2</v>
      </c>
      <c r="Y60" s="390">
        <f>IF($E60="","",VLOOKUP($E60,'SuperTour Women'!$E$6:$AN$238,23,FALSE))</f>
        <v>0</v>
      </c>
      <c r="Z60" s="41">
        <f>IF(Y60,LOOKUP(Y60,{1;2;3;4;5;6;7;8;9;10;11;12;13;14;15;16;17;18;19;20;21},{60;50;42;36;32;30;28;26;24;22;20;18;16;14;12;10;8;6;4;2;0}),0)</f>
        <v>0</v>
      </c>
      <c r="AA60" s="390">
        <f>IF($E60="","",VLOOKUP($E60,'SuperTour Women'!$E$6:$AN$238,25,FALSE))</f>
        <v>0</v>
      </c>
      <c r="AB60" s="106">
        <f>IF(AA60,LOOKUP(AA60,{1;2;3;4;5;6;7;8;9;10;11;12;13;14;15;16;17;18;19;20;21},{30;25;21;18;16;15;14;13;12;11;10;9;8;7;6;5;4;3;2;1;0}),0)</f>
        <v>0</v>
      </c>
      <c r="AC60" s="390">
        <f>IF($E60="","",VLOOKUP($E60,'SuperTour Women'!$E$6:$AN$238,27,FALSE))</f>
        <v>0</v>
      </c>
      <c r="AD60" s="488">
        <f>IF(AC60,LOOKUP(AC60,{1;2;3;4;5;6;7;8;9;10;11;12;13;14;15;16;17;18;19;20;21},{30;25;21;18;16;15;14;13;12;11;10;9;8;7;6;5;4;3;2;1;0}),0)</f>
        <v>0</v>
      </c>
      <c r="AE60" s="390">
        <f>IF($E60="","",VLOOKUP($E60,'SuperTour Women'!$E$6:$AN$238,29,FALSE))</f>
        <v>0</v>
      </c>
      <c r="AF60" s="106">
        <f>IF(AE60,LOOKUP(AE60,{1;2;3;4;5;6;7;8;9;10;11;12;13;14;15;16;17;18;19;20;21},{30;25;21;18;16;15;14;13;12;11;10;9;8;7;6;5;4;3;2;1;0}),0)</f>
        <v>0</v>
      </c>
      <c r="AG60" s="390">
        <f>IF($E60="","",VLOOKUP($E60,'SuperTour Women'!$E$6:$AN$238,31,FALSE))</f>
        <v>0</v>
      </c>
      <c r="AH60" s="41">
        <f>IF(AG60,LOOKUP(AG60,{1;2;3;4;5;6;7;8;9;10;11;12;13;14;15;16;17;18;19;20;21},{30;25;21;18;16;15;14;13;12;11;10;9;8;7;6;5;4;3;2;1;0}),0)</f>
        <v>0</v>
      </c>
      <c r="AI60" s="390">
        <f>IF($E60="","",VLOOKUP($E60,'SuperTour Women'!$E$6:$AN$238,33,FALSE))</f>
        <v>0</v>
      </c>
      <c r="AJ60" s="43">
        <f>IF(AI60,LOOKUP(AI60,{1;2;3;4;5;6;7;8;9;10;11;12;13;14;15;16;17;18;19;20;21},{30;25;21;18;16;15;14;13;12;11;10;9;8;7;6;5;4;3;2;1;0}),0)</f>
        <v>0</v>
      </c>
      <c r="AK60" s="390">
        <f>IF($E60="","",VLOOKUP($E60,'SuperTour Women'!$E$6:$AN$238,35,FALSE))</f>
        <v>19</v>
      </c>
      <c r="AL60" s="43">
        <f>IF(AK60,LOOKUP(AK60,{1;2;3;4;5;6;7;8;9;10;11;12;13;14;15;16;17;18;19;20;21},{30;25;21;18;16;15;14;13;12;11;10;9;8;7;6;5;4;3;2;1;0}),0)</f>
        <v>2</v>
      </c>
      <c r="AM60" s="259"/>
      <c r="AN60" s="255">
        <f t="shared" si="7"/>
        <v>45</v>
      </c>
      <c r="AO60" s="256">
        <f>(L60+N60+P60+R60+T60+V60+X60+Z60+AB60+AD60+AF60+AH60+AJ60+AL60)- SMALL((L60,N60,P60,R60,T60,V60,X60,Z60,AB60,AD60,AF60,AH60,AJ60,AL60),1)- SMALL((L60,N60,P60,R60,T60,V60,X60,Z60,AB60,AD60,AF60,AH60,AJ60,AL60),2)- SMALL((L60,N60,P60,R60,T60,V60,X60,Z60,AB60,AD60,AF60,AH60,AJ60,AL60),3)</f>
        <v>14</v>
      </c>
      <c r="AP60" s="161"/>
    </row>
    <row r="61" spans="1:42" s="54" customFormat="1" ht="16" customHeight="1" x14ac:dyDescent="0.2">
      <c r="A61" s="190">
        <f t="shared" si="4"/>
        <v>56</v>
      </c>
      <c r="B61" s="187">
        <v>3105236</v>
      </c>
      <c r="C61" s="181" t="s">
        <v>298</v>
      </c>
      <c r="D61" s="181" t="s">
        <v>453</v>
      </c>
      <c r="E61" s="178" t="str">
        <f t="shared" si="5"/>
        <v>AnnikaRICHARDSON</v>
      </c>
      <c r="F61" s="172">
        <v>2017</v>
      </c>
      <c r="G61" s="193">
        <v>1998</v>
      </c>
      <c r="H61" s="311" t="str">
        <f t="shared" si="6"/>
        <v>U23</v>
      </c>
      <c r="I61" s="415">
        <f>(L61+N61+P61+R61+T61+V61+X61+Z61+AB61+AD61+AF61+AH61+AJ61+AL61)-SMALL((L61, N61,P61,R61,T61,V61,X61,Z61,AB61,AD61,AF61,AH61,AJ61,AL61),1)-SMALL((L61,N61,P61,R61,T61,V61,X61,Z61,AB61,AD61,AF61,AH61,AJ61,AL61),2)-SMALL((L61,N61,P61,R61,T61,V61,X61,Z61,AB61,AD61,AF61,AH61,AJ61,AL61),3)</f>
        <v>13</v>
      </c>
      <c r="J61" s="393"/>
      <c r="K61" s="388">
        <f>IF($E61="","",VLOOKUP($E61,'SuperTour Women'!$E$6:$AN$238,9,FALSE))</f>
        <v>0</v>
      </c>
      <c r="L61" s="157">
        <f>IF(K61,LOOKUP(K61,{1;2;3;4;5;6;7;8;9;10;11;12;13;14;15;16;17;18;19;20;21},{30;25;21;18;16;15;14;13;12;11;10;9;8;7;6;5;4;3;2;1;0}),0)</f>
        <v>0</v>
      </c>
      <c r="M61" s="390">
        <f>IF($E61="","",VLOOKUP($E61,'SuperTour Women'!$E$6:$AN$238,11,FALSE))</f>
        <v>0</v>
      </c>
      <c r="N61" s="43">
        <f>IF(M61,LOOKUP(M61,{1;2;3;4;5;6;7;8;9;10;11;12;13;14;15;16;17;18;19;20;21},{30;25;21;18;16;15;14;13;12;11;10;9;8;7;6;5;4;3;2;1;0}),0)</f>
        <v>0</v>
      </c>
      <c r="O61" s="390">
        <f>IF($E61="","",VLOOKUP($E61,'SuperTour Women'!$E$6:$AN$238,13,FALSE))</f>
        <v>19</v>
      </c>
      <c r="P61" s="41">
        <f>IF(O61,LOOKUP(O61,{1;2;3;4;5;6;7;8;9;10;11;12;13;14;15;16;17;18;19;20;21},{30;25;21;18;16;15;14;13;12;11;10;9;8;7;6;5;4;3;2;1;0}),0)</f>
        <v>2</v>
      </c>
      <c r="Q61" s="390">
        <f>IF($E61="","",VLOOKUP($E61,'SuperTour Women'!$E$6:$AN$238,15,FALSE))</f>
        <v>0</v>
      </c>
      <c r="R61" s="43">
        <f>IF(Q61,LOOKUP(Q61,{1;2;3;4;5;6;7;8;9;10;11;12;13;14;15;16;17;18;19;20;21},{30;25;21;18;16;15;14;13;12;11;10;9;8;7;6;5;4;3;2;1;0}),0)</f>
        <v>0</v>
      </c>
      <c r="S61" s="390">
        <f>IF($E61="","",VLOOKUP($E61,'SuperTour Women'!$E$6:$AN$238,17,FALSE))</f>
        <v>0</v>
      </c>
      <c r="T61" s="45">
        <f>IF(S61,LOOKUP(S61,{1;2;3;4;5;6;7;8;9;10;11;12;13;14;15;16;17;18;19;20;21},{60;50;42;36;32;30;28;26;24;22;20;18;16;14;12;10;8;6;4;2;0}),0)</f>
        <v>0</v>
      </c>
      <c r="U61" s="390">
        <f>IF($E61="","",VLOOKUP($E61,'SuperTour Women'!$E$6:$AN$238,19,FALSE))</f>
        <v>0</v>
      </c>
      <c r="V61" s="41">
        <f>IF(U61,LOOKUP(U61,{1;2;3;4;5;6;7;8;9;10;11;12;13;14;15;16;17;18;19;20;21},{60;50;42;36;32;30;28;26;24;22;20;18;16;14;12;10;8;6;4;2;0}),0)</f>
        <v>0</v>
      </c>
      <c r="W61" s="390">
        <f>IF($E61="","",VLOOKUP($E61,'SuperTour Women'!$E$6:$AN$238,21,FALSE))</f>
        <v>0</v>
      </c>
      <c r="X61" s="45">
        <f>IF(W61,LOOKUP(W61,{1;2;3;4;5;6;7;8;9;10;11;12;13;14;15;16;17;18;19;20;21},{60;50;42;36;32;30;28;26;24;22;20;18;16;14;12;10;8;6;4;2;0}),0)</f>
        <v>0</v>
      </c>
      <c r="Y61" s="390">
        <f>IF($E61="","",VLOOKUP($E61,'SuperTour Women'!$E$6:$AN$238,23,FALSE))</f>
        <v>0</v>
      </c>
      <c r="Z61" s="41">
        <f>IF(Y61,LOOKUP(Y61,{1;2;3;4;5;6;7;8;9;10;11;12;13;14;15;16;17;18;19;20;21},{60;50;42;36;32;30;28;26;24;22;20;18;16;14;12;10;8;6;4;2;0}),0)</f>
        <v>0</v>
      </c>
      <c r="AA61" s="390">
        <f>IF($E61="","",VLOOKUP($E61,'SuperTour Women'!$E$6:$AN$238,25,FALSE))</f>
        <v>19</v>
      </c>
      <c r="AB61" s="106">
        <f>IF(AA61,LOOKUP(AA61,{1;2;3;4;5;6;7;8;9;10;11;12;13;14;15;16;17;18;19;20;21},{30;25;21;18;16;15;14;13;12;11;10;9;8;7;6;5;4;3;2;1;0}),0)</f>
        <v>2</v>
      </c>
      <c r="AC61" s="390">
        <f>IF($E61="","",VLOOKUP($E61,'SuperTour Women'!$E$6:$AN$238,27,FALSE))</f>
        <v>0</v>
      </c>
      <c r="AD61" s="488">
        <f>IF(AC61,LOOKUP(AC61,{1;2;3;4;5;6;7;8;9;10;11;12;13;14;15;16;17;18;19;20;21},{30;25;21;18;16;15;14;13;12;11;10;9;8;7;6;5;4;3;2;1;0}),0)</f>
        <v>0</v>
      </c>
      <c r="AE61" s="390">
        <f>IF($E61="","",VLOOKUP($E61,'SuperTour Women'!$E$6:$AN$238,29,FALSE))</f>
        <v>12</v>
      </c>
      <c r="AF61" s="106">
        <f>IF(AE61,LOOKUP(AE61,{1;2;3;4;5;6;7;8;9;10;11;12;13;14;15;16;17;18;19;20;21},{30;25;21;18;16;15;14;13;12;11;10;9;8;7;6;5;4;3;2;1;0}),0)</f>
        <v>9</v>
      </c>
      <c r="AG61" s="390">
        <f>IF($E61="","",VLOOKUP($E61,'SuperTour Women'!$E$6:$AN$238,31,FALSE))</f>
        <v>0</v>
      </c>
      <c r="AH61" s="41">
        <f>IF(AG61,LOOKUP(AG61,{1;2;3;4;5;6;7;8;9;10;11;12;13;14;15;16;17;18;19;20;21},{30;25;21;18;16;15;14;13;12;11;10;9;8;7;6;5;4;3;2;1;0}),0)</f>
        <v>0</v>
      </c>
      <c r="AI61" s="390">
        <f>IF($E61="","",VLOOKUP($E61,'SuperTour Women'!$E$6:$AN$238,33,FALSE))</f>
        <v>0</v>
      </c>
      <c r="AJ61" s="43">
        <f>IF(AI61,LOOKUP(AI61,{1;2;3;4;5;6;7;8;9;10;11;12;13;14;15;16;17;18;19;20;21},{30;25;21;18;16;15;14;13;12;11;10;9;8;7;6;5;4;3;2;1;0}),0)</f>
        <v>0</v>
      </c>
      <c r="AK61" s="390">
        <f>IF($E61="","",VLOOKUP($E61,'SuperTour Women'!$E$6:$AN$238,35,FALSE))</f>
        <v>0</v>
      </c>
      <c r="AL61" s="43">
        <f>IF(AK61,LOOKUP(AK61,{1;2;3;4;5;6;7;8;9;10;11;12;13;14;15;16;17;18;19;20;21},{30;25;21;18;16;15;14;13;12;11;10;9;8;7;6;5;4;3;2;1;0}),0)</f>
        <v>0</v>
      </c>
      <c r="AM61" s="259"/>
      <c r="AN61" s="255">
        <f t="shared" si="7"/>
        <v>48</v>
      </c>
      <c r="AO61" s="256">
        <f>(L61+N61+P61+R61+T61+V61+X61+Z61+AB61+AD61+AF61+AH61+AJ61+AL61)- SMALL((L61,N61,P61,R61,T61,V61,X61,Z61,AB61,AD61,AF61,AH61,AJ61,AL61),1)- SMALL((L61,N61,P61,R61,T61,V61,X61,Z61,AB61,AD61,AF61,AH61,AJ61,AL61),2)- SMALL((L61,N61,P61,R61,T61,V61,X61,Z61,AB61,AD61,AF61,AH61,AJ61,AL61),3)</f>
        <v>13</v>
      </c>
      <c r="AP61" s="161"/>
    </row>
    <row r="62" spans="1:42" s="54" customFormat="1" ht="16" customHeight="1" x14ac:dyDescent="0.2">
      <c r="A62" s="190">
        <f t="shared" si="4"/>
        <v>57</v>
      </c>
      <c r="B62" s="187">
        <v>3105268</v>
      </c>
      <c r="C62" s="181" t="s">
        <v>268</v>
      </c>
      <c r="D62" s="181" t="s">
        <v>431</v>
      </c>
      <c r="E62" s="178" t="str">
        <f t="shared" si="5"/>
        <v>HannahMEHAIN</v>
      </c>
      <c r="F62" s="172">
        <v>2017</v>
      </c>
      <c r="G62" s="193">
        <v>1998</v>
      </c>
      <c r="H62" s="311" t="str">
        <f t="shared" si="6"/>
        <v>U23</v>
      </c>
      <c r="I62" s="415">
        <f>(L62+N62+P62+R62+T62+V62+X62+Z62+AB62+AD62+AF62+AH62+AJ62+AL62)-SMALL((L62, N62,P62,R62,T62,V62,X62,Z62,AB62,AD62,AF62,AH62,AJ62,AL62),1)-SMALL((L62,N62,P62,R62,T62,V62,X62,Z62,AB62,AD62,AF62,AH62,AJ62,AL62),2)-SMALL((L62,N62,P62,R62,T62,V62,X62,Z62,AB62,AD62,AF62,AH62,AJ62,AL62),3)</f>
        <v>12</v>
      </c>
      <c r="J62" s="393"/>
      <c r="K62" s="388">
        <f>IF($E62="","",VLOOKUP($E62,'SuperTour Women'!$E$6:$AN$238,9,FALSE))</f>
        <v>0</v>
      </c>
      <c r="L62" s="157">
        <f>IF(K62,LOOKUP(K62,{1;2;3;4;5;6;7;8;9;10;11;12;13;14;15;16;17;18;19;20;21},{30;25;21;18;16;15;14;13;12;11;10;9;8;7;6;5;4;3;2;1;0}),0)</f>
        <v>0</v>
      </c>
      <c r="M62" s="390">
        <f>IF($E62="","",VLOOKUP($E62,'SuperTour Women'!$E$6:$AN$238,11,FALSE))</f>
        <v>0</v>
      </c>
      <c r="N62" s="43">
        <f>IF(M62,LOOKUP(M62,{1;2;3;4;5;6;7;8;9;10;11;12;13;14;15;16;17;18;19;20;21},{30;25;21;18;16;15;14;13;12;11;10;9;8;7;6;5;4;3;2;1;0}),0)</f>
        <v>0</v>
      </c>
      <c r="O62" s="390">
        <f>IF($E62="","",VLOOKUP($E62,'SuperTour Women'!$E$6:$AN$238,13,FALSE))</f>
        <v>0</v>
      </c>
      <c r="P62" s="41">
        <f>IF(O62,LOOKUP(O62,{1;2;3;4;5;6;7;8;9;10;11;12;13;14;15;16;17;18;19;20;21},{30;25;21;18;16;15;14;13;12;11;10;9;8;7;6;5;4;3;2;1;0}),0)</f>
        <v>0</v>
      </c>
      <c r="Q62" s="390">
        <f>IF($E62="","",VLOOKUP($E62,'SuperTour Women'!$E$6:$AN$238,15,FALSE))</f>
        <v>9</v>
      </c>
      <c r="R62" s="43">
        <f>IF(Q62,LOOKUP(Q62,{1;2;3;4;5;6;7;8;9;10;11;12;13;14;15;16;17;18;19;20;21},{30;25;21;18;16;15;14;13;12;11;10;9;8;7;6;5;4;3;2;1;0}),0)</f>
        <v>12</v>
      </c>
      <c r="S62" s="390">
        <f>IF($E62="","",VLOOKUP($E62,'SuperTour Women'!$E$6:$AN$238,17,FALSE))</f>
        <v>0</v>
      </c>
      <c r="T62" s="45">
        <f>IF(S62,LOOKUP(S62,{1;2;3;4;5;6;7;8;9;10;11;12;13;14;15;16;17;18;19;20;21},{60;50;42;36;32;30;28;26;24;22;20;18;16;14;12;10;8;6;4;2;0}),0)</f>
        <v>0</v>
      </c>
      <c r="U62" s="390">
        <f>IF($E62="","",VLOOKUP($E62,'SuperTour Women'!$E$6:$AN$238,19,FALSE))</f>
        <v>0</v>
      </c>
      <c r="V62" s="41">
        <f>IF(U62,LOOKUP(U62,{1;2;3;4;5;6;7;8;9;10;11;12;13;14;15;16;17;18;19;20;21},{60;50;42;36;32;30;28;26;24;22;20;18;16;14;12;10;8;6;4;2;0}),0)</f>
        <v>0</v>
      </c>
      <c r="W62" s="390">
        <f>IF($E62="","",VLOOKUP($E62,'SuperTour Women'!$E$6:$AN$238,21,FALSE))</f>
        <v>0</v>
      </c>
      <c r="X62" s="45">
        <f>IF(W62,LOOKUP(W62,{1;2;3;4;5;6;7;8;9;10;11;12;13;14;15;16;17;18;19;20;21},{60;50;42;36;32;30;28;26;24;22;20;18;16;14;12;10;8;6;4;2;0}),0)</f>
        <v>0</v>
      </c>
      <c r="Y62" s="390">
        <f>IF($E62="","",VLOOKUP($E62,'SuperTour Women'!$E$6:$AN$238,23,FALSE))</f>
        <v>0</v>
      </c>
      <c r="Z62" s="41">
        <f>IF(Y62,LOOKUP(Y62,{1;2;3;4;5;6;7;8;9;10;11;12;13;14;15;16;17;18;19;20;21},{60;50;42;36;32;30;28;26;24;22;20;18;16;14;12;10;8;6;4;2;0}),0)</f>
        <v>0</v>
      </c>
      <c r="AA62" s="390">
        <f>IF($E62="","",VLOOKUP($E62,'SuperTour Women'!$E$6:$AN$238,25,FALSE))</f>
        <v>0</v>
      </c>
      <c r="AB62" s="106">
        <f>IF(AA62,LOOKUP(AA62,{1;2;3;4;5;6;7;8;9;10;11;12;13;14;15;16;17;18;19;20;21},{30;25;21;18;16;15;14;13;12;11;10;9;8;7;6;5;4;3;2;1;0}),0)</f>
        <v>0</v>
      </c>
      <c r="AC62" s="390">
        <f>IF($E62="","",VLOOKUP($E62,'SuperTour Women'!$E$6:$AN$238,27,FALSE))</f>
        <v>0</v>
      </c>
      <c r="AD62" s="488">
        <f>IF(AC62,LOOKUP(AC62,{1;2;3;4;5;6;7;8;9;10;11;12;13;14;15;16;17;18;19;20;21},{30;25;21;18;16;15;14;13;12;11;10;9;8;7;6;5;4;3;2;1;0}),0)</f>
        <v>0</v>
      </c>
      <c r="AE62" s="390">
        <f>IF($E62="","",VLOOKUP($E62,'SuperTour Women'!$E$6:$AN$238,29,FALSE))</f>
        <v>0</v>
      </c>
      <c r="AF62" s="106">
        <f>IF(AE62,LOOKUP(AE62,{1;2;3;4;5;6;7;8;9;10;11;12;13;14;15;16;17;18;19;20;21},{30;25;21;18;16;15;14;13;12;11;10;9;8;7;6;5;4;3;2;1;0}),0)</f>
        <v>0</v>
      </c>
      <c r="AG62" s="390">
        <f>IF($E62="","",VLOOKUP($E62,'SuperTour Women'!$E$6:$AN$238,31,FALSE))</f>
        <v>0</v>
      </c>
      <c r="AH62" s="41">
        <f>IF(AG62,LOOKUP(AG62,{1;2;3;4;5;6;7;8;9;10;11;12;13;14;15;16;17;18;19;20;21},{30;25;21;18;16;15;14;13;12;11;10;9;8;7;6;5;4;3;2;1;0}),0)</f>
        <v>0</v>
      </c>
      <c r="AI62" s="390">
        <f>IF($E62="","",VLOOKUP($E62,'SuperTour Women'!$E$6:$AN$238,33,FALSE))</f>
        <v>0</v>
      </c>
      <c r="AJ62" s="43">
        <f>IF(AI62,LOOKUP(AI62,{1;2;3;4;5;6;7;8;9;10;11;12;13;14;15;16;17;18;19;20;21},{30;25;21;18;16;15;14;13;12;11;10;9;8;7;6;5;4;3;2;1;0}),0)</f>
        <v>0</v>
      </c>
      <c r="AK62" s="390">
        <f>IF($E62="","",VLOOKUP($E62,'SuperTour Women'!$E$6:$AN$238,35,FALSE))</f>
        <v>0</v>
      </c>
      <c r="AL62" s="43">
        <f>IF(AK62,LOOKUP(AK62,{1;2;3;4;5;6;7;8;9;10;11;12;13;14;15;16;17;18;19;20;21},{30;25;21;18;16;15;14;13;12;11;10;9;8;7;6;5;4;3;2;1;0}),0)</f>
        <v>0</v>
      </c>
      <c r="AM62" s="259"/>
      <c r="AN62" s="255">
        <f t="shared" si="7"/>
        <v>49</v>
      </c>
      <c r="AO62" s="256">
        <f>(L62+N62+P62+R62+T62+V62+X62+Z62+AB62+AD62+AF62+AH62+AJ62+AL62)- SMALL((L62,N62,P62,R62,T62,V62,X62,Z62,AB62,AD62,AF62,AH62,AJ62,AL62),1)- SMALL((L62,N62,P62,R62,T62,V62,X62,Z62,AB62,AD62,AF62,AH62,AJ62,AL62),2)- SMALL((L62,N62,P62,R62,T62,V62,X62,Z62,AB62,AD62,AF62,AH62,AJ62,AL62),3)</f>
        <v>12</v>
      </c>
      <c r="AP62" s="161"/>
    </row>
    <row r="63" spans="1:42" s="54" customFormat="1" ht="16" customHeight="1" x14ac:dyDescent="0.2">
      <c r="A63" s="190">
        <f t="shared" si="4"/>
        <v>57</v>
      </c>
      <c r="B63" s="498">
        <v>3535797</v>
      </c>
      <c r="C63" s="181" t="s">
        <v>677</v>
      </c>
      <c r="D63" s="181" t="s">
        <v>676</v>
      </c>
      <c r="E63" s="178" t="str">
        <f t="shared" si="5"/>
        <v>CallieYOUNG</v>
      </c>
      <c r="F63" s="172"/>
      <c r="G63" s="193">
        <v>2000</v>
      </c>
      <c r="H63" s="311" t="str">
        <f t="shared" si="6"/>
        <v>U23</v>
      </c>
      <c r="I63" s="415">
        <f>(L63+N63+P63+R63+T63+V63+X63+Z63+AB63+AD63+AF63+AH63+AJ63+AL63)-SMALL((L63, N63,P63,R63,T63,V63,X63,Z63,AB63,AD63,AF63,AH63,AJ63,AL63),1)-SMALL((L63,N63,P63,R63,T63,V63,X63,Z63,AB63,AD63,AF63,AH63,AJ63,AL63),2)-SMALL((L63,N63,P63,R63,T63,V63,X63,Z63,AB63,AD63,AF63,AH63,AJ63,AL63),3)</f>
        <v>12</v>
      </c>
      <c r="J63" s="393"/>
      <c r="K63" s="388">
        <f>IF($E63="","",VLOOKUP($E63,'SuperTour Women'!$E$6:$AN$238,9,FALSE))</f>
        <v>0</v>
      </c>
      <c r="L63" s="157">
        <f>IF(K63,LOOKUP(K63,{1;2;3;4;5;6;7;8;9;10;11;12;13;14;15;16;17;18;19;20;21},{30;25;21;18;16;15;14;13;12;11;10;9;8;7;6;5;4;3;2;1;0}),0)</f>
        <v>0</v>
      </c>
      <c r="M63" s="390">
        <f>IF($E63="","",VLOOKUP($E63,'SuperTour Women'!$E$6:$AN$238,11,FALSE))</f>
        <v>0</v>
      </c>
      <c r="N63" s="43">
        <f>IF(M63,LOOKUP(M63,{1;2;3;4;5;6;7;8;9;10;11;12;13;14;15;16;17;18;19;20;21},{30;25;21;18;16;15;14;13;12;11;10;9;8;7;6;5;4;3;2;1;0}),0)</f>
        <v>0</v>
      </c>
      <c r="O63" s="390">
        <f>IF($E63="","",VLOOKUP($E63,'SuperTour Women'!$E$6:$AN$238,13,FALSE))</f>
        <v>0</v>
      </c>
      <c r="P63" s="41">
        <f>IF(O63,LOOKUP(O63,{1;2;3;4;5;6;7;8;9;10;11;12;13;14;15;16;17;18;19;20;21},{30;25;21;18;16;15;14;13;12;11;10;9;8;7;6;5;4;3;2;1;0}),0)</f>
        <v>0</v>
      </c>
      <c r="Q63" s="390">
        <f>IF($E63="","",VLOOKUP($E63,'SuperTour Women'!$E$6:$AN$238,15,FALSE))</f>
        <v>0</v>
      </c>
      <c r="R63" s="43">
        <f>IF(Q63,LOOKUP(Q63,{1;2;3;4;5;6;7;8;9;10;11;12;13;14;15;16;17;18;19;20;21},{30;25;21;18;16;15;14;13;12;11;10;9;8;7;6;5;4;3;2;1;0}),0)</f>
        <v>0</v>
      </c>
      <c r="S63" s="390">
        <f>IF($E63="","",VLOOKUP($E63,'SuperTour Women'!$E$6:$AN$238,17,FALSE))</f>
        <v>0</v>
      </c>
      <c r="T63" s="45">
        <f>IF(S63,LOOKUP(S63,{1;2;3;4;5;6;7;8;9;10;11;12;13;14;15;16;17;18;19;20;21},{60;50;42;36;32;30;28;26;24;22;20;18;16;14;12;10;8;6;4;2;0}),0)</f>
        <v>0</v>
      </c>
      <c r="U63" s="390">
        <f>IF($E63="","",VLOOKUP($E63,'SuperTour Women'!$E$6:$AN$238,19,FALSE))</f>
        <v>0</v>
      </c>
      <c r="V63" s="41">
        <f>IF(U63,LOOKUP(U63,{1;2;3;4;5;6;7;8;9;10;11;12;13;14;15;16;17;18;19;20;21},{60;50;42;36;32;30;28;26;24;22;20;18;16;14;12;10;8;6;4;2;0}),0)</f>
        <v>0</v>
      </c>
      <c r="W63" s="390">
        <f>IF($E63="","",VLOOKUP($E63,'SuperTour Women'!$E$6:$AN$238,21,FALSE))</f>
        <v>0</v>
      </c>
      <c r="X63" s="45">
        <f>IF(W63,LOOKUP(W63,{1;2;3;4;5;6;7;8;9;10;11;12;13;14;15;16;17;18;19;20;21},{60;50;42;36;32;30;28;26;24;22;20;18;16;14;12;10;8;6;4;2;0}),0)</f>
        <v>0</v>
      </c>
      <c r="Y63" s="390">
        <f>IF($E63="","",VLOOKUP($E63,'SuperTour Women'!$E$6:$AN$238,23,FALSE))</f>
        <v>0</v>
      </c>
      <c r="Z63" s="41">
        <f>IF(Y63,LOOKUP(Y63,{1;2;3;4;5;6;7;8;9;10;11;12;13;14;15;16;17;18;19;20;21},{60;50;42;36;32;30;28;26;24;22;20;18;16;14;12;10;8;6;4;2;0}),0)</f>
        <v>0</v>
      </c>
      <c r="AA63" s="390">
        <f>IF($E63="","",VLOOKUP($E63,'SuperTour Women'!$E$6:$AN$238,25,FALSE))</f>
        <v>16</v>
      </c>
      <c r="AB63" s="106">
        <f>IF(AA63,LOOKUP(AA63,{1;2;3;4;5;6;7;8;9;10;11;12;13;14;15;16;17;18;19;20;21},{30;25;21;18;16;15;14;13;12;11;10;9;8;7;6;5;4;3;2;1;0}),0)</f>
        <v>5</v>
      </c>
      <c r="AC63" s="390">
        <f>IF($E63="","",VLOOKUP($E63,'SuperTour Women'!$E$6:$AN$238,27,FALSE))</f>
        <v>14</v>
      </c>
      <c r="AD63" s="488">
        <f>IF(AC63,LOOKUP(AC63,{1;2;3;4;5;6;7;8;9;10;11;12;13;14;15;16;17;18;19;20;21},{30;25;21;18;16;15;14;13;12;11;10;9;8;7;6;5;4;3;2;1;0}),0)</f>
        <v>7</v>
      </c>
      <c r="AE63" s="390">
        <f>IF($E63="","",VLOOKUP($E63,'SuperTour Women'!$E$6:$AN$238,29,FALSE))</f>
        <v>0</v>
      </c>
      <c r="AF63" s="106">
        <f>IF(AE63,LOOKUP(AE63,{1;2;3;4;5;6;7;8;9;10;11;12;13;14;15;16;17;18;19;20;21},{30;25;21;18;16;15;14;13;12;11;10;9;8;7;6;5;4;3;2;1;0}),0)</f>
        <v>0</v>
      </c>
      <c r="AG63" s="390">
        <f>IF($E63="","",VLOOKUP($E63,'SuperTour Women'!$E$6:$AN$238,31,FALSE))</f>
        <v>0</v>
      </c>
      <c r="AH63" s="41">
        <f>IF(AG63,LOOKUP(AG63,{1;2;3;4;5;6;7;8;9;10;11;12;13;14;15;16;17;18;19;20;21},{30;25;21;18;16;15;14;13;12;11;10;9;8;7;6;5;4;3;2;1;0}),0)</f>
        <v>0</v>
      </c>
      <c r="AI63" s="390">
        <f>IF($E63="","",VLOOKUP($E63,'SuperTour Women'!$E$6:$AN$238,33,FALSE))</f>
        <v>0</v>
      </c>
      <c r="AJ63" s="43">
        <f>IF(AI63,LOOKUP(AI63,{1;2;3;4;5;6;7;8;9;10;11;12;13;14;15;16;17;18;19;20;21},{30;25;21;18;16;15;14;13;12;11;10;9;8;7;6;5;4;3;2;1;0}),0)</f>
        <v>0</v>
      </c>
      <c r="AK63" s="390">
        <f>IF($E63="","",VLOOKUP($E63,'SuperTour Women'!$E$6:$AN$238,35,FALSE))</f>
        <v>0</v>
      </c>
      <c r="AL63" s="43">
        <f>IF(AK63,LOOKUP(AK63,{1;2;3;4;5;6;7;8;9;10;11;12;13;14;15;16;17;18;19;20;21},{30;25;21;18;16;15;14;13;12;11;10;9;8;7;6;5;4;3;2;1;0}),0)</f>
        <v>0</v>
      </c>
      <c r="AM63" s="259"/>
      <c r="AN63" s="255"/>
      <c r="AO63" s="256"/>
      <c r="AP63" s="161"/>
    </row>
    <row r="64" spans="1:42" s="54" customFormat="1" ht="16" customHeight="1" x14ac:dyDescent="0.2">
      <c r="A64" s="190">
        <f t="shared" si="4"/>
        <v>59</v>
      </c>
      <c r="B64" s="187">
        <v>3535674</v>
      </c>
      <c r="C64" s="181" t="s">
        <v>318</v>
      </c>
      <c r="D64" s="181" t="s">
        <v>319</v>
      </c>
      <c r="E64" s="178" t="str">
        <f t="shared" si="5"/>
        <v>SarahBEZDICEK</v>
      </c>
      <c r="F64" s="172">
        <v>2017</v>
      </c>
      <c r="G64" s="193">
        <v>1996</v>
      </c>
      <c r="H64" s="311" t="str">
        <f t="shared" si="6"/>
        <v>U23</v>
      </c>
      <c r="I64" s="415">
        <f>(L64+N64+P64+R64+T64+V64+X64+Z64+AB64+AD64+AF64+AH64+AJ64+AL64)-SMALL((L64, N64,P64,R64,T64,V64,X64,Z64,AB64,AD64,AF64,AH64,AJ64,AL64),1)-SMALL((L64,N64,P64,R64,T64,V64,X64,Z64,AB64,AD64,AF64,AH64,AJ64,AL64),2)-SMALL((L64,N64,P64,R64,T64,V64,X64,Z64,AB64,AD64,AF64,AH64,AJ64,AL64),3)</f>
        <v>11</v>
      </c>
      <c r="J64" s="393"/>
      <c r="K64" s="388">
        <f>IF($E64="","",VLOOKUP($E64,'SuperTour Women'!$E$6:$AN$238,9,FALSE))</f>
        <v>0</v>
      </c>
      <c r="L64" s="157">
        <f>IF(K64,LOOKUP(K64,{1;2;3;4;5;6;7;8;9;10;11;12;13;14;15;16;17;18;19;20;21},{30;25;21;18;16;15;14;13;12;11;10;9;8;7;6;5;4;3;2;1;0}),0)</f>
        <v>0</v>
      </c>
      <c r="M64" s="390">
        <f>IF($E64="","",VLOOKUP($E64,'SuperTour Women'!$E$6:$AN$238,11,FALSE))</f>
        <v>0</v>
      </c>
      <c r="N64" s="43">
        <f>IF(M64,LOOKUP(M64,{1;2;3;4;5;6;7;8;9;10;11;12;13;14;15;16;17;18;19;20;21},{30;25;21;18;16;15;14;13;12;11;10;9;8;7;6;5;4;3;2;1;0}),0)</f>
        <v>0</v>
      </c>
      <c r="O64" s="390">
        <f>IF($E64="","",VLOOKUP($E64,'SuperTour Women'!$E$6:$AN$238,13,FALSE))</f>
        <v>0</v>
      </c>
      <c r="P64" s="41">
        <f>IF(O64,LOOKUP(O64,{1;2;3;4;5;6;7;8;9;10;11;12;13;14;15;16;17;18;19;20;21},{30;25;21;18;16;15;14;13;12;11;10;9;8;7;6;5;4;3;2;1;0}),0)</f>
        <v>0</v>
      </c>
      <c r="Q64" s="390">
        <f>IF($E64="","",VLOOKUP($E64,'SuperTour Women'!$E$6:$AN$238,15,FALSE))</f>
        <v>0</v>
      </c>
      <c r="R64" s="43">
        <f>IF(Q64,LOOKUP(Q64,{1;2;3;4;5;6;7;8;9;10;11;12;13;14;15;16;17;18;19;20;21},{30;25;21;18;16;15;14;13;12;11;10;9;8;7;6;5;4;3;2;1;0}),0)</f>
        <v>0</v>
      </c>
      <c r="S64" s="390">
        <f>IF($E64="","",VLOOKUP($E64,'SuperTour Women'!$E$6:$AN$238,17,FALSE))</f>
        <v>0</v>
      </c>
      <c r="T64" s="45">
        <f>IF(S64,LOOKUP(S64,{1;2;3;4;5;6;7;8;9;10;11;12;13;14;15;16;17;18;19;20;21},{60;50;42;36;32;30;28;26;24;22;20;18;16;14;12;10;8;6;4;2;0}),0)</f>
        <v>0</v>
      </c>
      <c r="U64" s="390">
        <f>IF($E64="","",VLOOKUP($E64,'SuperTour Women'!$E$6:$AN$238,19,FALSE))</f>
        <v>0</v>
      </c>
      <c r="V64" s="41">
        <f>IF(U64,LOOKUP(U64,{1;2;3;4;5;6;7;8;9;10;11;12;13;14;15;16;17;18;19;20;21},{60;50;42;36;32;30;28;26;24;22;20;18;16;14;12;10;8;6;4;2;0}),0)</f>
        <v>0</v>
      </c>
      <c r="W64" s="390">
        <f>IF($E64="","",VLOOKUP($E64,'SuperTour Women'!$E$6:$AN$238,21,FALSE))</f>
        <v>0</v>
      </c>
      <c r="X64" s="45">
        <f>IF(W64,LOOKUP(W64,{1;2;3;4;5;6;7;8;9;10;11;12;13;14;15;16;17;18;19;20;21},{60;50;42;36;32;30;28;26;24;22;20;18;16;14;12;10;8;6;4;2;0}),0)</f>
        <v>0</v>
      </c>
      <c r="Y64" s="390">
        <f>IF($E64="","",VLOOKUP($E64,'SuperTour Women'!$E$6:$AN$238,23,FALSE))</f>
        <v>17</v>
      </c>
      <c r="Z64" s="41">
        <f>IF(Y64,LOOKUP(Y64,{1;2;3;4;5;6;7;8;9;10;11;12;13;14;15;16;17;18;19;20;21},{60;50;42;36;32;30;28;26;24;22;20;18;16;14;12;10;8;6;4;2;0}),0)</f>
        <v>8</v>
      </c>
      <c r="AA64" s="390">
        <f>IF($E64="","",VLOOKUP($E64,'SuperTour Women'!$E$6:$AN$238,25,FALSE))</f>
        <v>0</v>
      </c>
      <c r="AB64" s="106">
        <f>IF(AA64,LOOKUP(AA64,{1;2;3;4;5;6;7;8;9;10;11;12;13;14;15;16;17;18;19;20;21},{30;25;21;18;16;15;14;13;12;11;10;9;8;7;6;5;4;3;2;1;0}),0)</f>
        <v>0</v>
      </c>
      <c r="AC64" s="390">
        <f>IF($E64="","",VLOOKUP($E64,'SuperTour Women'!$E$6:$AN$238,27,FALSE))</f>
        <v>0</v>
      </c>
      <c r="AD64" s="488">
        <f>IF(AC64,LOOKUP(AC64,{1;2;3;4;5;6;7;8;9;10;11;12;13;14;15;16;17;18;19;20;21},{30;25;21;18;16;15;14;13;12;11;10;9;8;7;6;5;4;3;2;1;0}),0)</f>
        <v>0</v>
      </c>
      <c r="AE64" s="390">
        <f>IF($E64="","",VLOOKUP($E64,'SuperTour Women'!$E$6:$AN$238,29,FALSE))</f>
        <v>0</v>
      </c>
      <c r="AF64" s="106">
        <f>IF(AE64,LOOKUP(AE64,{1;2;3;4;5;6;7;8;9;10;11;12;13;14;15;16;17;18;19;20;21},{30;25;21;18;16;15;14;13;12;11;10;9;8;7;6;5;4;3;2;1;0}),0)</f>
        <v>0</v>
      </c>
      <c r="AG64" s="390">
        <f>IF($E64="","",VLOOKUP($E64,'SuperTour Women'!$E$6:$AN$238,31,FALSE))</f>
        <v>0</v>
      </c>
      <c r="AH64" s="41">
        <f>IF(AG64,LOOKUP(AG64,{1;2;3;4;5;6;7;8;9;10;11;12;13;14;15;16;17;18;19;20;21},{30;25;21;18;16;15;14;13;12;11;10;9;8;7;6;5;4;3;2;1;0}),0)</f>
        <v>0</v>
      </c>
      <c r="AI64" s="390">
        <f>IF($E64="","",VLOOKUP($E64,'SuperTour Women'!$E$6:$AN$238,33,FALSE))</f>
        <v>0</v>
      </c>
      <c r="AJ64" s="43">
        <f>IF(AI64,LOOKUP(AI64,{1;2;3;4;5;6;7;8;9;10;11;12;13;14;15;16;17;18;19;20;21},{30;25;21;18;16;15;14;13;12;11;10;9;8;7;6;5;4;3;2;1;0}),0)</f>
        <v>0</v>
      </c>
      <c r="AK64" s="390">
        <f>IF($E64="","",VLOOKUP($E64,'SuperTour Women'!$E$6:$AN$238,35,FALSE))</f>
        <v>18</v>
      </c>
      <c r="AL64" s="43">
        <f>IF(AK64,LOOKUP(AK64,{1;2;3;4;5;6;7;8;9;10;11;12;13;14;15;16;17;18;19;20;21},{30;25;21;18;16;15;14;13;12;11;10;9;8;7;6;5;4;3;2;1;0}),0)</f>
        <v>3</v>
      </c>
      <c r="AM64" s="259"/>
      <c r="AN64" s="255">
        <f>RANK(AO64,$AO$6:$AO$248)</f>
        <v>50</v>
      </c>
      <c r="AO64" s="256">
        <f>(L64+N64+P64+R64+T64+V64+X64+Z64+AB64+AD64+AF64+AH64+AJ64+AL64)- SMALL((L64,N64,P64,R64,T64,V64,X64,Z64,AB64,AD64,AF64,AH64,AJ64,AL64),1)- SMALL((L64,N64,P64,R64,T64,V64,X64,Z64,AB64,AD64,AF64,AH64,AJ64,AL64),2)- SMALL((L64,N64,P64,R64,T64,V64,X64,Z64,AB64,AD64,AF64,AH64,AJ64,AL64),3)</f>
        <v>11</v>
      </c>
      <c r="AP64" s="161"/>
    </row>
    <row r="65" spans="1:42" s="264" customFormat="1" ht="16" customHeight="1" x14ac:dyDescent="0.2">
      <c r="A65" s="190">
        <f t="shared" si="4"/>
        <v>59</v>
      </c>
      <c r="B65" s="187">
        <v>3426503</v>
      </c>
      <c r="C65" s="181" t="s">
        <v>378</v>
      </c>
      <c r="D65" s="181" t="s">
        <v>379</v>
      </c>
      <c r="E65" s="178" t="str">
        <f t="shared" si="5"/>
        <v>MariahBREDAL</v>
      </c>
      <c r="F65" s="172">
        <v>2017</v>
      </c>
      <c r="G65" s="193">
        <v>1997</v>
      </c>
      <c r="H65" s="311" t="str">
        <f t="shared" si="6"/>
        <v>U23</v>
      </c>
      <c r="I65" s="415">
        <f>(L65+N65+P65+R65+T65+V65+X65+Z65+AB65+AD65+AF65+AH65+AJ65+AL65)-SMALL((L65, N65,P65,R65,T65,V65,X65,Z65,AB65,AD65,AF65,AH65,AJ65,AL65),1)-SMALL((L65,N65,P65,R65,T65,V65,X65,Z65,AB65,AD65,AF65,AH65,AJ65,AL65),2)-SMALL((L65,N65,P65,R65,T65,V65,X65,Z65,AB65,AD65,AF65,AH65,AJ65,AL65),3)</f>
        <v>11</v>
      </c>
      <c r="J65" s="393"/>
      <c r="K65" s="388">
        <f>IF($E65="","",VLOOKUP($E65,'SuperTour Women'!$E$6:$AN$238,9,FALSE))</f>
        <v>18</v>
      </c>
      <c r="L65" s="157">
        <f>IF(K65,LOOKUP(K65,{1;2;3;4;5;6;7;8;9;10;11;12;13;14;15;16;17;18;19;20;21},{30;25;21;18;16;15;14;13;12;11;10;9;8;7;6;5;4;3;2;1;0}),0)</f>
        <v>3</v>
      </c>
      <c r="M65" s="390">
        <f>IF($E65="","",VLOOKUP($E65,'SuperTour Women'!$E$6:$AN$238,11,FALSE))</f>
        <v>13</v>
      </c>
      <c r="N65" s="43">
        <f>IF(M65,LOOKUP(M65,{1;2;3;4;5;6;7;8;9;10;11;12;13;14;15;16;17;18;19;20;21},{30;25;21;18;16;15;14;13;12;11;10;9;8;7;6;5;4;3;2;1;0}),0)</f>
        <v>8</v>
      </c>
      <c r="O65" s="390">
        <f>IF($E65="","",VLOOKUP($E65,'SuperTour Women'!$E$6:$AN$238,13,FALSE))</f>
        <v>0</v>
      </c>
      <c r="P65" s="41">
        <f>IF(O65,LOOKUP(O65,{1;2;3;4;5;6;7;8;9;10;11;12;13;14;15;16;17;18;19;20;21},{30;25;21;18;16;15;14;13;12;11;10;9;8;7;6;5;4;3;2;1;0}),0)</f>
        <v>0</v>
      </c>
      <c r="Q65" s="390">
        <f>IF($E65="","",VLOOKUP($E65,'SuperTour Women'!$E$6:$AN$238,15,FALSE))</f>
        <v>0</v>
      </c>
      <c r="R65" s="43">
        <f>IF(Q65,LOOKUP(Q65,{1;2;3;4;5;6;7;8;9;10;11;12;13;14;15;16;17;18;19;20;21},{30;25;21;18;16;15;14;13;12;11;10;9;8;7;6;5;4;3;2;1;0}),0)</f>
        <v>0</v>
      </c>
      <c r="S65" s="390">
        <f>IF($E65="","",VLOOKUP($E65,'SuperTour Women'!$E$6:$AN$238,17,FALSE))</f>
        <v>0</v>
      </c>
      <c r="T65" s="45">
        <f>IF(S65,LOOKUP(S65,{1;2;3;4;5;6;7;8;9;10;11;12;13;14;15;16;17;18;19;20;21},{60;50;42;36;32;30;28;26;24;22;20;18;16;14;12;10;8;6;4;2;0}),0)</f>
        <v>0</v>
      </c>
      <c r="U65" s="390">
        <f>IF($E65="","",VLOOKUP($E65,'SuperTour Women'!$E$6:$AN$238,19,FALSE))</f>
        <v>0</v>
      </c>
      <c r="V65" s="41">
        <f>IF(U65,LOOKUP(U65,{1;2;3;4;5;6;7;8;9;10;11;12;13;14;15;16;17;18;19;20;21},{60;50;42;36;32;30;28;26;24;22;20;18;16;14;12;10;8;6;4;2;0}),0)</f>
        <v>0</v>
      </c>
      <c r="W65" s="390">
        <f>IF($E65="","",VLOOKUP($E65,'SuperTour Women'!$E$6:$AN$238,21,FALSE))</f>
        <v>0</v>
      </c>
      <c r="X65" s="45">
        <f>IF(W65,LOOKUP(W65,{1;2;3;4;5;6;7;8;9;10;11;12;13;14;15;16;17;18;19;20;21},{60;50;42;36;32;30;28;26;24;22;20;18;16;14;12;10;8;6;4;2;0}),0)</f>
        <v>0</v>
      </c>
      <c r="Y65" s="390">
        <f>IF($E65="","",VLOOKUP($E65,'SuperTour Women'!$E$6:$AN$238,23,FALSE))</f>
        <v>0</v>
      </c>
      <c r="Z65" s="41">
        <f>IF(Y65,LOOKUP(Y65,{1;2;3;4;5;6;7;8;9;10;11;12;13;14;15;16;17;18;19;20;21},{60;50;42;36;32;30;28;26;24;22;20;18;16;14;12;10;8;6;4;2;0}),0)</f>
        <v>0</v>
      </c>
      <c r="AA65" s="390">
        <f>IF($E65="","",VLOOKUP($E65,'SuperTour Women'!$E$6:$AN$238,25,FALSE))</f>
        <v>0</v>
      </c>
      <c r="AB65" s="106">
        <f>IF(AA65,LOOKUP(AA65,{1;2;3;4;5;6;7;8;9;10;11;12;13;14;15;16;17;18;19;20;21},{30;25;21;18;16;15;14;13;12;11;10;9;8;7;6;5;4;3;2;1;0}),0)</f>
        <v>0</v>
      </c>
      <c r="AC65" s="390">
        <f>IF($E65="","",VLOOKUP($E65,'SuperTour Women'!$E$6:$AN$238,27,FALSE))</f>
        <v>0</v>
      </c>
      <c r="AD65" s="488">
        <f>IF(AC65,LOOKUP(AC65,{1;2;3;4;5;6;7;8;9;10;11;12;13;14;15;16;17;18;19;20;21},{30;25;21;18;16;15;14;13;12;11;10;9;8;7;6;5;4;3;2;1;0}),0)</f>
        <v>0</v>
      </c>
      <c r="AE65" s="390">
        <f>IF($E65="","",VLOOKUP($E65,'SuperTour Women'!$E$6:$AN$238,29,FALSE))</f>
        <v>0</v>
      </c>
      <c r="AF65" s="106">
        <f>IF(AE65,LOOKUP(AE65,{1;2;3;4;5;6;7;8;9;10;11;12;13;14;15;16;17;18;19;20;21},{30;25;21;18;16;15;14;13;12;11;10;9;8;7;6;5;4;3;2;1;0}),0)</f>
        <v>0</v>
      </c>
      <c r="AG65" s="390">
        <f>IF($E65="","",VLOOKUP($E65,'SuperTour Women'!$E$6:$AN$238,31,FALSE))</f>
        <v>0</v>
      </c>
      <c r="AH65" s="41">
        <f>IF(AG65,LOOKUP(AG65,{1;2;3;4;5;6;7;8;9;10;11;12;13;14;15;16;17;18;19;20;21},{30;25;21;18;16;15;14;13;12;11;10;9;8;7;6;5;4;3;2;1;0}),0)</f>
        <v>0</v>
      </c>
      <c r="AI65" s="390">
        <f>IF($E65="","",VLOOKUP($E65,'SuperTour Women'!$E$6:$AN$238,33,FALSE))</f>
        <v>0</v>
      </c>
      <c r="AJ65" s="43">
        <f>IF(AI65,LOOKUP(AI65,{1;2;3;4;5;6;7;8;9;10;11;12;13;14;15;16;17;18;19;20;21},{30;25;21;18;16;15;14;13;12;11;10;9;8;7;6;5;4;3;2;1;0}),0)</f>
        <v>0</v>
      </c>
      <c r="AK65" s="390">
        <f>IF($E65="","",VLOOKUP($E65,'SuperTour Women'!$E$6:$AN$238,35,FALSE))</f>
        <v>0</v>
      </c>
      <c r="AL65" s="43">
        <f>IF(AK65,LOOKUP(AK65,{1;2;3;4;5;6;7;8;9;10;11;12;13;14;15;16;17;18;19;20;21},{30;25;21;18;16;15;14;13;12;11;10;9;8;7;6;5;4;3;2;1;0}),0)</f>
        <v>0</v>
      </c>
      <c r="AM65" s="437"/>
      <c r="AN65" s="255">
        <f>RANK(AO65,$AO$6:$AO$248)</f>
        <v>50</v>
      </c>
      <c r="AO65" s="256">
        <f>(L65+N65+P65+R65+T65+V65+X65+Z65+AB65+AD65+AF65+AH65+AJ65+AL65)- SMALL((L65,N65,P65,R65,T65,V65,X65,Z65,AB65,AD65,AF65,AH65,AJ65,AL65),1)- SMALL((L65,N65,P65,R65,T65,V65,X65,Z65,AB65,AD65,AF65,AH65,AJ65,AL65),2)- SMALL((L65,N65,P65,R65,T65,V65,X65,Z65,AB65,AD65,AF65,AH65,AJ65,AL65),3)</f>
        <v>11</v>
      </c>
      <c r="AP65" s="393"/>
    </row>
    <row r="66" spans="1:42" s="54" customFormat="1" ht="16" customHeight="1" x14ac:dyDescent="0.2">
      <c r="A66" s="190">
        <f t="shared" si="4"/>
        <v>61</v>
      </c>
      <c r="B66" s="187">
        <v>3535718</v>
      </c>
      <c r="C66" s="181" t="s">
        <v>659</v>
      </c>
      <c r="D66" s="181" t="s">
        <v>683</v>
      </c>
      <c r="E66" s="178" t="str">
        <f t="shared" si="5"/>
        <v>SophiaLAUKLI</v>
      </c>
      <c r="F66" s="172"/>
      <c r="G66" s="193">
        <v>2000</v>
      </c>
      <c r="H66" s="311" t="str">
        <f t="shared" si="6"/>
        <v>U23</v>
      </c>
      <c r="I66" s="415">
        <f>(L66+N66+P66+R66+T66+V66+X66+Z66+AB66+AD66+AF66+AH66+AJ66+AL66)-SMALL((L66, N66,P66,R66,T66,V66,X66,Z66,AB66,AD66,AF66,AH66,AJ66,AL66),1)-SMALL((L66,N66,P66,R66,T66,V66,X66,Z66,AB66,AD66,AF66,AH66,AJ66,AL66),2)-SMALL((L66,N66,P66,R66,T66,V66,X66,Z66,AB66,AD66,AF66,AH66,AJ66,AL66),3)</f>
        <v>10</v>
      </c>
      <c r="J66" s="393"/>
      <c r="K66" s="388">
        <f>IF($E66="","",VLOOKUP($E66,'SuperTour Women'!$E$6:$AN$238,9,FALSE))</f>
        <v>0</v>
      </c>
      <c r="L66" s="157">
        <f>IF(K66,LOOKUP(K66,{1;2;3;4;5;6;7;8;9;10;11;12;13;14;15;16;17;18;19;20;21},{30;25;21;18;16;15;14;13;12;11;10;9;8;7;6;5;4;3;2;1;0}),0)</f>
        <v>0</v>
      </c>
      <c r="M66" s="390">
        <f>IF($E66="","",VLOOKUP($E66,'SuperTour Women'!$E$6:$AN$238,11,FALSE))</f>
        <v>0</v>
      </c>
      <c r="N66" s="43">
        <f>IF(M66,LOOKUP(M66,{1;2;3;4;5;6;7;8;9;10;11;12;13;14;15;16;17;18;19;20;21},{30;25;21;18;16;15;14;13;12;11;10;9;8;7;6;5;4;3;2;1;0}),0)</f>
        <v>0</v>
      </c>
      <c r="O66" s="390">
        <f>IF($E66="","",VLOOKUP($E66,'SuperTour Women'!$E$6:$AN$238,13,FALSE))</f>
        <v>0</v>
      </c>
      <c r="P66" s="41">
        <f>IF(O66,LOOKUP(O66,{1;2;3;4;5;6;7;8;9;10;11;12;13;14;15;16;17;18;19;20;21},{30;25;21;18;16;15;14;13;12;11;10;9;8;7;6;5;4;3;2;1;0}),0)</f>
        <v>0</v>
      </c>
      <c r="Q66" s="390">
        <f>IF($E66="","",VLOOKUP($E66,'SuperTour Women'!$E$6:$AN$238,15,FALSE))</f>
        <v>0</v>
      </c>
      <c r="R66" s="43">
        <f>IF(Q66,LOOKUP(Q66,{1;2;3;4;5;6;7;8;9;10;11;12;13;14;15;16;17;18;19;20;21},{30;25;21;18;16;15;14;13;12;11;10;9;8;7;6;5;4;3;2;1;0}),0)</f>
        <v>0</v>
      </c>
      <c r="S66" s="390">
        <f>IF($E66="","",VLOOKUP($E66,'SuperTour Women'!$E$6:$AN$238,17,FALSE))</f>
        <v>0</v>
      </c>
      <c r="T66" s="45">
        <f>IF(S66,LOOKUP(S66,{1;2;3;4;5;6;7;8;9;10;11;12;13;14;15;16;17;18;19;20;21},{60;50;42;36;32;30;28;26;24;22;20;18;16;14;12;10;8;6;4;2;0}),0)</f>
        <v>0</v>
      </c>
      <c r="U66" s="390">
        <f>IF($E66="","",VLOOKUP($E66,'SuperTour Women'!$E$6:$AN$238,19,FALSE))</f>
        <v>0</v>
      </c>
      <c r="V66" s="41">
        <f>IF(U66,LOOKUP(U66,{1;2;3;4;5;6;7;8;9;10;11;12;13;14;15;16;17;18;19;20;21},{60;50;42;36;32;30;28;26;24;22;20;18;16;14;12;10;8;6;4;2;0}),0)</f>
        <v>0</v>
      </c>
      <c r="W66" s="390">
        <f>IF($E66="","",VLOOKUP($E66,'SuperTour Women'!$E$6:$AN$238,21,FALSE))</f>
        <v>0</v>
      </c>
      <c r="X66" s="45">
        <f>IF(W66,LOOKUP(W66,{1;2;3;4;5;6;7;8;9;10;11;12;13;14;15;16;17;18;19;20;21},{60;50;42;36;32;30;28;26;24;22;20;18;16;14;12;10;8;6;4;2;0}),0)</f>
        <v>0</v>
      </c>
      <c r="Y66" s="390">
        <f>IF($E66="","",VLOOKUP($E66,'SuperTour Women'!$E$6:$AN$238,23,FALSE))</f>
        <v>0</v>
      </c>
      <c r="Z66" s="41">
        <f>IF(Y66,LOOKUP(Y66,{1;2;3;4;5;6;7;8;9;10;11;12;13;14;15;16;17;18;19;20;21},{60;50;42;36;32;30;28;26;24;22;20;18;16;14;12;10;8;6;4;2;0}),0)</f>
        <v>0</v>
      </c>
      <c r="AA66" s="390">
        <f>IF($E66="","",VLOOKUP($E66,'SuperTour Women'!$E$6:$AN$238,25,FALSE))</f>
        <v>0</v>
      </c>
      <c r="AB66" s="106">
        <f>IF(AA66,LOOKUP(AA66,{1;2;3;4;5;6;7;8;9;10;11;12;13;14;15;16;17;18;19;20;21},{30;25;21;18;16;15;14;13;12;11;10;9;8;7;6;5;4;3;2;1;0}),0)</f>
        <v>0</v>
      </c>
      <c r="AC66" s="390">
        <f>IF($E66="","",VLOOKUP($E66,'SuperTour Women'!$E$6:$AN$238,27,FALSE))</f>
        <v>0</v>
      </c>
      <c r="AD66" s="488">
        <f>IF(AC66,LOOKUP(AC66,{1;2;3;4;5;6;7;8;9;10;11;12;13;14;15;16;17;18;19;20;21},{30;25;21;18;16;15;14;13;12;11;10;9;8;7;6;5;4;3;2;1;0}),0)</f>
        <v>0</v>
      </c>
      <c r="AE66" s="390">
        <f>IF($E66="","",VLOOKUP($E66,'SuperTour Women'!$E$6:$AN$238,29,FALSE))</f>
        <v>11</v>
      </c>
      <c r="AF66" s="106">
        <f>IF(AE66,LOOKUP(AE66,{1;2;3;4;5;6;7;8;9;10;11;12;13;14;15;16;17;18;19;20;21},{30;25;21;18;16;15;14;13;12;11;10;9;8;7;6;5;4;3;2;1;0}),0)</f>
        <v>10</v>
      </c>
      <c r="AG66" s="390">
        <f>IF($E66="","",VLOOKUP($E66,'SuperTour Women'!$E$6:$AN$238,31,FALSE))</f>
        <v>0</v>
      </c>
      <c r="AH66" s="41">
        <f>IF(AG66,LOOKUP(AG66,{1;2;3;4;5;6;7;8;9;10;11;12;13;14;15;16;17;18;19;20;21},{30;25;21;18;16;15;14;13;12;11;10;9;8;7;6;5;4;3;2;1;0}),0)</f>
        <v>0</v>
      </c>
      <c r="AI66" s="390">
        <f>IF($E66="","",VLOOKUP($E66,'SuperTour Women'!$E$6:$AN$238,33,FALSE))</f>
        <v>0</v>
      </c>
      <c r="AJ66" s="43">
        <f>IF(AI66,LOOKUP(AI66,{1;2;3;4;5;6;7;8;9;10;11;12;13;14;15;16;17;18;19;20;21},{30;25;21;18;16;15;14;13;12;11;10;9;8;7;6;5;4;3;2;1;0}),0)</f>
        <v>0</v>
      </c>
      <c r="AK66" s="390">
        <f>IF($E66="","",VLOOKUP($E66,'SuperTour Women'!$E$6:$AN$238,35,FALSE))</f>
        <v>0</v>
      </c>
      <c r="AL66" s="43">
        <f>IF(AK66,LOOKUP(AK66,{1;2;3;4;5;6;7;8;9;10;11;12;13;14;15;16;17;18;19;20;21},{30;25;21;18;16;15;14;13;12;11;10;9;8;7;6;5;4;3;2;1;0}),0)</f>
        <v>0</v>
      </c>
      <c r="AM66" s="259"/>
      <c r="AN66" s="255"/>
      <c r="AO66" s="256"/>
      <c r="AP66" s="161"/>
    </row>
    <row r="67" spans="1:42" s="54" customFormat="1" ht="16" customHeight="1" x14ac:dyDescent="0.2">
      <c r="A67" s="190">
        <f t="shared" si="4"/>
        <v>61</v>
      </c>
      <c r="B67" s="498">
        <v>3535607</v>
      </c>
      <c r="C67" s="181" t="s">
        <v>596</v>
      </c>
      <c r="D67" s="181" t="s">
        <v>675</v>
      </c>
      <c r="E67" s="178" t="str">
        <f t="shared" si="5"/>
        <v>SofiaSHOMENTO</v>
      </c>
      <c r="F67" s="174"/>
      <c r="G67" s="193">
        <v>1999</v>
      </c>
      <c r="H67" s="311" t="str">
        <f t="shared" si="6"/>
        <v>U23</v>
      </c>
      <c r="I67" s="415">
        <f>(L67+N67+P67+R67+T67+V67+X67+Z67+AB67+AD67+AF67+AH67+AJ67+AL67)-SMALL((L67, N67,P67,R67,T67,V67,X67,Z67,AB67,AD67,AF67,AH67,AJ67,AL67),1)-SMALL((L67,N67,P67,R67,T67,V67,X67,Z67,AB67,AD67,AF67,AH67,AJ67,AL67),2)-SMALL((L67,N67,P67,R67,T67,V67,X67,Z67,AB67,AD67,AF67,AH67,AJ67,AL67),3)</f>
        <v>10</v>
      </c>
      <c r="J67" s="393"/>
      <c r="K67" s="388">
        <f>IF($E67="","",VLOOKUP($E67,'SuperTour Women'!$E$6:$AN$238,9,FALSE))</f>
        <v>0</v>
      </c>
      <c r="L67" s="157">
        <f>IF(K67,LOOKUP(K67,{1;2;3;4;5;6;7;8;9;10;11;12;13;14;15;16;17;18;19;20;21},{30;25;21;18;16;15;14;13;12;11;10;9;8;7;6;5;4;3;2;1;0}),0)</f>
        <v>0</v>
      </c>
      <c r="M67" s="390">
        <f>IF($E67="","",VLOOKUP($E67,'SuperTour Women'!$E$6:$AN$238,11,FALSE))</f>
        <v>0</v>
      </c>
      <c r="N67" s="43">
        <f>IF(M67,LOOKUP(M67,{1;2;3;4;5;6;7;8;9;10;11;12;13;14;15;16;17;18;19;20;21},{30;25;21;18;16;15;14;13;12;11;10;9;8;7;6;5;4;3;2;1;0}),0)</f>
        <v>0</v>
      </c>
      <c r="O67" s="390">
        <f>IF($E67="","",VLOOKUP($E67,'SuperTour Women'!$E$6:$AN$238,13,FALSE))</f>
        <v>0</v>
      </c>
      <c r="P67" s="41">
        <f>IF(O67,LOOKUP(O67,{1;2;3;4;5;6;7;8;9;10;11;12;13;14;15;16;17;18;19;20;21},{30;25;21;18;16;15;14;13;12;11;10;9;8;7;6;5;4;3;2;1;0}),0)</f>
        <v>0</v>
      </c>
      <c r="Q67" s="390">
        <f>IF($E67="","",VLOOKUP($E67,'SuperTour Women'!$E$6:$AN$238,15,FALSE))</f>
        <v>0</v>
      </c>
      <c r="R67" s="43">
        <f>IF(Q67,LOOKUP(Q67,{1;2;3;4;5;6;7;8;9;10;11;12;13;14;15;16;17;18;19;20;21},{30;25;21;18;16;15;14;13;12;11;10;9;8;7;6;5;4;3;2;1;0}),0)</f>
        <v>0</v>
      </c>
      <c r="S67" s="390">
        <f>IF($E67="","",VLOOKUP($E67,'SuperTour Women'!$E$6:$AN$238,17,FALSE))</f>
        <v>0</v>
      </c>
      <c r="T67" s="45">
        <f>IF(S67,LOOKUP(S67,{1;2;3;4;5;6;7;8;9;10;11;12;13;14;15;16;17;18;19;20;21},{60;50;42;36;32;30;28;26;24;22;20;18;16;14;12;10;8;6;4;2;0}),0)</f>
        <v>0</v>
      </c>
      <c r="U67" s="390">
        <f>IF($E67="","",VLOOKUP($E67,'SuperTour Women'!$E$6:$AN$238,19,FALSE))</f>
        <v>0</v>
      </c>
      <c r="V67" s="41">
        <f>IF(U67,LOOKUP(U67,{1;2;3;4;5;6;7;8;9;10;11;12;13;14;15;16;17;18;19;20;21},{60;50;42;36;32;30;28;26;24;22;20;18;16;14;12;10;8;6;4;2;0}),0)</f>
        <v>0</v>
      </c>
      <c r="W67" s="390">
        <f>IF($E67="","",VLOOKUP($E67,'SuperTour Women'!$E$6:$AN$238,21,FALSE))</f>
        <v>0</v>
      </c>
      <c r="X67" s="45">
        <f>IF(W67,LOOKUP(W67,{1;2;3;4;5;6;7;8;9;10;11;12;13;14;15;16;17;18;19;20;21},{60;50;42;36;32;30;28;26;24;22;20;18;16;14;12;10;8;6;4;2;0}),0)</f>
        <v>0</v>
      </c>
      <c r="Y67" s="390">
        <f>IF($E67="","",VLOOKUP($E67,'SuperTour Women'!$E$6:$AN$238,23,FALSE))</f>
        <v>0</v>
      </c>
      <c r="Z67" s="41">
        <f>IF(Y67,LOOKUP(Y67,{1;2;3;4;5;6;7;8;9;10;11;12;13;14;15;16;17;18;19;20;21},{60;50;42;36;32;30;28;26;24;22;20;18;16;14;12;10;8;6;4;2;0}),0)</f>
        <v>0</v>
      </c>
      <c r="AA67" s="390">
        <f>IF($E67="","",VLOOKUP($E67,'SuperTour Women'!$E$6:$AN$238,25,FALSE))</f>
        <v>11</v>
      </c>
      <c r="AB67" s="106">
        <f>IF(AA67,LOOKUP(AA67,{1;2;3;4;5;6;7;8;9;10;11;12;13;14;15;16;17;18;19;20;21},{30;25;21;18;16;15;14;13;12;11;10;9;8;7;6;5;4;3;2;1;0}),0)</f>
        <v>10</v>
      </c>
      <c r="AC67" s="390">
        <f>IF($E67="","",VLOOKUP($E67,'SuperTour Women'!$E$6:$AN$238,27,FALSE))</f>
        <v>0</v>
      </c>
      <c r="AD67" s="488">
        <f>IF(AC67,LOOKUP(AC67,{1;2;3;4;5;6;7;8;9;10;11;12;13;14;15;16;17;18;19;20;21},{30;25;21;18;16;15;14;13;12;11;10;9;8;7;6;5;4;3;2;1;0}),0)</f>
        <v>0</v>
      </c>
      <c r="AE67" s="390">
        <f>IF($E67="","",VLOOKUP($E67,'SuperTour Women'!$E$6:$AN$238,29,FALSE))</f>
        <v>0</v>
      </c>
      <c r="AF67" s="106">
        <f>IF(AE67,LOOKUP(AE67,{1;2;3;4;5;6;7;8;9;10;11;12;13;14;15;16;17;18;19;20;21},{30;25;21;18;16;15;14;13;12;11;10;9;8;7;6;5;4;3;2;1;0}),0)</f>
        <v>0</v>
      </c>
      <c r="AG67" s="390">
        <f>IF($E67="","",VLOOKUP($E67,'SuperTour Women'!$E$6:$AN$238,31,FALSE))</f>
        <v>0</v>
      </c>
      <c r="AH67" s="41">
        <f>IF(AG67,LOOKUP(AG67,{1;2;3;4;5;6;7;8;9;10;11;12;13;14;15;16;17;18;19;20;21},{30;25;21;18;16;15;14;13;12;11;10;9;8;7;6;5;4;3;2;1;0}),0)</f>
        <v>0</v>
      </c>
      <c r="AI67" s="390">
        <f>IF($E67="","",VLOOKUP($E67,'SuperTour Women'!$E$6:$AN$238,33,FALSE))</f>
        <v>0</v>
      </c>
      <c r="AJ67" s="43">
        <f>IF(AI67,LOOKUP(AI67,{1;2;3;4;5;6;7;8;9;10;11;12;13;14;15;16;17;18;19;20;21},{30;25;21;18;16;15;14;13;12;11;10;9;8;7;6;5;4;3;2;1;0}),0)</f>
        <v>0</v>
      </c>
      <c r="AK67" s="390">
        <f>IF($E67="","",VLOOKUP($E67,'SuperTour Women'!$E$6:$AN$238,35,FALSE))</f>
        <v>0</v>
      </c>
      <c r="AL67" s="43">
        <f>IF(AK67,LOOKUP(AK67,{1;2;3;4;5;6;7;8;9;10;11;12;13;14;15;16;17;18;19;20;21},{30;25;21;18;16;15;14;13;12;11;10;9;8;7;6;5;4;3;2;1;0}),0)</f>
        <v>0</v>
      </c>
      <c r="AM67" s="259"/>
      <c r="AN67" s="255"/>
      <c r="AO67" s="256"/>
      <c r="AP67" s="161"/>
    </row>
    <row r="68" spans="1:42" s="54" customFormat="1" ht="16" customHeight="1" x14ac:dyDescent="0.2">
      <c r="A68" s="190">
        <f t="shared" si="4"/>
        <v>61</v>
      </c>
      <c r="B68" s="439" t="s">
        <v>592</v>
      </c>
      <c r="C68" s="181" t="s">
        <v>589</v>
      </c>
      <c r="D68" s="181" t="s">
        <v>590</v>
      </c>
      <c r="E68" s="178" t="str">
        <f t="shared" si="5"/>
        <v>Julie StendahlSPETS</v>
      </c>
      <c r="F68" s="172"/>
      <c r="G68" s="193">
        <v>1996</v>
      </c>
      <c r="H68" s="311" t="str">
        <f t="shared" si="6"/>
        <v>U23</v>
      </c>
      <c r="I68" s="415">
        <f>(L68+N68+P68+R68+T68+V68+X68+Z68+AB68+AD68+AF68+AH68+AJ68+AL68)-SMALL((L68, N68,P68,R68,T68,V68,X68,Z68,AB68,AD68,AF68,AH68,AJ68,AL68),1)-SMALL((L68,N68,P68,R68,T68,V68,X68,Z68,AB68,AD68,AF68,AH68,AJ68,AL68),2)-SMALL((L68,N68,P68,R68,T68,V68,X68,Z68,AB68,AD68,AF68,AH68,AJ68,AL68),3)</f>
        <v>10</v>
      </c>
      <c r="J68" s="393"/>
      <c r="K68" s="388">
        <f>IF($E68="","",VLOOKUP($E68,'SuperTour Women'!$E$6:$AN$238,9,FALSE))</f>
        <v>11</v>
      </c>
      <c r="L68" s="157">
        <f>IF(K68,LOOKUP(K68,{1;2;3;4;5;6;7;8;9;10;11;12;13;14;15;16;17;18;19;20;21},{30;25;21;18;16;15;14;13;12;11;10;9;8;7;6;5;4;3;2;1;0}),0)</f>
        <v>10</v>
      </c>
      <c r="M68" s="390">
        <f>IF($E68="","",VLOOKUP($E68,'SuperTour Women'!$E$6:$AN$238,11,FALSE))</f>
        <v>0</v>
      </c>
      <c r="N68" s="43">
        <f>IF(M68,LOOKUP(M68,{1;2;3;4;5;6;7;8;9;10;11;12;13;14;15;16;17;18;19;20;21},{30;25;21;18;16;15;14;13;12;11;10;9;8;7;6;5;4;3;2;1;0}),0)</f>
        <v>0</v>
      </c>
      <c r="O68" s="390">
        <f>IF($E68="","",VLOOKUP($E68,'SuperTour Women'!$E$6:$AN$238,13,FALSE))</f>
        <v>0</v>
      </c>
      <c r="P68" s="41">
        <f>IF(O68,LOOKUP(O68,{1;2;3;4;5;6;7;8;9;10;11;12;13;14;15;16;17;18;19;20;21},{30;25;21;18;16;15;14;13;12;11;10;9;8;7;6;5;4;3;2;1;0}),0)</f>
        <v>0</v>
      </c>
      <c r="Q68" s="390">
        <f>IF($E68="","",VLOOKUP($E68,'SuperTour Women'!$E$6:$AN$238,15,FALSE))</f>
        <v>0</v>
      </c>
      <c r="R68" s="43">
        <f>IF(Q68,LOOKUP(Q68,{1;2;3;4;5;6;7;8;9;10;11;12;13;14;15;16;17;18;19;20;21},{30;25;21;18;16;15;14;13;12;11;10;9;8;7;6;5;4;3;2;1;0}),0)</f>
        <v>0</v>
      </c>
      <c r="S68" s="390">
        <f>IF($E68="","",VLOOKUP($E68,'SuperTour Women'!$E$6:$AN$238,17,FALSE))</f>
        <v>0</v>
      </c>
      <c r="T68" s="45">
        <f>IF(S68,LOOKUP(S68,{1;2;3;4;5;6;7;8;9;10;11;12;13;14;15;16;17;18;19;20;21},{60;50;42;36;32;30;28;26;24;22;20;18;16;14;12;10;8;6;4;2;0}),0)</f>
        <v>0</v>
      </c>
      <c r="U68" s="390">
        <f>IF($E68="","",VLOOKUP($E68,'SuperTour Women'!$E$6:$AN$238,19,FALSE))</f>
        <v>0</v>
      </c>
      <c r="V68" s="41">
        <f>IF(U68,LOOKUP(U68,{1;2;3;4;5;6;7;8;9;10;11;12;13;14;15;16;17;18;19;20;21},{60;50;42;36;32;30;28;26;24;22;20;18;16;14;12;10;8;6;4;2;0}),0)</f>
        <v>0</v>
      </c>
      <c r="W68" s="390">
        <f>IF($E68="","",VLOOKUP($E68,'SuperTour Women'!$E$6:$AN$238,21,FALSE))</f>
        <v>0</v>
      </c>
      <c r="X68" s="45">
        <f>IF(W68,LOOKUP(W68,{1;2;3;4;5;6;7;8;9;10;11;12;13;14;15;16;17;18;19;20;21},{60;50;42;36;32;30;28;26;24;22;20;18;16;14;12;10;8;6;4;2;0}),0)</f>
        <v>0</v>
      </c>
      <c r="Y68" s="390">
        <f>IF($E68="","",VLOOKUP($E68,'SuperTour Women'!$E$6:$AN$238,23,FALSE))</f>
        <v>0</v>
      </c>
      <c r="Z68" s="41">
        <f>IF(Y68,LOOKUP(Y68,{1;2;3;4;5;6;7;8;9;10;11;12;13;14;15;16;17;18;19;20;21},{60;50;42;36;32;30;28;26;24;22;20;18;16;14;12;10;8;6;4;2;0}),0)</f>
        <v>0</v>
      </c>
      <c r="AA68" s="390">
        <f>IF($E68="","",VLOOKUP($E68,'SuperTour Women'!$E$6:$AN$238,25,FALSE))</f>
        <v>0</v>
      </c>
      <c r="AB68" s="106">
        <f>IF(AA68,LOOKUP(AA68,{1;2;3;4;5;6;7;8;9;10;11;12;13;14;15;16;17;18;19;20;21},{30;25;21;18;16;15;14;13;12;11;10;9;8;7;6;5;4;3;2;1;0}),0)</f>
        <v>0</v>
      </c>
      <c r="AC68" s="390">
        <f>IF($E68="","",VLOOKUP($E68,'SuperTour Women'!$E$6:$AN$238,27,FALSE))</f>
        <v>0</v>
      </c>
      <c r="AD68" s="488">
        <f>IF(AC68,LOOKUP(AC68,{1;2;3;4;5;6;7;8;9;10;11;12;13;14;15;16;17;18;19;20;21},{30;25;21;18;16;15;14;13;12;11;10;9;8;7;6;5;4;3;2;1;0}),0)</f>
        <v>0</v>
      </c>
      <c r="AE68" s="390">
        <f>IF($E68="","",VLOOKUP($E68,'SuperTour Women'!$E$6:$AN$238,29,FALSE))</f>
        <v>0</v>
      </c>
      <c r="AF68" s="106">
        <f>IF(AE68,LOOKUP(AE68,{1;2;3;4;5;6;7;8;9;10;11;12;13;14;15;16;17;18;19;20;21},{30;25;21;18;16;15;14;13;12;11;10;9;8;7;6;5;4;3;2;1;0}),0)</f>
        <v>0</v>
      </c>
      <c r="AG68" s="390">
        <f>IF($E68="","",VLOOKUP($E68,'SuperTour Women'!$E$6:$AN$238,31,FALSE))</f>
        <v>0</v>
      </c>
      <c r="AH68" s="41">
        <f>IF(AG68,LOOKUP(AG68,{1;2;3;4;5;6;7;8;9;10;11;12;13;14;15;16;17;18;19;20;21},{30;25;21;18;16;15;14;13;12;11;10;9;8;7;6;5;4;3;2;1;0}),0)</f>
        <v>0</v>
      </c>
      <c r="AI68" s="390">
        <f>IF($E68="","",VLOOKUP($E68,'SuperTour Women'!$E$6:$AN$238,33,FALSE))</f>
        <v>0</v>
      </c>
      <c r="AJ68" s="43">
        <f>IF(AI68,LOOKUP(AI68,{1;2;3;4;5;6;7;8;9;10;11;12;13;14;15;16;17;18;19;20;21},{30;25;21;18;16;15;14;13;12;11;10;9;8;7;6;5;4;3;2;1;0}),0)</f>
        <v>0</v>
      </c>
      <c r="AK68" s="390">
        <f>IF($E68="","",VLOOKUP($E68,'SuperTour Women'!$E$6:$AN$238,35,FALSE))</f>
        <v>0</v>
      </c>
      <c r="AL68" s="43">
        <f>IF(AK68,LOOKUP(AK68,{1;2;3;4;5;6;7;8;9;10;11;12;13;14;15;16;17;18;19;20;21},{30;25;21;18;16;15;14;13;12;11;10;9;8;7;6;5;4;3;2;1;0}),0)</f>
        <v>0</v>
      </c>
      <c r="AM68" s="259"/>
      <c r="AN68" s="255"/>
      <c r="AO68" s="256"/>
      <c r="AP68" s="161"/>
    </row>
    <row r="69" spans="1:42" s="54" customFormat="1" ht="16" customHeight="1" x14ac:dyDescent="0.2">
      <c r="A69" s="190">
        <f t="shared" si="4"/>
        <v>61</v>
      </c>
      <c r="B69" s="187">
        <v>3535649</v>
      </c>
      <c r="C69" s="181" t="s">
        <v>346</v>
      </c>
      <c r="D69" s="181" t="s">
        <v>347</v>
      </c>
      <c r="E69" s="178" t="str">
        <f t="shared" si="5"/>
        <v>EmmaTARBATH</v>
      </c>
      <c r="F69" s="173"/>
      <c r="G69" s="193">
        <v>1997</v>
      </c>
      <c r="H69" s="311" t="str">
        <f t="shared" si="6"/>
        <v>U23</v>
      </c>
      <c r="I69" s="415">
        <f>(L69+N69+P69+R69+T69+V69+X69+Z69+AB69+AD69+AF69+AH69+AJ69+AL69)-SMALL((L69, N69,P69,R69,T69,V69,X69,Z69,AB69,AD69,AF69,AH69,AJ69,AL69),1)-SMALL((L69,N69,P69,R69,T69,V69,X69,Z69,AB69,AD69,AF69,AH69,AJ69,AL69),2)-SMALL((L69,N69,P69,R69,T69,V69,X69,Z69,AB69,AD69,AF69,AH69,AJ69,AL69),3)</f>
        <v>10</v>
      </c>
      <c r="J69" s="393"/>
      <c r="K69" s="388">
        <f>IF($E69="","",VLOOKUP($E69,'SuperTour Women'!$E$6:$AN$238,9,FALSE))</f>
        <v>0</v>
      </c>
      <c r="L69" s="157">
        <f>IF(K69,LOOKUP(K69,{1;2;3;4;5;6;7;8;9;10;11;12;13;14;15;16;17;18;19;20;21},{30;25;21;18;16;15;14;13;12;11;10;9;8;7;6;5;4;3;2;1;0}),0)</f>
        <v>0</v>
      </c>
      <c r="M69" s="390">
        <f>IF($E69="","",VLOOKUP($E69,'SuperTour Women'!$E$6:$AN$238,11,FALSE))</f>
        <v>11</v>
      </c>
      <c r="N69" s="43">
        <f>IF(M69,LOOKUP(M69,{1;2;3;4;5;6;7;8;9;10;11;12;13;14;15;16;17;18;19;20;21},{30;25;21;18;16;15;14;13;12;11;10;9;8;7;6;5;4;3;2;1;0}),0)</f>
        <v>10</v>
      </c>
      <c r="O69" s="390">
        <f>IF($E69="","",VLOOKUP($E69,'SuperTour Women'!$E$6:$AN$238,13,FALSE))</f>
        <v>0</v>
      </c>
      <c r="P69" s="41">
        <f>IF(O69,LOOKUP(O69,{1;2;3;4;5;6;7;8;9;10;11;12;13;14;15;16;17;18;19;20;21},{30;25;21;18;16;15;14;13;12;11;10;9;8;7;6;5;4;3;2;1;0}),0)</f>
        <v>0</v>
      </c>
      <c r="Q69" s="390">
        <f>IF($E69="","",VLOOKUP($E69,'SuperTour Women'!$E$6:$AN$238,15,FALSE))</f>
        <v>0</v>
      </c>
      <c r="R69" s="43">
        <f>IF(Q69,LOOKUP(Q69,{1;2;3;4;5;6;7;8;9;10;11;12;13;14;15;16;17;18;19;20;21},{30;25;21;18;16;15;14;13;12;11;10;9;8;7;6;5;4;3;2;1;0}),0)</f>
        <v>0</v>
      </c>
      <c r="S69" s="390">
        <f>IF($E69="","",VLOOKUP($E69,'SuperTour Women'!$E$6:$AN$238,17,FALSE))</f>
        <v>0</v>
      </c>
      <c r="T69" s="45">
        <f>IF(S69,LOOKUP(S69,{1;2;3;4;5;6;7;8;9;10;11;12;13;14;15;16;17;18;19;20;21},{60;50;42;36;32;30;28;26;24;22;20;18;16;14;12;10;8;6;4;2;0}),0)</f>
        <v>0</v>
      </c>
      <c r="U69" s="390">
        <f>IF($E69="","",VLOOKUP($E69,'SuperTour Women'!$E$6:$AN$238,19,FALSE))</f>
        <v>0</v>
      </c>
      <c r="V69" s="41">
        <f>IF(U69,LOOKUP(U69,{1;2;3;4;5;6;7;8;9;10;11;12;13;14;15;16;17;18;19;20;21},{60;50;42;36;32;30;28;26;24;22;20;18;16;14;12;10;8;6;4;2;0}),0)</f>
        <v>0</v>
      </c>
      <c r="W69" s="390">
        <f>IF($E69="","",VLOOKUP($E69,'SuperTour Women'!$E$6:$AN$238,21,FALSE))</f>
        <v>0</v>
      </c>
      <c r="X69" s="45">
        <f>IF(W69,LOOKUP(W69,{1;2;3;4;5;6;7;8;9;10;11;12;13;14;15;16;17;18;19;20;21},{60;50;42;36;32;30;28;26;24;22;20;18;16;14;12;10;8;6;4;2;0}),0)</f>
        <v>0</v>
      </c>
      <c r="Y69" s="390">
        <f>IF($E69="","",VLOOKUP($E69,'SuperTour Women'!$E$6:$AN$238,23,FALSE))</f>
        <v>0</v>
      </c>
      <c r="Z69" s="41">
        <f>IF(Y69,LOOKUP(Y69,{1;2;3;4;5;6;7;8;9;10;11;12;13;14;15;16;17;18;19;20;21},{60;50;42;36;32;30;28;26;24;22;20;18;16;14;12;10;8;6;4;2;0}),0)</f>
        <v>0</v>
      </c>
      <c r="AA69" s="390">
        <f>IF($E69="","",VLOOKUP($E69,'SuperTour Women'!$E$6:$AN$238,25,FALSE))</f>
        <v>0</v>
      </c>
      <c r="AB69" s="106">
        <f>IF(AA69,LOOKUP(AA69,{1;2;3;4;5;6;7;8;9;10;11;12;13;14;15;16;17;18;19;20;21},{30;25;21;18;16;15;14;13;12;11;10;9;8;7;6;5;4;3;2;1;0}),0)</f>
        <v>0</v>
      </c>
      <c r="AC69" s="390">
        <f>IF($E69="","",VLOOKUP($E69,'SuperTour Women'!$E$6:$AN$238,27,FALSE))</f>
        <v>0</v>
      </c>
      <c r="AD69" s="488">
        <f>IF(AC69,LOOKUP(AC69,{1;2;3;4;5;6;7;8;9;10;11;12;13;14;15;16;17;18;19;20;21},{30;25;21;18;16;15;14;13;12;11;10;9;8;7;6;5;4;3;2;1;0}),0)</f>
        <v>0</v>
      </c>
      <c r="AE69" s="390">
        <f>IF($E69="","",VLOOKUP($E69,'SuperTour Women'!$E$6:$AN$238,29,FALSE))</f>
        <v>0</v>
      </c>
      <c r="AF69" s="106">
        <f>IF(AE69,LOOKUP(AE69,{1;2;3;4;5;6;7;8;9;10;11;12;13;14;15;16;17;18;19;20;21},{30;25;21;18;16;15;14;13;12;11;10;9;8;7;6;5;4;3;2;1;0}),0)</f>
        <v>0</v>
      </c>
      <c r="AG69" s="390">
        <f>IF($E69="","",VLOOKUP($E69,'SuperTour Women'!$E$6:$AN$238,31,FALSE))</f>
        <v>0</v>
      </c>
      <c r="AH69" s="41">
        <f>IF(AG69,LOOKUP(AG69,{1;2;3;4;5;6;7;8;9;10;11;12;13;14;15;16;17;18;19;20;21},{30;25;21;18;16;15;14;13;12;11;10;9;8;7;6;5;4;3;2;1;0}),0)</f>
        <v>0</v>
      </c>
      <c r="AI69" s="390">
        <f>IF($E69="","",VLOOKUP($E69,'SuperTour Women'!$E$6:$AN$238,33,FALSE))</f>
        <v>0</v>
      </c>
      <c r="AJ69" s="43">
        <f>IF(AI69,LOOKUP(AI69,{1;2;3;4;5;6;7;8;9;10;11;12;13;14;15;16;17;18;19;20;21},{30;25;21;18;16;15;14;13;12;11;10;9;8;7;6;5;4;3;2;1;0}),0)</f>
        <v>0</v>
      </c>
      <c r="AK69" s="390">
        <f>IF($E69="","",VLOOKUP($E69,'SuperTour Women'!$E$6:$AN$238,35,FALSE))</f>
        <v>0</v>
      </c>
      <c r="AL69" s="43">
        <f>IF(AK69,LOOKUP(AK69,{1;2;3;4;5;6;7;8;9;10;11;12;13;14;15;16;17;18;19;20;21},{30;25;21;18;16;15;14;13;12;11;10;9;8;7;6;5;4;3;2;1;0}),0)</f>
        <v>0</v>
      </c>
      <c r="AM69" s="259"/>
      <c r="AN69" s="255">
        <f>RANK(AO69,$AO$6:$AO$248)</f>
        <v>52</v>
      </c>
      <c r="AO69" s="256">
        <f>(L69+N69+P69+R69+T69+V69+X69+Z69+AB69+AD69+AF69+AH69+AJ69+AL69)- SMALL((L69,N69,P69,R69,T69,V69,X69,Z69,AB69,AD69,AF69,AH69,AJ69,AL69),1)- SMALL((L69,N69,P69,R69,T69,V69,X69,Z69,AB69,AD69,AF69,AH69,AJ69,AL69),2)- SMALL((L69,N69,P69,R69,T69,V69,X69,Z69,AB69,AD69,AF69,AH69,AJ69,AL69),3)</f>
        <v>10</v>
      </c>
      <c r="AP69" s="161"/>
    </row>
    <row r="70" spans="1:42" s="54" customFormat="1" ht="16" customHeight="1" x14ac:dyDescent="0.2">
      <c r="A70" s="190">
        <f t="shared" ref="A70:A101" si="8">RANK(I70,$I$6:$I$978)</f>
        <v>65</v>
      </c>
      <c r="B70" s="187">
        <v>3535760</v>
      </c>
      <c r="C70" s="181" t="s">
        <v>697</v>
      </c>
      <c r="D70" s="181" t="s">
        <v>698</v>
      </c>
      <c r="E70" s="178" t="str">
        <f t="shared" ref="E70:E101" si="9">C70&amp;D70</f>
        <v>LucindaANDERSON</v>
      </c>
      <c r="F70" s="172"/>
      <c r="G70" s="193">
        <v>2000</v>
      </c>
      <c r="H70" s="311" t="str">
        <f t="shared" ref="H70:H86" si="10">IF(ISBLANK(G70),"",IF(G70&gt;1995.9,"U23","SR"))</f>
        <v>U23</v>
      </c>
      <c r="I70" s="415">
        <f>(L70+N70+P70+R70+T70+V70+X70+Z70+AB70+AD70+AF70+AH70+AJ70+AL70)-SMALL((L70, N70,P70,R70,T70,V70,X70,Z70,AB70,AD70,AF70,AH70,AJ70,AL70),1)-SMALL((L70,N70,P70,R70,T70,V70,X70,Z70,AB70,AD70,AF70,AH70,AJ70,AL70),2)-SMALL((L70,N70,P70,R70,T70,V70,X70,Z70,AB70,AD70,AF70,AH70,AJ70,AL70),3)</f>
        <v>9</v>
      </c>
      <c r="J70" s="393"/>
      <c r="K70" s="388">
        <f>IF($E70="","",VLOOKUP($E70,'SuperTour Women'!$E$6:$AN$238,9,FALSE))</f>
        <v>0</v>
      </c>
      <c r="L70" s="157">
        <f>IF(K70,LOOKUP(K70,{1;2;3;4;5;6;7;8;9;10;11;12;13;14;15;16;17;18;19;20;21},{30;25;21;18;16;15;14;13;12;11;10;9;8;7;6;5;4;3;2;1;0}),0)</f>
        <v>0</v>
      </c>
      <c r="M70" s="390">
        <f>IF($E70="","",VLOOKUP($E70,'SuperTour Women'!$E$6:$AN$238,11,FALSE))</f>
        <v>0</v>
      </c>
      <c r="N70" s="43">
        <f>IF(M70,LOOKUP(M70,{1;2;3;4;5;6;7;8;9;10;11;12;13;14;15;16;17;18;19;20;21},{30;25;21;18;16;15;14;13;12;11;10;9;8;7;6;5;4;3;2;1;0}),0)</f>
        <v>0</v>
      </c>
      <c r="O70" s="390">
        <f>IF($E70="","",VLOOKUP($E70,'SuperTour Women'!$E$6:$AN$238,13,FALSE))</f>
        <v>0</v>
      </c>
      <c r="P70" s="41">
        <f>IF(O70,LOOKUP(O70,{1;2;3;4;5;6;7;8;9;10;11;12;13;14;15;16;17;18;19;20;21},{30;25;21;18;16;15;14;13;12;11;10;9;8;7;6;5;4;3;2;1;0}),0)</f>
        <v>0</v>
      </c>
      <c r="Q70" s="390">
        <f>IF($E70="","",VLOOKUP($E70,'SuperTour Women'!$E$6:$AN$238,15,FALSE))</f>
        <v>0</v>
      </c>
      <c r="R70" s="43">
        <f>IF(Q70,LOOKUP(Q70,{1;2;3;4;5;6;7;8;9;10;11;12;13;14;15;16;17;18;19;20;21},{30;25;21;18;16;15;14;13;12;11;10;9;8;7;6;5;4;3;2;1;0}),0)</f>
        <v>0</v>
      </c>
      <c r="S70" s="390">
        <f>IF($E70="","",VLOOKUP($E70,'SuperTour Women'!$E$6:$AN$238,17,FALSE))</f>
        <v>0</v>
      </c>
      <c r="T70" s="45">
        <f>IF(S70,LOOKUP(S70,{1;2;3;4;5;6;7;8;9;10;11;12;13;14;15;16;17;18;19;20;21},{60;50;42;36;32;30;28;26;24;22;20;18;16;14;12;10;8;6;4;2;0}),0)</f>
        <v>0</v>
      </c>
      <c r="U70" s="390">
        <f>IF($E70="","",VLOOKUP($E70,'SuperTour Women'!$E$6:$AN$238,19,FALSE))</f>
        <v>0</v>
      </c>
      <c r="V70" s="41">
        <f>IF(U70,LOOKUP(U70,{1;2;3;4;5;6;7;8;9;10;11;12;13;14;15;16;17;18;19;20;21},{60;50;42;36;32;30;28;26;24;22;20;18;16;14;12;10;8;6;4;2;0}),0)</f>
        <v>0</v>
      </c>
      <c r="W70" s="390">
        <f>IF($E70="","",VLOOKUP($E70,'SuperTour Women'!$E$6:$AN$238,21,FALSE))</f>
        <v>0</v>
      </c>
      <c r="X70" s="45">
        <f>IF(W70,LOOKUP(W70,{1;2;3;4;5;6;7;8;9;10;11;12;13;14;15;16;17;18;19;20;21},{60;50;42;36;32;30;28;26;24;22;20;18;16;14;12;10;8;6;4;2;0}),0)</f>
        <v>0</v>
      </c>
      <c r="Y70" s="390">
        <f>IF($E70="","",VLOOKUP($E70,'SuperTour Women'!$E$6:$AN$238,23,FALSE))</f>
        <v>0</v>
      </c>
      <c r="Z70" s="41">
        <f>IF(Y70,LOOKUP(Y70,{1;2;3;4;5;6;7;8;9;10;11;12;13;14;15;16;17;18;19;20;21},{60;50;42;36;32;30;28;26;24;22;20;18;16;14;12;10;8;6;4;2;0}),0)</f>
        <v>0</v>
      </c>
      <c r="AA70" s="390">
        <f>IF($E70="","",VLOOKUP($E70,'SuperTour Women'!$E$6:$AN$238,25,FALSE))</f>
        <v>0</v>
      </c>
      <c r="AB70" s="106">
        <f>IF(AA70,LOOKUP(AA70,{1;2;3;4;5;6;7;8;9;10;11;12;13;14;15;16;17;18;19;20;21},{30;25;21;18;16;15;14;13;12;11;10;9;8;7;6;5;4;3;2;1;0}),0)</f>
        <v>0</v>
      </c>
      <c r="AC70" s="390">
        <f>IF($E70="","",VLOOKUP($E70,'SuperTour Women'!$E$6:$AN$238,27,FALSE))</f>
        <v>0</v>
      </c>
      <c r="AD70" s="488">
        <f>IF(AC70,LOOKUP(AC70,{1;2;3;4;5;6;7;8;9;10;11;12;13;14;15;16;17;18;19;20;21},{30;25;21;18;16;15;14;13;12;11;10;9;8;7;6;5;4;3;2;1;0}),0)</f>
        <v>0</v>
      </c>
      <c r="AE70" s="390">
        <f>IF($E70="","",VLOOKUP($E70,'SuperTour Women'!$E$6:$AN$238,29,FALSE))</f>
        <v>0</v>
      </c>
      <c r="AF70" s="106">
        <f>IF(AE70,LOOKUP(AE70,{1;2;3;4;5;6;7;8;9;10;11;12;13;14;15;16;17;18;19;20;21},{30;25;21;18;16;15;14;13;12;11;10;9;8;7;6;5;4;3;2;1;0}),0)</f>
        <v>0</v>
      </c>
      <c r="AG70" s="390">
        <f>IF($E70="","",VLOOKUP($E70,'SuperTour Women'!$E$6:$AN$238,31,FALSE))</f>
        <v>0</v>
      </c>
      <c r="AH70" s="41">
        <f>IF(AG70,LOOKUP(AG70,{1;2;3;4;5;6;7;8;9;10;11;12;13;14;15;16;17;18;19;20;21},{30;25;21;18;16;15;14;13;12;11;10;9;8;7;6;5;4;3;2;1;0}),0)</f>
        <v>0</v>
      </c>
      <c r="AI70" s="390">
        <f>IF($E70="","",VLOOKUP($E70,'SuperTour Women'!$E$6:$AN$238,33,FALSE))</f>
        <v>0</v>
      </c>
      <c r="AJ70" s="43">
        <f>IF(AI70,LOOKUP(AI70,{1;2;3;4;5;6;7;8;9;10;11;12;13;14;15;16;17;18;19;20;21},{30;25;21;18;16;15;14;13;12;11;10;9;8;7;6;5;4;3;2;1;0}),0)</f>
        <v>0</v>
      </c>
      <c r="AK70" s="390">
        <f>IF($E70="","",VLOOKUP($E70,'SuperTour Women'!$E$6:$AN$238,35,FALSE))</f>
        <v>12</v>
      </c>
      <c r="AL70" s="43">
        <f>IF(AK70,LOOKUP(AK70,{1;2;3;4;5;6;7;8;9;10;11;12;13;14;15;16;17;18;19;20;21},{30;25;21;18;16;15;14;13;12;11;10;9;8;7;6;5;4;3;2;1;0}),0)</f>
        <v>9</v>
      </c>
      <c r="AM70" s="259"/>
      <c r="AN70" s="255"/>
      <c r="AO70" s="256"/>
      <c r="AP70" s="161"/>
    </row>
    <row r="71" spans="1:42" s="54" customFormat="1" ht="16" customHeight="1" x14ac:dyDescent="0.2">
      <c r="A71" s="190">
        <f t="shared" si="8"/>
        <v>65</v>
      </c>
      <c r="B71" s="187">
        <v>353811</v>
      </c>
      <c r="C71" s="181" t="s">
        <v>593</v>
      </c>
      <c r="D71" s="181" t="s">
        <v>594</v>
      </c>
      <c r="E71" s="178" t="str">
        <f t="shared" si="9"/>
        <v>LexieMADIGAN</v>
      </c>
      <c r="F71" s="172"/>
      <c r="G71" s="193">
        <v>2002</v>
      </c>
      <c r="H71" s="311" t="str">
        <f t="shared" si="10"/>
        <v>U23</v>
      </c>
      <c r="I71" s="415">
        <f>(L71+N71+P71+R71+T71+V71+X71+Z71+AB71+AD71+AF71+AH71+AJ71+AL71)-SMALL((L71, N71,P71,R71,T71,V71,X71,Z71,AB71,AD71,AF71,AH71,AJ71,AL71),1)-SMALL((L71,N71,P71,R71,T71,V71,X71,Z71,AB71,AD71,AF71,AH71,AJ71,AL71),2)-SMALL((L71,N71,P71,R71,T71,V71,X71,Z71,AB71,AD71,AF71,AH71,AJ71,AL71),3)</f>
        <v>9</v>
      </c>
      <c r="J71" s="393"/>
      <c r="K71" s="388">
        <f>IF($E71="","",VLOOKUP($E71,'SuperTour Women'!$E$6:$AN$238,9,FALSE))</f>
        <v>12</v>
      </c>
      <c r="L71" s="157">
        <f>IF(K71,LOOKUP(K71,{1;2;3;4;5;6;7;8;9;10;11;12;13;14;15;16;17;18;19;20;21},{30;25;21;18;16;15;14;13;12;11;10;9;8;7;6;5;4;3;2;1;0}),0)</f>
        <v>9</v>
      </c>
      <c r="M71" s="390">
        <f>IF($E71="","",VLOOKUP($E71,'SuperTour Women'!$E$6:$AN$238,11,FALSE))</f>
        <v>0</v>
      </c>
      <c r="N71" s="43">
        <f>IF(M71,LOOKUP(M71,{1;2;3;4;5;6;7;8;9;10;11;12;13;14;15;16;17;18;19;20;21},{30;25;21;18;16;15;14;13;12;11;10;9;8;7;6;5;4;3;2;1;0}),0)</f>
        <v>0</v>
      </c>
      <c r="O71" s="390">
        <f>IF($E71="","",VLOOKUP($E71,'SuperTour Women'!$E$6:$AN$238,13,FALSE))</f>
        <v>0</v>
      </c>
      <c r="P71" s="41">
        <f>IF(O71,LOOKUP(O71,{1;2;3;4;5;6;7;8;9;10;11;12;13;14;15;16;17;18;19;20;21},{30;25;21;18;16;15;14;13;12;11;10;9;8;7;6;5;4;3;2;1;0}),0)</f>
        <v>0</v>
      </c>
      <c r="Q71" s="390">
        <f>IF($E71="","",VLOOKUP($E71,'SuperTour Women'!$E$6:$AN$238,15,FALSE))</f>
        <v>0</v>
      </c>
      <c r="R71" s="43">
        <f>IF(Q71,LOOKUP(Q71,{1;2;3;4;5;6;7;8;9;10;11;12;13;14;15;16;17;18;19;20;21},{30;25;21;18;16;15;14;13;12;11;10;9;8;7;6;5;4;3;2;1;0}),0)</f>
        <v>0</v>
      </c>
      <c r="S71" s="390">
        <f>IF($E71="","",VLOOKUP($E71,'SuperTour Women'!$E$6:$AN$238,17,FALSE))</f>
        <v>0</v>
      </c>
      <c r="T71" s="45">
        <f>IF(S71,LOOKUP(S71,{1;2;3;4;5;6;7;8;9;10;11;12;13;14;15;16;17;18;19;20;21},{60;50;42;36;32;30;28;26;24;22;20;18;16;14;12;10;8;6;4;2;0}),0)</f>
        <v>0</v>
      </c>
      <c r="U71" s="390">
        <f>IF($E71="","",VLOOKUP($E71,'SuperTour Women'!$E$6:$AN$238,19,FALSE))</f>
        <v>0</v>
      </c>
      <c r="V71" s="41">
        <f>IF(U71,LOOKUP(U71,{1;2;3;4;5;6;7;8;9;10;11;12;13;14;15;16;17;18;19;20;21},{60;50;42;36;32;30;28;26;24;22;20;18;16;14;12;10;8;6;4;2;0}),0)</f>
        <v>0</v>
      </c>
      <c r="W71" s="390">
        <f>IF($E71="","",VLOOKUP($E71,'SuperTour Women'!$E$6:$AN$238,21,FALSE))</f>
        <v>0</v>
      </c>
      <c r="X71" s="45">
        <f>IF(W71,LOOKUP(W71,{1;2;3;4;5;6;7;8;9;10;11;12;13;14;15;16;17;18;19;20;21},{60;50;42;36;32;30;28;26;24;22;20;18;16;14;12;10;8;6;4;2;0}),0)</f>
        <v>0</v>
      </c>
      <c r="Y71" s="390">
        <f>IF($E71="","",VLOOKUP($E71,'SuperTour Women'!$E$6:$AN$238,23,FALSE))</f>
        <v>0</v>
      </c>
      <c r="Z71" s="41">
        <f>IF(Y71,LOOKUP(Y71,{1;2;3;4;5;6;7;8;9;10;11;12;13;14;15;16;17;18;19;20;21},{60;50;42;36;32;30;28;26;24;22;20;18;16;14;12;10;8;6;4;2;0}),0)</f>
        <v>0</v>
      </c>
      <c r="AA71" s="390">
        <f>IF($E71="","",VLOOKUP($E71,'SuperTour Women'!$E$6:$AN$238,25,FALSE))</f>
        <v>0</v>
      </c>
      <c r="AB71" s="106">
        <f>IF(AA71,LOOKUP(AA71,{1;2;3;4;5;6;7;8;9;10;11;12;13;14;15;16;17;18;19;20;21},{30;25;21;18;16;15;14;13;12;11;10;9;8;7;6;5;4;3;2;1;0}),0)</f>
        <v>0</v>
      </c>
      <c r="AC71" s="390">
        <f>IF($E71="","",VLOOKUP($E71,'SuperTour Women'!$E$6:$AN$238,27,FALSE))</f>
        <v>0</v>
      </c>
      <c r="AD71" s="488">
        <f>IF(AC71,LOOKUP(AC71,{1;2;3;4;5;6;7;8;9;10;11;12;13;14;15;16;17;18;19;20;21},{30;25;21;18;16;15;14;13;12;11;10;9;8;7;6;5;4;3;2;1;0}),0)</f>
        <v>0</v>
      </c>
      <c r="AE71" s="390">
        <f>IF($E71="","",VLOOKUP($E71,'SuperTour Women'!$E$6:$AN$238,29,FALSE))</f>
        <v>0</v>
      </c>
      <c r="AF71" s="106">
        <f>IF(AE71,LOOKUP(AE71,{1;2;3;4;5;6;7;8;9;10;11;12;13;14;15;16;17;18;19;20;21},{30;25;21;18;16;15;14;13;12;11;10;9;8;7;6;5;4;3;2;1;0}),0)</f>
        <v>0</v>
      </c>
      <c r="AG71" s="390">
        <f>IF($E71="","",VLOOKUP($E71,'SuperTour Women'!$E$6:$AN$238,31,FALSE))</f>
        <v>0</v>
      </c>
      <c r="AH71" s="41">
        <f>IF(AG71,LOOKUP(AG71,{1;2;3;4;5;6;7;8;9;10;11;12;13;14;15;16;17;18;19;20;21},{30;25;21;18;16;15;14;13;12;11;10;9;8;7;6;5;4;3;2;1;0}),0)</f>
        <v>0</v>
      </c>
      <c r="AI71" s="390">
        <f>IF($E71="","",VLOOKUP($E71,'SuperTour Women'!$E$6:$AN$238,33,FALSE))</f>
        <v>0</v>
      </c>
      <c r="AJ71" s="43">
        <f>IF(AI71,LOOKUP(AI71,{1;2;3;4;5;6;7;8;9;10;11;12;13;14;15;16;17;18;19;20;21},{30;25;21;18;16;15;14;13;12;11;10;9;8;7;6;5;4;3;2;1;0}),0)</f>
        <v>0</v>
      </c>
      <c r="AK71" s="390">
        <f>IF($E71="","",VLOOKUP($E71,'SuperTour Women'!$E$6:$AN$238,35,FALSE))</f>
        <v>0</v>
      </c>
      <c r="AL71" s="43">
        <f>IF(AK71,LOOKUP(AK71,{1;2;3;4;5;6;7;8;9;10;11;12;13;14;15;16;17;18;19;20;21},{30;25;21;18;16;15;14;13;12;11;10;9;8;7;6;5;4;3;2;1;0}),0)</f>
        <v>0</v>
      </c>
      <c r="AM71" s="259"/>
      <c r="AN71" s="255"/>
      <c r="AO71" s="256"/>
      <c r="AP71" s="161"/>
    </row>
    <row r="72" spans="1:42" s="54" customFormat="1" ht="16" customHeight="1" x14ac:dyDescent="0.2">
      <c r="A72" s="190">
        <f t="shared" si="8"/>
        <v>67</v>
      </c>
      <c r="B72" s="187">
        <v>3515286</v>
      </c>
      <c r="C72" s="181" t="s">
        <v>699</v>
      </c>
      <c r="D72" s="181" t="s">
        <v>700</v>
      </c>
      <c r="E72" s="178" t="str">
        <f t="shared" si="9"/>
        <v>NadineMATTER</v>
      </c>
      <c r="F72" s="172"/>
      <c r="G72" s="193">
        <v>1998</v>
      </c>
      <c r="H72" s="311" t="str">
        <f t="shared" si="10"/>
        <v>U23</v>
      </c>
      <c r="I72" s="415">
        <f>(L72+N72+P72+R72+T72+V72+X72+Z72+AB72+AD72+AF72+AH72+AJ72+AL72)-SMALL((L72, N72,P72,R72,T72,V72,X72,Z72,AB72,AD72,AF72,AH72,AJ72,AL72),1)-SMALL((L72,N72,P72,R72,T72,V72,X72,Z72,AB72,AD72,AF72,AH72,AJ72,AL72),2)-SMALL((L72,N72,P72,R72,T72,V72,X72,Z72,AB72,AD72,AF72,AH72,AJ72,AL72),3)</f>
        <v>8</v>
      </c>
      <c r="J72" s="393"/>
      <c r="K72" s="388">
        <f>IF($E72="","",VLOOKUP($E72,'SuperTour Women'!$E$6:$AN$238,9,FALSE))</f>
        <v>0</v>
      </c>
      <c r="L72" s="157">
        <f>IF(K72,LOOKUP(K72,{1;2;3;4;5;6;7;8;9;10;11;12;13;14;15;16;17;18;19;20;21},{30;25;21;18;16;15;14;13;12;11;10;9;8;7;6;5;4;3;2;1;0}),0)</f>
        <v>0</v>
      </c>
      <c r="M72" s="390">
        <f>IF($E72="","",VLOOKUP($E72,'SuperTour Women'!$E$6:$AN$238,11,FALSE))</f>
        <v>0</v>
      </c>
      <c r="N72" s="43">
        <f>IF(M72,LOOKUP(M72,{1;2;3;4;5;6;7;8;9;10;11;12;13;14;15;16;17;18;19;20;21},{30;25;21;18;16;15;14;13;12;11;10;9;8;7;6;5;4;3;2;1;0}),0)</f>
        <v>0</v>
      </c>
      <c r="O72" s="390">
        <f>IF($E72="","",VLOOKUP($E72,'SuperTour Women'!$E$6:$AN$238,13,FALSE))</f>
        <v>0</v>
      </c>
      <c r="P72" s="41">
        <f>IF(O72,LOOKUP(O72,{1;2;3;4;5;6;7;8;9;10;11;12;13;14;15;16;17;18;19;20;21},{30;25;21;18;16;15;14;13;12;11;10;9;8;7;6;5;4;3;2;1;0}),0)</f>
        <v>0</v>
      </c>
      <c r="Q72" s="390">
        <f>IF($E72="","",VLOOKUP($E72,'SuperTour Women'!$E$6:$AN$238,15,FALSE))</f>
        <v>0</v>
      </c>
      <c r="R72" s="43">
        <f>IF(Q72,LOOKUP(Q72,{1;2;3;4;5;6;7;8;9;10;11;12;13;14;15;16;17;18;19;20;21},{30;25;21;18;16;15;14;13;12;11;10;9;8;7;6;5;4;3;2;1;0}),0)</f>
        <v>0</v>
      </c>
      <c r="S72" s="390">
        <f>IF($E72="","",VLOOKUP($E72,'SuperTour Women'!$E$6:$AN$238,17,FALSE))</f>
        <v>0</v>
      </c>
      <c r="T72" s="45">
        <f>IF(S72,LOOKUP(S72,{1;2;3;4;5;6;7;8;9;10;11;12;13;14;15;16;17;18;19;20;21},{60;50;42;36;32;30;28;26;24;22;20;18;16;14;12;10;8;6;4;2;0}),0)</f>
        <v>0</v>
      </c>
      <c r="U72" s="390">
        <f>IF($E72="","",VLOOKUP($E72,'SuperTour Women'!$E$6:$AN$238,19,FALSE))</f>
        <v>0</v>
      </c>
      <c r="V72" s="41">
        <f>IF(U72,LOOKUP(U72,{1;2;3;4;5;6;7;8;9;10;11;12;13;14;15;16;17;18;19;20;21},{60;50;42;36;32;30;28;26;24;22;20;18;16;14;12;10;8;6;4;2;0}),0)</f>
        <v>0</v>
      </c>
      <c r="W72" s="390">
        <f>IF($E72="","",VLOOKUP($E72,'SuperTour Women'!$E$6:$AN$238,21,FALSE))</f>
        <v>0</v>
      </c>
      <c r="X72" s="45">
        <f>IF(W72,LOOKUP(W72,{1;2;3;4;5;6;7;8;9;10;11;12;13;14;15;16;17;18;19;20;21},{60;50;42;36;32;30;28;26;24;22;20;18;16;14;12;10;8;6;4;2;0}),0)</f>
        <v>0</v>
      </c>
      <c r="Y72" s="390">
        <f>IF($E72="","",VLOOKUP($E72,'SuperTour Women'!$E$6:$AN$238,23,FALSE))</f>
        <v>0</v>
      </c>
      <c r="Z72" s="41">
        <f>IF(Y72,LOOKUP(Y72,{1;2;3;4;5;6;7;8;9;10;11;12;13;14;15;16;17;18;19;20;21},{60;50;42;36;32;30;28;26;24;22;20;18;16;14;12;10;8;6;4;2;0}),0)</f>
        <v>0</v>
      </c>
      <c r="AA72" s="390">
        <f>IF($E72="","",VLOOKUP($E72,'SuperTour Women'!$E$6:$AN$238,25,FALSE))</f>
        <v>0</v>
      </c>
      <c r="AB72" s="106">
        <f>IF(AA72,LOOKUP(AA72,{1;2;3;4;5;6;7;8;9;10;11;12;13;14;15;16;17;18;19;20;21},{30;25;21;18;16;15;14;13;12;11;10;9;8;7;6;5;4;3;2;1;0}),0)</f>
        <v>0</v>
      </c>
      <c r="AC72" s="390">
        <f>IF($E72="","",VLOOKUP($E72,'SuperTour Women'!$E$6:$AN$238,27,FALSE))</f>
        <v>0</v>
      </c>
      <c r="AD72" s="488">
        <f>IF(AC72,LOOKUP(AC72,{1;2;3;4;5;6;7;8;9;10;11;12;13;14;15;16;17;18;19;20;21},{30;25;21;18;16;15;14;13;12;11;10;9;8;7;6;5;4;3;2;1;0}),0)</f>
        <v>0</v>
      </c>
      <c r="AE72" s="390">
        <f>IF($E72="","",VLOOKUP($E72,'SuperTour Women'!$E$6:$AN$238,29,FALSE))</f>
        <v>0</v>
      </c>
      <c r="AF72" s="106">
        <f>IF(AE72,LOOKUP(AE72,{1;2;3;4;5;6;7;8;9;10;11;12;13;14;15;16;17;18;19;20;21},{30;25;21;18;16;15;14;13;12;11;10;9;8;7;6;5;4;3;2;1;0}),0)</f>
        <v>0</v>
      </c>
      <c r="AG72" s="390">
        <f>IF($E72="","",VLOOKUP($E72,'SuperTour Women'!$E$6:$AN$238,31,FALSE))</f>
        <v>0</v>
      </c>
      <c r="AH72" s="41">
        <f>IF(AG72,LOOKUP(AG72,{1;2;3;4;5;6;7;8;9;10;11;12;13;14;15;16;17;18;19;20;21},{30;25;21;18;16;15;14;13;12;11;10;9;8;7;6;5;4;3;2;1;0}),0)</f>
        <v>0</v>
      </c>
      <c r="AI72" s="390">
        <f>IF($E72="","",VLOOKUP($E72,'SuperTour Women'!$E$6:$AN$238,33,FALSE))</f>
        <v>0</v>
      </c>
      <c r="AJ72" s="43">
        <f>IF(AI72,LOOKUP(AI72,{1;2;3;4;5;6;7;8;9;10;11;12;13;14;15;16;17;18;19;20;21},{30;25;21;18;16;15;14;13;12;11;10;9;8;7;6;5;4;3;2;1;0}),0)</f>
        <v>0</v>
      </c>
      <c r="AK72" s="390">
        <f>IF($E72="","",VLOOKUP($E72,'SuperTour Women'!$E$6:$AN$238,35,FALSE))</f>
        <v>13</v>
      </c>
      <c r="AL72" s="43">
        <f>IF(AK72,LOOKUP(AK72,{1;2;3;4;5;6;7;8;9;10;11;12;13;14;15;16;17;18;19;20;21},{30;25;21;18;16;15;14;13;12;11;10;9;8;7;6;5;4;3;2;1;0}),0)</f>
        <v>8</v>
      </c>
      <c r="AM72" s="259"/>
      <c r="AN72" s="255"/>
      <c r="AO72" s="256"/>
      <c r="AP72" s="161"/>
    </row>
    <row r="73" spans="1:42" s="54" customFormat="1" ht="16" customHeight="1" x14ac:dyDescent="0.2">
      <c r="A73" s="190">
        <f t="shared" si="8"/>
        <v>68</v>
      </c>
      <c r="B73" s="187">
        <v>3105337</v>
      </c>
      <c r="C73" s="184" t="s">
        <v>639</v>
      </c>
      <c r="D73" s="181" t="s">
        <v>638</v>
      </c>
      <c r="E73" s="178" t="str">
        <f t="shared" si="9"/>
        <v>JasmineDROLET</v>
      </c>
      <c r="F73" s="172"/>
      <c r="G73" s="193">
        <v>2002</v>
      </c>
      <c r="H73" s="311" t="str">
        <f t="shared" si="10"/>
        <v>U23</v>
      </c>
      <c r="I73" s="415">
        <f>(L73+N73+P73+R73+T73+V73+X73+Z73+AB73+AD73+AF73+AH73+AJ73+AL73)-SMALL((L73, N73,P73,R73,T73,V73,X73,Z73,AB73,AD73,AF73,AH73,AJ73,AL73),1)-SMALL((L73,N73,P73,R73,T73,V73,X73,Z73,AB73,AD73,AF73,AH73,AJ73,AL73),2)-SMALL((L73,N73,P73,R73,T73,V73,X73,Z73,AB73,AD73,AF73,AH73,AJ73,AL73),3)</f>
        <v>7</v>
      </c>
      <c r="J73" s="393"/>
      <c r="K73" s="388">
        <f>IF($E73="","",VLOOKUP($E73,'SuperTour Women'!$E$6:$AN$238,9,FALSE))</f>
        <v>0</v>
      </c>
      <c r="L73" s="157">
        <f>IF(K73,LOOKUP(K73,{1;2;3;4;5;6;7;8;9;10;11;12;13;14;15;16;17;18;19;20;21},{30;25;21;18;16;15;14;13;12;11;10;9;8;7;6;5;4;3;2;1;0}),0)</f>
        <v>0</v>
      </c>
      <c r="M73" s="390">
        <f>IF($E73="","",VLOOKUP($E73,'SuperTour Women'!$E$6:$AN$238,11,FALSE))</f>
        <v>0</v>
      </c>
      <c r="N73" s="43">
        <f>IF(M73,LOOKUP(M73,{1;2;3;4;5;6;7;8;9;10;11;12;13;14;15;16;17;18;19;20;21},{30;25;21;18;16;15;14;13;12;11;10;9;8;7;6;5;4;3;2;1;0}),0)</f>
        <v>0</v>
      </c>
      <c r="O73" s="390">
        <f>IF($E73="","",VLOOKUP($E73,'SuperTour Women'!$E$6:$AN$238,13,FALSE))</f>
        <v>0</v>
      </c>
      <c r="P73" s="41">
        <f>IF(O73,LOOKUP(O73,{1;2;3;4;5;6;7;8;9;10;11;12;13;14;15;16;17;18;19;20;21},{30;25;21;18;16;15;14;13;12;11;10;9;8;7;6;5;4;3;2;1;0}),0)</f>
        <v>0</v>
      </c>
      <c r="Q73" s="390">
        <f>IF($E73="","",VLOOKUP($E73,'SuperTour Women'!$E$6:$AN$238,15,FALSE))</f>
        <v>14</v>
      </c>
      <c r="R73" s="43">
        <f>IF(Q73,LOOKUP(Q73,{1;2;3;4;5;6;7;8;9;10;11;12;13;14;15;16;17;18;19;20;21},{30;25;21;18;16;15;14;13;12;11;10;9;8;7;6;5;4;3;2;1;0}),0)</f>
        <v>7</v>
      </c>
      <c r="S73" s="390">
        <f>IF($E73="","",VLOOKUP($E73,'SuperTour Women'!$E$6:$AN$238,17,FALSE))</f>
        <v>0</v>
      </c>
      <c r="T73" s="45">
        <f>IF(S73,LOOKUP(S73,{1;2;3;4;5;6;7;8;9;10;11;12;13;14;15;16;17;18;19;20;21},{60;50;42;36;32;30;28;26;24;22;20;18;16;14;12;10;8;6;4;2;0}),0)</f>
        <v>0</v>
      </c>
      <c r="U73" s="390">
        <f>IF($E73="","",VLOOKUP($E73,'SuperTour Women'!$E$6:$AN$238,19,FALSE))</f>
        <v>0</v>
      </c>
      <c r="V73" s="41">
        <f>IF(U73,LOOKUP(U73,{1;2;3;4;5;6;7;8;9;10;11;12;13;14;15;16;17;18;19;20;21},{60;50;42;36;32;30;28;26;24;22;20;18;16;14;12;10;8;6;4;2;0}),0)</f>
        <v>0</v>
      </c>
      <c r="W73" s="390">
        <f>IF($E73="","",VLOOKUP($E73,'SuperTour Women'!$E$6:$AN$238,21,FALSE))</f>
        <v>0</v>
      </c>
      <c r="X73" s="45">
        <f>IF(W73,LOOKUP(W73,{1;2;3;4;5;6;7;8;9;10;11;12;13;14;15;16;17;18;19;20;21},{60;50;42;36;32;30;28;26;24;22;20;18;16;14;12;10;8;6;4;2;0}),0)</f>
        <v>0</v>
      </c>
      <c r="Y73" s="390">
        <f>IF($E73="","",VLOOKUP($E73,'SuperTour Women'!$E$6:$AN$238,23,FALSE))</f>
        <v>0</v>
      </c>
      <c r="Z73" s="41">
        <f>IF(Y73,LOOKUP(Y73,{1;2;3;4;5;6;7;8;9;10;11;12;13;14;15;16;17;18;19;20;21},{60;50;42;36;32;30;28;26;24;22;20;18;16;14;12;10;8;6;4;2;0}),0)</f>
        <v>0</v>
      </c>
      <c r="AA73" s="390">
        <f>IF($E73="","",VLOOKUP($E73,'SuperTour Women'!$E$6:$AN$238,25,FALSE))</f>
        <v>0</v>
      </c>
      <c r="AB73" s="106">
        <f>IF(AA73,LOOKUP(AA73,{1;2;3;4;5;6;7;8;9;10;11;12;13;14;15;16;17;18;19;20;21},{30;25;21;18;16;15;14;13;12;11;10;9;8;7;6;5;4;3;2;1;0}),0)</f>
        <v>0</v>
      </c>
      <c r="AC73" s="390">
        <f>IF($E73="","",VLOOKUP($E73,'SuperTour Women'!$E$6:$AN$238,27,FALSE))</f>
        <v>0</v>
      </c>
      <c r="AD73" s="488">
        <f>IF(AC73,LOOKUP(AC73,{1;2;3;4;5;6;7;8;9;10;11;12;13;14;15;16;17;18;19;20;21},{30;25;21;18;16;15;14;13;12;11;10;9;8;7;6;5;4;3;2;1;0}),0)</f>
        <v>0</v>
      </c>
      <c r="AE73" s="390">
        <f>IF($E73="","",VLOOKUP($E73,'SuperTour Women'!$E$6:$AN$238,29,FALSE))</f>
        <v>0</v>
      </c>
      <c r="AF73" s="106">
        <f>IF(AE73,LOOKUP(AE73,{1;2;3;4;5;6;7;8;9;10;11;12;13;14;15;16;17;18;19;20;21},{30;25;21;18;16;15;14;13;12;11;10;9;8;7;6;5;4;3;2;1;0}),0)</f>
        <v>0</v>
      </c>
      <c r="AG73" s="390">
        <f>IF($E73="","",VLOOKUP($E73,'SuperTour Women'!$E$6:$AN$238,31,FALSE))</f>
        <v>0</v>
      </c>
      <c r="AH73" s="41">
        <f>IF(AG73,LOOKUP(AG73,{1;2;3;4;5;6;7;8;9;10;11;12;13;14;15;16;17;18;19;20;21},{30;25;21;18;16;15;14;13;12;11;10;9;8;7;6;5;4;3;2;1;0}),0)</f>
        <v>0</v>
      </c>
      <c r="AI73" s="390">
        <f>IF($E73="","",VLOOKUP($E73,'SuperTour Women'!$E$6:$AN$238,33,FALSE))</f>
        <v>0</v>
      </c>
      <c r="AJ73" s="43">
        <f>IF(AI73,LOOKUP(AI73,{1;2;3;4;5;6;7;8;9;10;11;12;13;14;15;16;17;18;19;20;21},{30;25;21;18;16;15;14;13;12;11;10;9;8;7;6;5;4;3;2;1;0}),0)</f>
        <v>0</v>
      </c>
      <c r="AK73" s="390">
        <f>IF($E73="","",VLOOKUP($E73,'SuperTour Women'!$E$6:$AN$238,35,FALSE))</f>
        <v>0</v>
      </c>
      <c r="AL73" s="43">
        <f>IF(AK73,LOOKUP(AK73,{1;2;3;4;5;6;7;8;9;10;11;12;13;14;15;16;17;18;19;20;21},{30;25;21;18;16;15;14;13;12;11;10;9;8;7;6;5;4;3;2;1;0}),0)</f>
        <v>0</v>
      </c>
      <c r="AM73" s="259"/>
      <c r="AN73" s="255"/>
      <c r="AO73" s="256"/>
      <c r="AP73" s="161"/>
    </row>
    <row r="74" spans="1:42" s="54" customFormat="1" ht="16" customHeight="1" x14ac:dyDescent="0.2">
      <c r="A74" s="190">
        <f t="shared" si="8"/>
        <v>69</v>
      </c>
      <c r="B74" s="187">
        <v>3535843</v>
      </c>
      <c r="C74" s="181" t="s">
        <v>346</v>
      </c>
      <c r="D74" s="181" t="s">
        <v>694</v>
      </c>
      <c r="E74" s="178" t="str">
        <f t="shared" si="9"/>
        <v>EmmaALBRECHT</v>
      </c>
      <c r="F74" s="172"/>
      <c r="G74" s="193">
        <v>2001</v>
      </c>
      <c r="H74" s="311" t="str">
        <f t="shared" si="10"/>
        <v>U23</v>
      </c>
      <c r="I74" s="415">
        <f>(L74+N74+P74+R74+T74+V74+X74+Z74+AB74+AD74+AF74+AH74+AJ74+AL74)-SMALL((L74, N74,P74,R74,T74,V74,X74,Z74,AB74,AD74,AF74,AH74,AJ74,AL74),1)-SMALL((L74,N74,P74,R74,T74,V74,X74,Z74,AB74,AD74,AF74,AH74,AJ74,AL74),2)-SMALL((L74,N74,P74,R74,T74,V74,X74,Z74,AB74,AD74,AF74,AH74,AJ74,AL74),3)</f>
        <v>6</v>
      </c>
      <c r="J74" s="393"/>
      <c r="K74" s="388">
        <f>IF($E74="","",VLOOKUP($E74,'SuperTour Women'!$E$6:$AN$238,9,FALSE))</f>
        <v>0</v>
      </c>
      <c r="L74" s="157">
        <f>IF(K74,LOOKUP(K74,{1;2;3;4;5;6;7;8;9;10;11;12;13;14;15;16;17;18;19;20;21},{30;25;21;18;16;15;14;13;12;11;10;9;8;7;6;5;4;3;2;1;0}),0)</f>
        <v>0</v>
      </c>
      <c r="M74" s="390">
        <f>IF($E74="","",VLOOKUP($E74,'SuperTour Women'!$E$6:$AN$238,11,FALSE))</f>
        <v>0</v>
      </c>
      <c r="N74" s="43">
        <f>IF(M74,LOOKUP(M74,{1;2;3;4;5;6;7;8;9;10;11;12;13;14;15;16;17;18;19;20;21},{30;25;21;18;16;15;14;13;12;11;10;9;8;7;6;5;4;3;2;1;0}),0)</f>
        <v>0</v>
      </c>
      <c r="O74" s="390">
        <f>IF($E74="","",VLOOKUP($E74,'SuperTour Women'!$E$6:$AN$238,13,FALSE))</f>
        <v>0</v>
      </c>
      <c r="P74" s="41">
        <f>IF(O74,LOOKUP(O74,{1;2;3;4;5;6;7;8;9;10;11;12;13;14;15;16;17;18;19;20;21},{30;25;21;18;16;15;14;13;12;11;10;9;8;7;6;5;4;3;2;1;0}),0)</f>
        <v>0</v>
      </c>
      <c r="Q74" s="390">
        <f>IF($E74="","",VLOOKUP($E74,'SuperTour Women'!$E$6:$AN$238,15,FALSE))</f>
        <v>0</v>
      </c>
      <c r="R74" s="43">
        <f>IF(Q74,LOOKUP(Q74,{1;2;3;4;5;6;7;8;9;10;11;12;13;14;15;16;17;18;19;20;21},{30;25;21;18;16;15;14;13;12;11;10;9;8;7;6;5;4;3;2;1;0}),0)</f>
        <v>0</v>
      </c>
      <c r="S74" s="390">
        <f>IF($E74="","",VLOOKUP($E74,'SuperTour Women'!$E$6:$AN$238,17,FALSE))</f>
        <v>0</v>
      </c>
      <c r="T74" s="45">
        <f>IF(S74,LOOKUP(S74,{1;2;3;4;5;6;7;8;9;10;11;12;13;14;15;16;17;18;19;20;21},{60;50;42;36;32;30;28;26;24;22;20;18;16;14;12;10;8;6;4;2;0}),0)</f>
        <v>0</v>
      </c>
      <c r="U74" s="390">
        <f>IF($E74="","",VLOOKUP($E74,'SuperTour Women'!$E$6:$AN$238,19,FALSE))</f>
        <v>0</v>
      </c>
      <c r="V74" s="41">
        <f>IF(U74,LOOKUP(U74,{1;2;3;4;5;6;7;8;9;10;11;12;13;14;15;16;17;18;19;20;21},{60;50;42;36;32;30;28;26;24;22;20;18;16;14;12;10;8;6;4;2;0}),0)</f>
        <v>0</v>
      </c>
      <c r="W74" s="390">
        <f>IF($E74="","",VLOOKUP($E74,'SuperTour Women'!$E$6:$AN$238,21,FALSE))</f>
        <v>0</v>
      </c>
      <c r="X74" s="45">
        <f>IF(W74,LOOKUP(W74,{1;2;3;4;5;6;7;8;9;10;11;12;13;14;15;16;17;18;19;20;21},{60;50;42;36;32;30;28;26;24;22;20;18;16;14;12;10;8;6;4;2;0}),0)</f>
        <v>0</v>
      </c>
      <c r="Y74" s="390">
        <f>IF($E74="","",VLOOKUP($E74,'SuperTour Women'!$E$6:$AN$238,23,FALSE))</f>
        <v>0</v>
      </c>
      <c r="Z74" s="41">
        <f>IF(Y74,LOOKUP(Y74,{1;2;3;4;5;6;7;8;9;10;11;12;13;14;15;16;17;18;19;20;21},{60;50;42;36;32;30;28;26;24;22;20;18;16;14;12;10;8;6;4;2;0}),0)</f>
        <v>0</v>
      </c>
      <c r="AA74" s="390">
        <f>IF($E74="","",VLOOKUP($E74,'SuperTour Women'!$E$6:$AN$238,25,FALSE))</f>
        <v>0</v>
      </c>
      <c r="AB74" s="106">
        <f>IF(AA74,LOOKUP(AA74,{1;2;3;4;5;6;7;8;9;10;11;12;13;14;15;16;17;18;19;20;21},{30;25;21;18;16;15;14;13;12;11;10;9;8;7;6;5;4;3;2;1;0}),0)</f>
        <v>0</v>
      </c>
      <c r="AC74" s="390">
        <f>IF($E74="","",VLOOKUP($E74,'SuperTour Women'!$E$6:$AN$238,27,FALSE))</f>
        <v>0</v>
      </c>
      <c r="AD74" s="488">
        <f>IF(AC74,LOOKUP(AC74,{1;2;3;4;5;6;7;8;9;10;11;12;13;14;15;16;17;18;19;20;21},{30;25;21;18;16;15;14;13;12;11;10;9;8;7;6;5;4;3;2;1;0}),0)</f>
        <v>0</v>
      </c>
      <c r="AE74" s="390">
        <f>IF($E74="","",VLOOKUP($E74,'SuperTour Women'!$E$6:$AN$238,29,FALSE))</f>
        <v>0</v>
      </c>
      <c r="AF74" s="106">
        <f>IF(AE74,LOOKUP(AE74,{1;2;3;4;5;6;7;8;9;10;11;12;13;14;15;16;17;18;19;20;21},{30;25;21;18;16;15;14;13;12;11;10;9;8;7;6;5;4;3;2;1;0}),0)</f>
        <v>0</v>
      </c>
      <c r="AG74" s="390">
        <f>IF($E74="","",VLOOKUP($E74,'SuperTour Women'!$E$6:$AN$238,31,FALSE))</f>
        <v>15</v>
      </c>
      <c r="AH74" s="41">
        <f>IF(AG74,LOOKUP(AG74,{1;2;3;4;5;6;7;8;9;10;11;12;13;14;15;16;17;18;19;20;21},{30;25;21;18;16;15;14;13;12;11;10;9;8;7;6;5;4;3;2;1;0}),0)</f>
        <v>6</v>
      </c>
      <c r="AI74" s="390">
        <f>IF($E74="","",VLOOKUP($E74,'SuperTour Women'!$E$6:$AN$238,33,FALSE))</f>
        <v>0</v>
      </c>
      <c r="AJ74" s="43">
        <f>IF(AI74,LOOKUP(AI74,{1;2;3;4;5;6;7;8;9;10;11;12;13;14;15;16;17;18;19;20;21},{30;25;21;18;16;15;14;13;12;11;10;9;8;7;6;5;4;3;2;1;0}),0)</f>
        <v>0</v>
      </c>
      <c r="AK74" s="390">
        <f>IF($E74="","",VLOOKUP($E74,'SuperTour Women'!$E$6:$AN$238,35,FALSE))</f>
        <v>0</v>
      </c>
      <c r="AL74" s="43">
        <f>IF(AK74,LOOKUP(AK74,{1;2;3;4;5;6;7;8;9;10;11;12;13;14;15;16;17;18;19;20;21},{30;25;21;18;16;15;14;13;12;11;10;9;8;7;6;5;4;3;2;1;0}),0)</f>
        <v>0</v>
      </c>
      <c r="AM74" s="259"/>
      <c r="AN74" s="255"/>
      <c r="AO74" s="256"/>
      <c r="AP74" s="161"/>
    </row>
    <row r="75" spans="1:42" s="54" customFormat="1" ht="16" customHeight="1" x14ac:dyDescent="0.2">
      <c r="A75" s="190">
        <f t="shared" si="8"/>
        <v>69</v>
      </c>
      <c r="B75" s="187">
        <v>3535686</v>
      </c>
      <c r="C75" s="181" t="s">
        <v>262</v>
      </c>
      <c r="D75" s="181" t="s">
        <v>372</v>
      </c>
      <c r="E75" s="178" t="str">
        <f t="shared" si="9"/>
        <v>KelseyDICKINSON</v>
      </c>
      <c r="F75" s="172">
        <v>2017</v>
      </c>
      <c r="G75" s="193">
        <v>1993</v>
      </c>
      <c r="H75" s="311" t="str">
        <f t="shared" si="10"/>
        <v>SR</v>
      </c>
      <c r="I75" s="415">
        <f>(L75+N75+P75+R75+T75+V75+X75+Z75+AB75+AD75+AF75+AH75+AJ75+AL75)-SMALL((L75, N75,P75,R75,T75,V75,X75,Z75,AB75,AD75,AF75,AH75,AJ75,AL75),1)-SMALL((L75,N75,P75,R75,T75,V75,X75,Z75,AB75,AD75,AF75,AH75,AJ75,AL75),2)-SMALL((L75,N75,P75,R75,T75,V75,X75,Z75,AB75,AD75,AF75,AH75,AJ75,AL75),3)</f>
        <v>6</v>
      </c>
      <c r="J75" s="393"/>
      <c r="K75" s="388">
        <f>IF($E75="","",VLOOKUP($E75,'SuperTour Women'!$E$6:$AN$238,9,FALSE))</f>
        <v>0</v>
      </c>
      <c r="L75" s="157">
        <f>IF(K75,LOOKUP(K75,{1;2;3;4;5;6;7;8;9;10;11;12;13;14;15;16;17;18;19;20;21},{30;25;21;18;16;15;14;13;12;11;10;9;8;7;6;5;4;3;2;1;0}),0)</f>
        <v>0</v>
      </c>
      <c r="M75" s="390">
        <f>IF($E75="","",VLOOKUP($E75,'SuperTour Women'!$E$6:$AN$238,11,FALSE))</f>
        <v>0</v>
      </c>
      <c r="N75" s="43">
        <f>IF(M75,LOOKUP(M75,{1;2;3;4;5;6;7;8;9;10;11;12;13;14;15;16;17;18;19;20;21},{30;25;21;18;16;15;14;13;12;11;10;9;8;7;6;5;4;3;2;1;0}),0)</f>
        <v>0</v>
      </c>
      <c r="O75" s="390">
        <f>IF($E75="","",VLOOKUP($E75,'SuperTour Women'!$E$6:$AN$238,13,FALSE))</f>
        <v>0</v>
      </c>
      <c r="P75" s="41">
        <f>IF(O75,LOOKUP(O75,{1;2;3;4;5;6;7;8;9;10;11;12;13;14;15;16;17;18;19;20;21},{30;25;21;18;16;15;14;13;12;11;10;9;8;7;6;5;4;3;2;1;0}),0)</f>
        <v>0</v>
      </c>
      <c r="Q75" s="390">
        <f>IF($E75="","",VLOOKUP($E75,'SuperTour Women'!$E$6:$AN$238,15,FALSE))</f>
        <v>0</v>
      </c>
      <c r="R75" s="43">
        <f>IF(Q75,LOOKUP(Q75,{1;2;3;4;5;6;7;8;9;10;11;12;13;14;15;16;17;18;19;20;21},{30;25;21;18;16;15;14;13;12;11;10;9;8;7;6;5;4;3;2;1;0}),0)</f>
        <v>0</v>
      </c>
      <c r="S75" s="390">
        <f>IF($E75="","",VLOOKUP($E75,'SuperTour Women'!$E$6:$AN$238,17,FALSE))</f>
        <v>0</v>
      </c>
      <c r="T75" s="45">
        <f>IF(S75,LOOKUP(S75,{1;2;3;4;5;6;7;8;9;10;11;12;13;14;15;16;17;18;19;20;21},{60;50;42;36;32;30;28;26;24;22;20;18;16;14;12;10;8;6;4;2;0}),0)</f>
        <v>0</v>
      </c>
      <c r="U75" s="390">
        <f>IF($E75="","",VLOOKUP($E75,'SuperTour Women'!$E$6:$AN$238,19,FALSE))</f>
        <v>0</v>
      </c>
      <c r="V75" s="41">
        <f>IF(U75,LOOKUP(U75,{1;2;3;4;5;6;7;8;9;10;11;12;13;14;15;16;17;18;19;20;21},{60;50;42;36;32;30;28;26;24;22;20;18;16;14;12;10;8;6;4;2;0}),0)</f>
        <v>0</v>
      </c>
      <c r="W75" s="390">
        <f>IF($E75="","",VLOOKUP($E75,'SuperTour Women'!$E$6:$AN$238,21,FALSE))</f>
        <v>0</v>
      </c>
      <c r="X75" s="45">
        <f>IF(W75,LOOKUP(W75,{1;2;3;4;5;6;7;8;9;10;11;12;13;14;15;16;17;18;19;20;21},{60;50;42;36;32;30;28;26;24;22;20;18;16;14;12;10;8;6;4;2;0}),0)</f>
        <v>0</v>
      </c>
      <c r="Y75" s="390">
        <f>IF($E75="","",VLOOKUP($E75,'SuperTour Women'!$E$6:$AN$238,23,FALSE))</f>
        <v>0</v>
      </c>
      <c r="Z75" s="41">
        <f>IF(Y75,LOOKUP(Y75,{1;2;3;4;5;6;7;8;9;10;11;12;13;14;15;16;17;18;19;20;21},{60;50;42;36;32;30;28;26;24;22;20;18;16;14;12;10;8;6;4;2;0}),0)</f>
        <v>0</v>
      </c>
      <c r="AA75" s="390">
        <f>IF($E75="","",VLOOKUP($E75,'SuperTour Women'!$E$6:$AN$238,25,FALSE))</f>
        <v>15</v>
      </c>
      <c r="AB75" s="106">
        <f>IF(AA75,LOOKUP(AA75,{1;2;3;4;5;6;7;8;9;10;11;12;13;14;15;16;17;18;19;20;21},{30;25;21;18;16;15;14;13;12;11;10;9;8;7;6;5;4;3;2;1;0}),0)</f>
        <v>6</v>
      </c>
      <c r="AC75" s="390">
        <f>IF($E75="","",VLOOKUP($E75,'SuperTour Women'!$E$6:$AN$238,27,FALSE))</f>
        <v>0</v>
      </c>
      <c r="AD75" s="488">
        <f>IF(AC75,LOOKUP(AC75,{1;2;3;4;5;6;7;8;9;10;11;12;13;14;15;16;17;18;19;20;21},{30;25;21;18;16;15;14;13;12;11;10;9;8;7;6;5;4;3;2;1;0}),0)</f>
        <v>0</v>
      </c>
      <c r="AE75" s="390">
        <f>IF($E75="","",VLOOKUP($E75,'SuperTour Women'!$E$6:$AN$238,29,FALSE))</f>
        <v>0</v>
      </c>
      <c r="AF75" s="106">
        <f>IF(AE75,LOOKUP(AE75,{1;2;3;4;5;6;7;8;9;10;11;12;13;14;15;16;17;18;19;20;21},{30;25;21;18;16;15;14;13;12;11;10;9;8;7;6;5;4;3;2;1;0}),0)</f>
        <v>0</v>
      </c>
      <c r="AG75" s="390">
        <f>IF($E75="","",VLOOKUP($E75,'SuperTour Women'!$E$6:$AN$238,31,FALSE))</f>
        <v>0</v>
      </c>
      <c r="AH75" s="41">
        <f>IF(AG75,LOOKUP(AG75,{1;2;3;4;5;6;7;8;9;10;11;12;13;14;15;16;17;18;19;20;21},{30;25;21;18;16;15;14;13;12;11;10;9;8;7;6;5;4;3;2;1;0}),0)</f>
        <v>0</v>
      </c>
      <c r="AI75" s="390">
        <f>IF($E75="","",VLOOKUP($E75,'SuperTour Women'!$E$6:$AN$238,33,FALSE))</f>
        <v>0</v>
      </c>
      <c r="AJ75" s="43">
        <f>IF(AI75,LOOKUP(AI75,{1;2;3;4;5;6;7;8;9;10;11;12;13;14;15;16;17;18;19;20;21},{30;25;21;18;16;15;14;13;12;11;10;9;8;7;6;5;4;3;2;1;0}),0)</f>
        <v>0</v>
      </c>
      <c r="AK75" s="390">
        <f>IF($E75="","",VLOOKUP($E75,'SuperTour Women'!$E$6:$AN$238,35,FALSE))</f>
        <v>0</v>
      </c>
      <c r="AL75" s="43">
        <f>IF(AK75,LOOKUP(AK75,{1;2;3;4;5;6;7;8;9;10;11;12;13;14;15;16;17;18;19;20;21},{30;25;21;18;16;15;14;13;12;11;10;9;8;7;6;5;4;3;2;1;0}),0)</f>
        <v>0</v>
      </c>
      <c r="AM75" s="259"/>
      <c r="AN75" s="255">
        <f>RANK(AO75,$AO$6:$AO$248)</f>
        <v>53</v>
      </c>
      <c r="AO75" s="256">
        <f>(L75+N75+P75+R75+T75+V75+X75+Z75+AB75+AD75+AF75+AH75+AJ75+AL75)- SMALL((L75,N75,P75,R75,T75,V75,X75,Z75,AB75,AD75,AF75,AH75,AJ75,AL75),1)- SMALL((L75,N75,P75,R75,T75,V75,X75,Z75,AB75,AD75,AF75,AH75,AJ75,AL75),2)- SMALL((L75,N75,P75,R75,T75,V75,X75,Z75,AB75,AD75,AF75,AH75,AJ75,AL75),3)</f>
        <v>6</v>
      </c>
      <c r="AP75" s="161"/>
    </row>
    <row r="76" spans="1:42" s="54" customFormat="1" ht="16" customHeight="1" x14ac:dyDescent="0.2">
      <c r="A76" s="190">
        <f t="shared" si="8"/>
        <v>71</v>
      </c>
      <c r="B76" s="187">
        <v>3045079</v>
      </c>
      <c r="C76" s="184" t="s">
        <v>595</v>
      </c>
      <c r="D76" s="181" t="s">
        <v>417</v>
      </c>
      <c r="E76" s="178" t="str">
        <f t="shared" si="9"/>
        <v>EllaJACKSON</v>
      </c>
      <c r="F76" s="172"/>
      <c r="G76" s="193">
        <v>1997</v>
      </c>
      <c r="H76" s="311" t="str">
        <f t="shared" si="10"/>
        <v>U23</v>
      </c>
      <c r="I76" s="415">
        <f>(L76+N76+P76+R76+T76+V76+X76+Z76+AB76+AD76+AF76+AH76+AJ76+AL76)-SMALL((L76, N76,P76,R76,T76,V76,X76,Z76,AB76,AD76,AF76,AH76,AJ76,AL76),1)-SMALL((L76,N76,P76,R76,T76,V76,X76,Z76,AB76,AD76,AF76,AH76,AJ76,AL76),2)-SMALL((L76,N76,P76,R76,T76,V76,X76,Z76,AB76,AD76,AF76,AH76,AJ76,AL76),3)</f>
        <v>5</v>
      </c>
      <c r="J76" s="393"/>
      <c r="K76" s="388">
        <f>IF($E76="","",VLOOKUP($E76,'SuperTour Women'!$E$6:$AN$238,9,FALSE))</f>
        <v>20</v>
      </c>
      <c r="L76" s="157">
        <f>IF(K76,LOOKUP(K76,{1;2;3;4;5;6;7;8;9;10;11;12;13;14;15;16;17;18;19;20;21},{30;25;21;18;16;15;14;13;12;11;10;9;8;7;6;5;4;3;2;1;0}),0)</f>
        <v>1</v>
      </c>
      <c r="M76" s="390">
        <f>IF($E76="","",VLOOKUP($E76,'SuperTour Women'!$E$6:$AN$238,11,FALSE))</f>
        <v>0</v>
      </c>
      <c r="N76" s="43">
        <f>IF(M76,LOOKUP(M76,{1;2;3;4;5;6;7;8;9;10;11;12;13;14;15;16;17;18;19;20;21},{30;25;21;18;16;15;14;13;12;11;10;9;8;7;6;5;4;3;2;1;0}),0)</f>
        <v>0</v>
      </c>
      <c r="O76" s="390">
        <f>IF($E76="","",VLOOKUP($E76,'SuperTour Women'!$E$6:$AN$238,13,FALSE))</f>
        <v>0</v>
      </c>
      <c r="P76" s="41">
        <f>IF(O76,LOOKUP(O76,{1;2;3;4;5;6;7;8;9;10;11;12;13;14;15;16;17;18;19;20;21},{30;25;21;18;16;15;14;13;12;11;10;9;8;7;6;5;4;3;2;1;0}),0)</f>
        <v>0</v>
      </c>
      <c r="Q76" s="390">
        <f>IF($E76="","",VLOOKUP($E76,'SuperTour Women'!$E$6:$AN$238,15,FALSE))</f>
        <v>0</v>
      </c>
      <c r="R76" s="43">
        <f>IF(Q76,LOOKUP(Q76,{1;2;3;4;5;6;7;8;9;10;11;12;13;14;15;16;17;18;19;20;21},{30;25;21;18;16;15;14;13;12;11;10;9;8;7;6;5;4;3;2;1;0}),0)</f>
        <v>0</v>
      </c>
      <c r="S76" s="390">
        <f>IF($E76="","",VLOOKUP($E76,'SuperTour Women'!$E$6:$AN$238,17,FALSE))</f>
        <v>0</v>
      </c>
      <c r="T76" s="45">
        <f>IF(S76,LOOKUP(S76,{1;2;3;4;5;6;7;8;9;10;11;12;13;14;15;16;17;18;19;20;21},{60;50;42;36;32;30;28;26;24;22;20;18;16;14;12;10;8;6;4;2;0}),0)</f>
        <v>0</v>
      </c>
      <c r="U76" s="390">
        <f>IF($E76="","",VLOOKUP($E76,'SuperTour Women'!$E$6:$AN$238,19,FALSE))</f>
        <v>0</v>
      </c>
      <c r="V76" s="41">
        <f>IF(U76,LOOKUP(U76,{1;2;3;4;5;6;7;8;9;10;11;12;13;14;15;16;17;18;19;20;21},{60;50;42;36;32;30;28;26;24;22;20;18;16;14;12;10;8;6;4;2;0}),0)</f>
        <v>0</v>
      </c>
      <c r="W76" s="390">
        <f>IF($E76="","",VLOOKUP($E76,'SuperTour Women'!$E$6:$AN$238,21,FALSE))</f>
        <v>0</v>
      </c>
      <c r="X76" s="45">
        <f>IF(W76,LOOKUP(W76,{1;2;3;4;5;6;7;8;9;10;11;12;13;14;15;16;17;18;19;20;21},{60;50;42;36;32;30;28;26;24;22;20;18;16;14;12;10;8;6;4;2;0}),0)</f>
        <v>0</v>
      </c>
      <c r="Y76" s="390">
        <f>IF($E76="","",VLOOKUP($E76,'SuperTour Women'!$E$6:$AN$238,23,FALSE))</f>
        <v>0</v>
      </c>
      <c r="Z76" s="41">
        <f>IF(Y76,LOOKUP(Y76,{1;2;3;4;5;6;7;8;9;10;11;12;13;14;15;16;17;18;19;20;21},{60;50;42;36;32;30;28;26;24;22;20;18;16;14;12;10;8;6;4;2;0}),0)</f>
        <v>0</v>
      </c>
      <c r="AA76" s="390">
        <f>IF($E76="","",VLOOKUP($E76,'SuperTour Women'!$E$6:$AN$238,25,FALSE))</f>
        <v>0</v>
      </c>
      <c r="AB76" s="106">
        <f>IF(AA76,LOOKUP(AA76,{1;2;3;4;5;6;7;8;9;10;11;12;13;14;15;16;17;18;19;20;21},{30;25;21;18;16;15;14;13;12;11;10;9;8;7;6;5;4;3;2;1;0}),0)</f>
        <v>0</v>
      </c>
      <c r="AC76" s="390">
        <f>IF($E76="","",VLOOKUP($E76,'SuperTour Women'!$E$6:$AN$238,27,FALSE))</f>
        <v>0</v>
      </c>
      <c r="AD76" s="488">
        <f>IF(AC76,LOOKUP(AC76,{1;2;3;4;5;6;7;8;9;10;11;12;13;14;15;16;17;18;19;20;21},{30;25;21;18;16;15;14;13;12;11;10;9;8;7;6;5;4;3;2;1;0}),0)</f>
        <v>0</v>
      </c>
      <c r="AE76" s="390">
        <f>IF($E76="","",VLOOKUP($E76,'SuperTour Women'!$E$6:$AN$238,29,FALSE))</f>
        <v>0</v>
      </c>
      <c r="AF76" s="106">
        <f>IF(AE76,LOOKUP(AE76,{1;2;3;4;5;6;7;8;9;10;11;12;13;14;15;16;17;18;19;20;21},{30;25;21;18;16;15;14;13;12;11;10;9;8;7;6;5;4;3;2;1;0}),0)</f>
        <v>0</v>
      </c>
      <c r="AG76" s="390">
        <f>IF($E76="","",VLOOKUP($E76,'SuperTour Women'!$E$6:$AN$238,31,FALSE))</f>
        <v>17</v>
      </c>
      <c r="AH76" s="41">
        <f>IF(AG76,LOOKUP(AG76,{1;2;3;4;5;6;7;8;9;10;11;12;13;14;15;16;17;18;19;20;21},{30;25;21;18;16;15;14;13;12;11;10;9;8;7;6;5;4;3;2;1;0}),0)</f>
        <v>4</v>
      </c>
      <c r="AI76" s="390">
        <f>IF($E76="","",VLOOKUP($E76,'SuperTour Women'!$E$6:$AN$238,33,FALSE))</f>
        <v>0</v>
      </c>
      <c r="AJ76" s="43">
        <f>IF(AI76,LOOKUP(AI76,{1;2;3;4;5;6;7;8;9;10;11;12;13;14;15;16;17;18;19;20;21},{30;25;21;18;16;15;14;13;12;11;10;9;8;7;6;5;4;3;2;1;0}),0)</f>
        <v>0</v>
      </c>
      <c r="AK76" s="390">
        <f>IF($E76="","",VLOOKUP($E76,'SuperTour Women'!$E$6:$AN$238,35,FALSE))</f>
        <v>0</v>
      </c>
      <c r="AL76" s="43">
        <f>IF(AK76,LOOKUP(AK76,{1;2;3;4;5;6;7;8;9;10;11;12;13;14;15;16;17;18;19;20;21},{30;25;21;18;16;15;14;13;12;11;10;9;8;7;6;5;4;3;2;1;0}),0)</f>
        <v>0</v>
      </c>
      <c r="AM76" s="259"/>
      <c r="AN76" s="255"/>
      <c r="AO76" s="256"/>
      <c r="AP76" s="161"/>
    </row>
    <row r="77" spans="1:42" s="54" customFormat="1" ht="16" customHeight="1" x14ac:dyDescent="0.2">
      <c r="A77" s="190">
        <f t="shared" si="8"/>
        <v>71</v>
      </c>
      <c r="B77" s="187">
        <v>3535748</v>
      </c>
      <c r="C77" s="181" t="s">
        <v>618</v>
      </c>
      <c r="D77" s="181" t="s">
        <v>682</v>
      </c>
      <c r="E77" s="178" t="str">
        <f t="shared" si="9"/>
        <v>AnnaLEHMANN</v>
      </c>
      <c r="F77" s="172"/>
      <c r="G77" s="193">
        <v>2001</v>
      </c>
      <c r="H77" s="311" t="str">
        <f t="shared" si="10"/>
        <v>U23</v>
      </c>
      <c r="I77" s="415">
        <f>(L77+N77+P77+R77+T77+V77+X77+Z77+AB77+AD77+AF77+AH77+AJ77+AL77)-SMALL((L77, N77,P77,R77,T77,V77,X77,Z77,AB77,AD77,AF77,AH77,AJ77,AL77),1)-SMALL((L77,N77,P77,R77,T77,V77,X77,Z77,AB77,AD77,AF77,AH77,AJ77,AL77),2)-SMALL((L77,N77,P77,R77,T77,V77,X77,Z77,AB77,AD77,AF77,AH77,AJ77,AL77),3)</f>
        <v>5</v>
      </c>
      <c r="J77" s="393"/>
      <c r="K77" s="388"/>
      <c r="L77" s="157"/>
      <c r="M77" s="390"/>
      <c r="N77" s="43"/>
      <c r="O77" s="390"/>
      <c r="P77" s="41"/>
      <c r="Q77" s="390"/>
      <c r="R77" s="43"/>
      <c r="S77" s="390"/>
      <c r="T77" s="45"/>
      <c r="U77" s="390">
        <f>IF($E77="","",VLOOKUP($E77,'SuperTour Women'!$E$6:$AN$238,19,FALSE))</f>
        <v>0</v>
      </c>
      <c r="V77" s="41">
        <f>IF(U77,LOOKUP(U77,{1;2;3;4;5;6;7;8;9;10;11;12;13;14;15;16;17;18;19;20;21},{60;50;42;36;32;30;28;26;24;22;20;18;16;14;12;10;8;6;4;2;0}),0)</f>
        <v>0</v>
      </c>
      <c r="W77" s="390">
        <f>IF($E77="","",VLOOKUP($E77,'SuperTour Women'!$E$6:$AN$238,21,FALSE))</f>
        <v>0</v>
      </c>
      <c r="X77" s="45">
        <f>IF(W77,LOOKUP(W77,{1;2;3;4;5;6;7;8;9;10;11;12;13;14;15;16;17;18;19;20;21},{60;50;42;36;32;30;28;26;24;22;20;18;16;14;12;10;8;6;4;2;0}),0)</f>
        <v>0</v>
      </c>
      <c r="Y77" s="390">
        <f>IF($E77="","",VLOOKUP($E77,'SuperTour Women'!$E$6:$AN$238,23,FALSE))</f>
        <v>0</v>
      </c>
      <c r="Z77" s="41">
        <f>IF(Y77,LOOKUP(Y77,{1;2;3;4;5;6;7;8;9;10;11;12;13;14;15;16;17;18;19;20;21},{60;50;42;36;32;30;28;26;24;22;20;18;16;14;12;10;8;6;4;2;0}),0)</f>
        <v>0</v>
      </c>
      <c r="AA77" s="390">
        <f>IF($E77="","",VLOOKUP($E77,'SuperTour Women'!$E$6:$AN$238,25,FALSE))</f>
        <v>0</v>
      </c>
      <c r="AB77" s="106">
        <f>IF(AA77,LOOKUP(AA77,{1;2;3;4;5;6;7;8;9;10;11;12;13;14;15;16;17;18;19;20;21},{30;25;21;18;16;15;14;13;12;11;10;9;8;7;6;5;4;3;2;1;0}),0)</f>
        <v>0</v>
      </c>
      <c r="AC77" s="390">
        <f>IF($E77="","",VLOOKUP($E77,'SuperTour Women'!$E$6:$AN$238,27,FALSE))</f>
        <v>20</v>
      </c>
      <c r="AD77" s="488">
        <f>IF(AC77,LOOKUP(AC77,{1;2;3;4;5;6;7;8;9;10;11;12;13;14;15;16;17;18;19;20;21},{30;25;21;18;16;15;14;13;12;11;10;9;8;7;6;5;4;3;2;1;0}),0)</f>
        <v>1</v>
      </c>
      <c r="AE77" s="390">
        <f>IF($E77="","",VLOOKUP($E77,'SuperTour Women'!$E$6:$AN$238,29,FALSE))</f>
        <v>17</v>
      </c>
      <c r="AF77" s="106">
        <f>IF(AE77,LOOKUP(AE77,{1;2;3;4;5;6;7;8;9;10;11;12;13;14;15;16;17;18;19;20;21},{30;25;21;18;16;15;14;13;12;11;10;9;8;7;6;5;4;3;2;1;0}),0)</f>
        <v>4</v>
      </c>
      <c r="AG77" s="390">
        <f>IF($E77="","",VLOOKUP($E77,'SuperTour Women'!$E$6:$AN$238,31,FALSE))</f>
        <v>0</v>
      </c>
      <c r="AH77" s="41">
        <f>IF(AG77,LOOKUP(AG77,{1;2;3;4;5;6;7;8;9;10;11;12;13;14;15;16;17;18;19;20;21},{30;25;21;18;16;15;14;13;12;11;10;9;8;7;6;5;4;3;2;1;0}),0)</f>
        <v>0</v>
      </c>
      <c r="AI77" s="390">
        <f>IF($E77="","",VLOOKUP($E77,'SuperTour Women'!$E$6:$AN$238,33,FALSE))</f>
        <v>0</v>
      </c>
      <c r="AJ77" s="43">
        <f>IF(AI77,LOOKUP(AI77,{1;2;3;4;5;6;7;8;9;10;11;12;13;14;15;16;17;18;19;20;21},{30;25;21;18;16;15;14;13;12;11;10;9;8;7;6;5;4;3;2;1;0}),0)</f>
        <v>0</v>
      </c>
      <c r="AK77" s="390">
        <f>IF($E77="","",VLOOKUP($E77,'SuperTour Women'!$E$6:$AN$238,35,FALSE))</f>
        <v>0</v>
      </c>
      <c r="AL77" s="43">
        <f>IF(AK77,LOOKUP(AK77,{1;2;3;4;5;6;7;8;9;10;11;12;13;14;15;16;17;18;19;20;21},{30;25;21;18;16;15;14;13;12;11;10;9;8;7;6;5;4;3;2;1;0}),0)</f>
        <v>0</v>
      </c>
      <c r="AM77" s="259"/>
      <c r="AN77" s="255"/>
      <c r="AO77" s="256"/>
      <c r="AP77" s="161"/>
    </row>
    <row r="78" spans="1:42" s="264" customFormat="1" ht="16" customHeight="1" x14ac:dyDescent="0.2">
      <c r="A78" s="190">
        <f t="shared" si="8"/>
        <v>71</v>
      </c>
      <c r="B78" s="187">
        <v>3535796</v>
      </c>
      <c r="C78" s="181" t="s">
        <v>695</v>
      </c>
      <c r="D78" s="181" t="s">
        <v>696</v>
      </c>
      <c r="E78" s="178" t="str">
        <f t="shared" si="9"/>
        <v>MaraMCCOLLOR</v>
      </c>
      <c r="F78" s="172"/>
      <c r="G78" s="193">
        <v>2000</v>
      </c>
      <c r="H78" s="311" t="str">
        <f t="shared" si="10"/>
        <v>U23</v>
      </c>
      <c r="I78" s="415">
        <f>(L78+N78+P78+R78+T78+V78+X78+Z78+AB78+AD78+AF78+AH78+AJ78+AL78)-SMALL((L78, N78,P78,R78,T78,V78,X78,Z78,AB78,AD78,AF78,AH78,AJ78,AL78),1)-SMALL((L78,N78,P78,R78,T78,V78,X78,Z78,AB78,AD78,AF78,AH78,AJ78,AL78),2)-SMALL((L78,N78,P78,R78,T78,V78,X78,Z78,AB78,AD78,AF78,AH78,AJ78,AL78),3)</f>
        <v>5</v>
      </c>
      <c r="J78" s="393"/>
      <c r="K78" s="388">
        <f>IF($E78="","",VLOOKUP($E78,'SuperTour Women'!$E$6:$AN$238,9,FALSE))</f>
        <v>0</v>
      </c>
      <c r="L78" s="157">
        <f>IF(K78,LOOKUP(K78,{1;2;3;4;5;6;7;8;9;10;11;12;13;14;15;16;17;18;19;20;21},{30;25;21;18;16;15;14;13;12;11;10;9;8;7;6;5;4;3;2;1;0}),0)</f>
        <v>0</v>
      </c>
      <c r="M78" s="390">
        <f>IF($E78="","",VLOOKUP($E78,'SuperTour Women'!$E$6:$AN$238,11,FALSE))</f>
        <v>0</v>
      </c>
      <c r="N78" s="43">
        <f>IF(M78,LOOKUP(M78,{1;2;3;4;5;6;7;8;9;10;11;12;13;14;15;16;17;18;19;20;21},{30;25;21;18;16;15;14;13;12;11;10;9;8;7;6;5;4;3;2;1;0}),0)</f>
        <v>0</v>
      </c>
      <c r="O78" s="390">
        <f>IF($E78="","",VLOOKUP($E78,'SuperTour Women'!$E$6:$AN$238,13,FALSE))</f>
        <v>0</v>
      </c>
      <c r="P78" s="41">
        <f>IF(O78,LOOKUP(O78,{1;2;3;4;5;6;7;8;9;10;11;12;13;14;15;16;17;18;19;20;21},{30;25;21;18;16;15;14;13;12;11;10;9;8;7;6;5;4;3;2;1;0}),0)</f>
        <v>0</v>
      </c>
      <c r="Q78" s="390">
        <f>IF($E78="","",VLOOKUP($E78,'SuperTour Women'!$E$6:$AN$238,15,FALSE))</f>
        <v>0</v>
      </c>
      <c r="R78" s="43">
        <f>IF(Q78,LOOKUP(Q78,{1;2;3;4;5;6;7;8;9;10;11;12;13;14;15;16;17;18;19;20;21},{30;25;21;18;16;15;14;13;12;11;10;9;8;7;6;5;4;3;2;1;0}),0)</f>
        <v>0</v>
      </c>
      <c r="S78" s="390">
        <f>IF($E78="","",VLOOKUP($E78,'SuperTour Women'!$E$6:$AN$238,17,FALSE))</f>
        <v>0</v>
      </c>
      <c r="T78" s="45">
        <f>IF(S78,LOOKUP(S78,{1;2;3;4;5;6;7;8;9;10;11;12;13;14;15;16;17;18;19;20;21},{60;50;42;36;32;30;28;26;24;22;20;18;16;14;12;10;8;6;4;2;0}),0)</f>
        <v>0</v>
      </c>
      <c r="U78" s="390">
        <f>IF($E78="","",VLOOKUP($E78,'SuperTour Women'!$E$6:$AN$238,19,FALSE))</f>
        <v>0</v>
      </c>
      <c r="V78" s="41">
        <f>IF(U78,LOOKUP(U78,{1;2;3;4;5;6;7;8;9;10;11;12;13;14;15;16;17;18;19;20;21},{60;50;42;36;32;30;28;26;24;22;20;18;16;14;12;10;8;6;4;2;0}),0)</f>
        <v>0</v>
      </c>
      <c r="W78" s="390">
        <f>IF($E78="","",VLOOKUP($E78,'SuperTour Women'!$E$6:$AN$238,21,FALSE))</f>
        <v>0</v>
      </c>
      <c r="X78" s="45">
        <f>IF(W78,LOOKUP(W78,{1;2;3;4;5;6;7;8;9;10;11;12;13;14;15;16;17;18;19;20;21},{60;50;42;36;32;30;28;26;24;22;20;18;16;14;12;10;8;6;4;2;0}),0)</f>
        <v>0</v>
      </c>
      <c r="Y78" s="390">
        <f>IF($E78="","",VLOOKUP($E78,'SuperTour Women'!$E$6:$AN$238,23,FALSE))</f>
        <v>0</v>
      </c>
      <c r="Z78" s="41">
        <f>IF(Y78,LOOKUP(Y78,{1;2;3;4;5;6;7;8;9;10;11;12;13;14;15;16;17;18;19;20;21},{60;50;42;36;32;30;28;26;24;22;20;18;16;14;12;10;8;6;4;2;0}),0)</f>
        <v>0</v>
      </c>
      <c r="AA78" s="390">
        <f>IF($E78="","",VLOOKUP($E78,'SuperTour Women'!$E$6:$AN$238,25,FALSE))</f>
        <v>0</v>
      </c>
      <c r="AB78" s="106">
        <f>IF(AA78,LOOKUP(AA78,{1;2;3;4;5;6;7;8;9;10;11;12;13;14;15;16;17;18;19;20;21},{30;25;21;18;16;15;14;13;12;11;10;9;8;7;6;5;4;3;2;1;0}),0)</f>
        <v>0</v>
      </c>
      <c r="AC78" s="390">
        <f>IF($E78="","",VLOOKUP($E78,'SuperTour Women'!$E$6:$AN$238,27,FALSE))</f>
        <v>0</v>
      </c>
      <c r="AD78" s="488">
        <f>IF(AC78,LOOKUP(AC78,{1;2;3;4;5;6;7;8;9;10;11;12;13;14;15;16;17;18;19;20;21},{30;25;21;18;16;15;14;13;12;11;10;9;8;7;6;5;4;3;2;1;0}),0)</f>
        <v>0</v>
      </c>
      <c r="AE78" s="390">
        <f>IF($E78="","",VLOOKUP($E78,'SuperTour Women'!$E$6:$AN$238,29,FALSE))</f>
        <v>0</v>
      </c>
      <c r="AF78" s="106">
        <f>IF(AE78,LOOKUP(AE78,{1;2;3;4;5;6;7;8;9;10;11;12;13;14;15;16;17;18;19;20;21},{30;25;21;18;16;15;14;13;12;11;10;9;8;7;6;5;4;3;2;1;0}),0)</f>
        <v>0</v>
      </c>
      <c r="AG78" s="390">
        <f>IF($E78="","",VLOOKUP($E78,'SuperTour Women'!$E$6:$AN$238,31,FALSE))</f>
        <v>0</v>
      </c>
      <c r="AH78" s="41">
        <f>IF(AG78,LOOKUP(AG78,{1;2;3;4;5;6;7;8;9;10;11;12;13;14;15;16;17;18;19;20;21},{30;25;21;18;16;15;14;13;12;11;10;9;8;7;6;5;4;3;2;1;0}),0)</f>
        <v>0</v>
      </c>
      <c r="AI78" s="390">
        <f>IF($E78="","",VLOOKUP($E78,'SuperTour Women'!$E$6:$AN$238,33,FALSE))</f>
        <v>16</v>
      </c>
      <c r="AJ78" s="43">
        <f>IF(AI78,LOOKUP(AI78,{1;2;3;4;5;6;7;8;9;10;11;12;13;14;15;16;17;18;19;20;21},{30;25;21;18;16;15;14;13;12;11;10;9;8;7;6;5;4;3;2;1;0}),0)</f>
        <v>5</v>
      </c>
      <c r="AK78" s="390">
        <f>IF($E78="","",VLOOKUP($E78,'SuperTour Women'!$E$6:$AN$238,35,FALSE))</f>
        <v>0</v>
      </c>
      <c r="AL78" s="43">
        <f>IF(AK78,LOOKUP(AK78,{1;2;3;4;5;6;7;8;9;10;11;12;13;14;15;16;17;18;19;20;21},{30;25;21;18;16;15;14;13;12;11;10;9;8;7;6;5;4;3;2;1;0}),0)</f>
        <v>0</v>
      </c>
      <c r="AM78" s="437"/>
      <c r="AN78" s="255"/>
      <c r="AO78" s="256"/>
      <c r="AP78" s="393"/>
    </row>
    <row r="79" spans="1:42" s="54" customFormat="1" ht="16" customHeight="1" x14ac:dyDescent="0.2">
      <c r="A79" s="190">
        <f t="shared" si="8"/>
        <v>71</v>
      </c>
      <c r="B79" s="187">
        <v>3535836</v>
      </c>
      <c r="C79" s="181" t="s">
        <v>701</v>
      </c>
      <c r="D79" s="181" t="s">
        <v>702</v>
      </c>
      <c r="E79" s="178" t="str">
        <f t="shared" si="9"/>
        <v>LibbyTUTTLE</v>
      </c>
      <c r="F79" s="172"/>
      <c r="G79" s="193">
        <v>2002</v>
      </c>
      <c r="H79" s="311" t="str">
        <f t="shared" si="10"/>
        <v>U23</v>
      </c>
      <c r="I79" s="415">
        <f>(L79+N79+P79+R79+T79+V79+X79+Z79+AB79+AD79+AF79+AH79+AJ79+AL79)-SMALL((L79, N79,P79,R79,T79,V79,X79,Z79,AB79,AD79,AF79,AH79,AJ79,AL79),1)-SMALL((L79,N79,P79,R79,T79,V79,X79,Z79,AB79,AD79,AF79,AH79,AJ79,AL79),2)-SMALL((L79,N79,P79,R79,T79,V79,X79,Z79,AB79,AD79,AF79,AH79,AJ79,AL79),3)</f>
        <v>5</v>
      </c>
      <c r="J79" s="393"/>
      <c r="K79" s="388">
        <f>IF($E79="","",VLOOKUP($E79,'SuperTour Women'!$E$6:$AN$238,9,FALSE))</f>
        <v>0</v>
      </c>
      <c r="L79" s="157">
        <f>IF(K79,LOOKUP(K79,{1;2;3;4;5;6;7;8;9;10;11;12;13;14;15;16;17;18;19;20;21},{30;25;21;18;16;15;14;13;12;11;10;9;8;7;6;5;4;3;2;1;0}),0)</f>
        <v>0</v>
      </c>
      <c r="M79" s="390">
        <f>IF($E79="","",VLOOKUP($E79,'SuperTour Women'!$E$6:$AN$238,11,FALSE))</f>
        <v>0</v>
      </c>
      <c r="N79" s="43">
        <f>IF(M79,LOOKUP(M79,{1;2;3;4;5;6;7;8;9;10;11;12;13;14;15;16;17;18;19;20;21},{30;25;21;18;16;15;14;13;12;11;10;9;8;7;6;5;4;3;2;1;0}),0)</f>
        <v>0</v>
      </c>
      <c r="O79" s="390">
        <f>IF($E79="","",VLOOKUP($E79,'SuperTour Women'!$E$6:$AN$238,13,FALSE))</f>
        <v>0</v>
      </c>
      <c r="P79" s="41">
        <f>IF(O79,LOOKUP(O79,{1;2;3;4;5;6;7;8;9;10;11;12;13;14;15;16;17;18;19;20;21},{30;25;21;18;16;15;14;13;12;11;10;9;8;7;6;5;4;3;2;1;0}),0)</f>
        <v>0</v>
      </c>
      <c r="Q79" s="390">
        <f>IF($E79="","",VLOOKUP($E79,'SuperTour Women'!$E$6:$AN$238,15,FALSE))</f>
        <v>0</v>
      </c>
      <c r="R79" s="43">
        <f>IF(Q79,LOOKUP(Q79,{1;2;3;4;5;6;7;8;9;10;11;12;13;14;15;16;17;18;19;20;21},{30;25;21;18;16;15;14;13;12;11;10;9;8;7;6;5;4;3;2;1;0}),0)</f>
        <v>0</v>
      </c>
      <c r="S79" s="390">
        <f>IF($E79="","",VLOOKUP($E79,'SuperTour Women'!$E$6:$AN$238,17,FALSE))</f>
        <v>0</v>
      </c>
      <c r="T79" s="45">
        <f>IF(S79,LOOKUP(S79,{1;2;3;4;5;6;7;8;9;10;11;12;13;14;15;16;17;18;19;20;21},{60;50;42;36;32;30;28;26;24;22;20;18;16;14;12;10;8;6;4;2;0}),0)</f>
        <v>0</v>
      </c>
      <c r="U79" s="390">
        <f>IF($E79="","",VLOOKUP($E79,'SuperTour Women'!$E$6:$AN$238,19,FALSE))</f>
        <v>0</v>
      </c>
      <c r="V79" s="41">
        <f>IF(U79,LOOKUP(U79,{1;2;3;4;5;6;7;8;9;10;11;12;13;14;15;16;17;18;19;20;21},{60;50;42;36;32;30;28;26;24;22;20;18;16;14;12;10;8;6;4;2;0}),0)</f>
        <v>0</v>
      </c>
      <c r="W79" s="390">
        <f>IF($E79="","",VLOOKUP($E79,'SuperTour Women'!$E$6:$AN$238,21,FALSE))</f>
        <v>0</v>
      </c>
      <c r="X79" s="45">
        <f>IF(W79,LOOKUP(W79,{1;2;3;4;5;6;7;8;9;10;11;12;13;14;15;16;17;18;19;20;21},{60;50;42;36;32;30;28;26;24;22;20;18;16;14;12;10;8;6;4;2;0}),0)</f>
        <v>0</v>
      </c>
      <c r="Y79" s="390">
        <f>IF($E79="","",VLOOKUP($E79,'SuperTour Women'!$E$6:$AN$238,23,FALSE))</f>
        <v>0</v>
      </c>
      <c r="Z79" s="41">
        <f>IF(Y79,LOOKUP(Y79,{1;2;3;4;5;6;7;8;9;10;11;12;13;14;15;16;17;18;19;20;21},{60;50;42;36;32;30;28;26;24;22;20;18;16;14;12;10;8;6;4;2;0}),0)</f>
        <v>0</v>
      </c>
      <c r="AA79" s="390">
        <f>IF($E79="","",VLOOKUP($E79,'SuperTour Women'!$E$6:$AN$238,25,FALSE))</f>
        <v>0</v>
      </c>
      <c r="AB79" s="106">
        <f>IF(AA79,LOOKUP(AA79,{1;2;3;4;5;6;7;8;9;10;11;12;13;14;15;16;17;18;19;20;21},{30;25;21;18;16;15;14;13;12;11;10;9;8;7;6;5;4;3;2;1;0}),0)</f>
        <v>0</v>
      </c>
      <c r="AC79" s="390">
        <f>IF($E79="","",VLOOKUP($E79,'SuperTour Women'!$E$6:$AN$238,27,FALSE))</f>
        <v>0</v>
      </c>
      <c r="AD79" s="488">
        <f>IF(AC79,LOOKUP(AC79,{1;2;3;4;5;6;7;8;9;10;11;12;13;14;15;16;17;18;19;20;21},{30;25;21;18;16;15;14;13;12;11;10;9;8;7;6;5;4;3;2;1;0}),0)</f>
        <v>0</v>
      </c>
      <c r="AE79" s="390">
        <f>IF($E79="","",VLOOKUP($E79,'SuperTour Women'!$E$6:$AN$238,29,FALSE))</f>
        <v>0</v>
      </c>
      <c r="AF79" s="106">
        <f>IF(AE79,LOOKUP(AE79,{1;2;3;4;5;6;7;8;9;10;11;12;13;14;15;16;17;18;19;20;21},{30;25;21;18;16;15;14;13;12;11;10;9;8;7;6;5;4;3;2;1;0}),0)</f>
        <v>0</v>
      </c>
      <c r="AG79" s="390">
        <f>IF($E79="","",VLOOKUP($E79,'SuperTour Women'!$E$6:$AN$238,31,FALSE))</f>
        <v>0</v>
      </c>
      <c r="AH79" s="41">
        <f>IF(AG79,LOOKUP(AG79,{1;2;3;4;5;6;7;8;9;10;11;12;13;14;15;16;17;18;19;20;21},{30;25;21;18;16;15;14;13;12;11;10;9;8;7;6;5;4;3;2;1;0}),0)</f>
        <v>0</v>
      </c>
      <c r="AI79" s="390">
        <f>IF($E79="","",VLOOKUP($E79,'SuperTour Women'!$E$6:$AN$238,33,FALSE))</f>
        <v>0</v>
      </c>
      <c r="AJ79" s="43">
        <f>IF(AI79,LOOKUP(AI79,{1;2;3;4;5;6;7;8;9;10;11;12;13;14;15;16;17;18;19;20;21},{30;25;21;18;16;15;14;13;12;11;10;9;8;7;6;5;4;3;2;1;0}),0)</f>
        <v>0</v>
      </c>
      <c r="AK79" s="390">
        <f>IF($E79="","",VLOOKUP($E79,'SuperTour Women'!$E$6:$AN$238,35,FALSE))</f>
        <v>16</v>
      </c>
      <c r="AL79" s="43">
        <f>IF(AK79,LOOKUP(AK79,{1;2;3;4;5;6;7;8;9;10;11;12;13;14;15;16;17;18;19;20;21},{30;25;21;18;16;15;14;13;12;11;10;9;8;7;6;5;4;3;2;1;0}),0)</f>
        <v>5</v>
      </c>
      <c r="AM79" s="259"/>
      <c r="AN79" s="255"/>
      <c r="AO79" s="256"/>
      <c r="AP79" s="161"/>
    </row>
    <row r="80" spans="1:42" s="54" customFormat="1" ht="16" customHeight="1" x14ac:dyDescent="0.2">
      <c r="A80" s="190">
        <f t="shared" si="8"/>
        <v>75</v>
      </c>
      <c r="B80" s="187">
        <v>3535657</v>
      </c>
      <c r="C80" s="181" t="s">
        <v>388</v>
      </c>
      <c r="D80" s="181" t="s">
        <v>389</v>
      </c>
      <c r="E80" s="178" t="str">
        <f t="shared" si="9"/>
        <v>LeahBRAMS</v>
      </c>
      <c r="F80" s="172">
        <v>2017</v>
      </c>
      <c r="G80" s="193">
        <v>1998</v>
      </c>
      <c r="H80" s="311" t="str">
        <f t="shared" si="10"/>
        <v>U23</v>
      </c>
      <c r="I80" s="415">
        <f>(L80+N80+P80+R80+T80+V80+X80+Z80+AB80+AD80+AF80+AH80+AJ80+AL80)-SMALL((L80, N80,P80,R80,T80,V80,X80,Z80,AB80,AD80,AF80,AH80,AJ80,AL80),1)-SMALL((L80,N80,P80,R80,T80,V80,X80,Z80,AB80,AD80,AF80,AH80,AJ80,AL80),2)-SMALL((L80,N80,P80,R80,T80,V80,X80,Z80,AB80,AD80,AF80,AH80,AJ80,AL80),3)</f>
        <v>4</v>
      </c>
      <c r="J80" s="393"/>
      <c r="K80" s="388">
        <f>IF($E80="","",VLOOKUP($E80,'SuperTour Women'!$E$6:$AN$238,9,FALSE))</f>
        <v>0</v>
      </c>
      <c r="L80" s="157">
        <f>IF(K80,LOOKUP(K80,{1;2;3;4;5;6;7;8;9;10;11;12;13;14;15;16;17;18;19;20;21},{30;25;21;18;16;15;14;13;12;11;10;9;8;7;6;5;4;3;2;1;0}),0)</f>
        <v>0</v>
      </c>
      <c r="M80" s="390">
        <f>IF($E80="","",VLOOKUP($E80,'SuperTour Women'!$E$6:$AN$238,11,FALSE))</f>
        <v>0</v>
      </c>
      <c r="N80" s="43">
        <f>IF(M80,LOOKUP(M80,{1;2;3;4;5;6;7;8;9;10;11;12;13;14;15;16;17;18;19;20;21},{30;25;21;18;16;15;14;13;12;11;10;9;8;7;6;5;4;3;2;1;0}),0)</f>
        <v>0</v>
      </c>
      <c r="O80" s="390">
        <f>IF($E80="","",VLOOKUP($E80,'SuperTour Women'!$E$6:$AN$238,13,FALSE))</f>
        <v>0</v>
      </c>
      <c r="P80" s="41">
        <f>IF(O80,LOOKUP(O80,{1;2;3;4;5;6;7;8;9;10;11;12;13;14;15;16;17;18;19;20;21},{30;25;21;18;16;15;14;13;12;11;10;9;8;7;6;5;4;3;2;1;0}),0)</f>
        <v>0</v>
      </c>
      <c r="Q80" s="390">
        <f>IF($E80="","",VLOOKUP($E80,'SuperTour Women'!$E$6:$AN$238,15,FALSE))</f>
        <v>0</v>
      </c>
      <c r="R80" s="43">
        <f>IF(Q80,LOOKUP(Q80,{1;2;3;4;5;6;7;8;9;10;11;12;13;14;15;16;17;18;19;20;21},{30;25;21;18;16;15;14;13;12;11;10;9;8;7;6;5;4;3;2;1;0}),0)</f>
        <v>0</v>
      </c>
      <c r="S80" s="390">
        <f>IF($E80="","",VLOOKUP($E80,'SuperTour Women'!$E$6:$AN$238,17,FALSE))</f>
        <v>19</v>
      </c>
      <c r="T80" s="45">
        <f>IF(S80,LOOKUP(S80,{1;2;3;4;5;6;7;8;9;10;11;12;13;14;15;16;17;18;19;20;21},{60;50;42;36;32;30;28;26;24;22;20;18;16;14;12;10;8;6;4;2;0}),0)</f>
        <v>4</v>
      </c>
      <c r="U80" s="390">
        <f>IF($E80="","",VLOOKUP($E80,'SuperTour Women'!$E$6:$AN$238,19,FALSE))</f>
        <v>0</v>
      </c>
      <c r="V80" s="41">
        <f>IF(U80,LOOKUP(U80,{1;2;3;4;5;6;7;8;9;10;11;12;13;14;15;16;17;18;19;20;21},{60;50;42;36;32;30;28;26;24;22;20;18;16;14;12;10;8;6;4;2;0}),0)</f>
        <v>0</v>
      </c>
      <c r="W80" s="390">
        <f>IF($E80="","",VLOOKUP($E80,'SuperTour Women'!$E$6:$AN$238,21,FALSE))</f>
        <v>0</v>
      </c>
      <c r="X80" s="45">
        <f>IF(W80,LOOKUP(W80,{1;2;3;4;5;6;7;8;9;10;11;12;13;14;15;16;17;18;19;20;21},{60;50;42;36;32;30;28;26;24;22;20;18;16;14;12;10;8;6;4;2;0}),0)</f>
        <v>0</v>
      </c>
      <c r="Y80" s="390">
        <f>IF($E80="","",VLOOKUP($E80,'SuperTour Women'!$E$6:$AN$238,23,FALSE))</f>
        <v>0</v>
      </c>
      <c r="Z80" s="41">
        <f>IF(Y80,LOOKUP(Y80,{1;2;3;4;5;6;7;8;9;10;11;12;13;14;15;16;17;18;19;20;21},{60;50;42;36;32;30;28;26;24;22;20;18;16;14;12;10;8;6;4;2;0}),0)</f>
        <v>0</v>
      </c>
      <c r="AA80" s="390">
        <f>IF($E80="","",VLOOKUP($E80,'SuperTour Women'!$E$6:$AN$238,25,FALSE))</f>
        <v>0</v>
      </c>
      <c r="AB80" s="106">
        <f>IF(AA80,LOOKUP(AA80,{1;2;3;4;5;6;7;8;9;10;11;12;13;14;15;16;17;18;19;20;21},{30;25;21;18;16;15;14;13;12;11;10;9;8;7;6;5;4;3;2;1;0}),0)</f>
        <v>0</v>
      </c>
      <c r="AC80" s="390">
        <f>IF($E80="","",VLOOKUP($E80,'SuperTour Women'!$E$6:$AN$238,27,FALSE))</f>
        <v>0</v>
      </c>
      <c r="AD80" s="488">
        <f>IF(AC80,LOOKUP(AC80,{1;2;3;4;5;6;7;8;9;10;11;12;13;14;15;16;17;18;19;20;21},{30;25;21;18;16;15;14;13;12;11;10;9;8;7;6;5;4;3;2;1;0}),0)</f>
        <v>0</v>
      </c>
      <c r="AE80" s="390">
        <f>IF($E80="","",VLOOKUP($E80,'SuperTour Women'!$E$6:$AN$238,29,FALSE))</f>
        <v>0</v>
      </c>
      <c r="AF80" s="106">
        <f>IF(AE80,LOOKUP(AE80,{1;2;3;4;5;6;7;8;9;10;11;12;13;14;15;16;17;18;19;20;21},{30;25;21;18;16;15;14;13;12;11;10;9;8;7;6;5;4;3;2;1;0}),0)</f>
        <v>0</v>
      </c>
      <c r="AG80" s="390">
        <f>IF($E80="","",VLOOKUP($E80,'SuperTour Women'!$E$6:$AN$238,31,FALSE))</f>
        <v>0</v>
      </c>
      <c r="AH80" s="41">
        <f>IF(AG80,LOOKUP(AG80,{1;2;3;4;5;6;7;8;9;10;11;12;13;14;15;16;17;18;19;20;21},{30;25;21;18;16;15;14;13;12;11;10;9;8;7;6;5;4;3;2;1;0}),0)</f>
        <v>0</v>
      </c>
      <c r="AI80" s="390">
        <f>IF($E80="","",VLOOKUP($E80,'SuperTour Women'!$E$6:$AN$238,33,FALSE))</f>
        <v>0</v>
      </c>
      <c r="AJ80" s="43">
        <f>IF(AI80,LOOKUP(AI80,{1;2;3;4;5;6;7;8;9;10;11;12;13;14;15;16;17;18;19;20;21},{30;25;21;18;16;15;14;13;12;11;10;9;8;7;6;5;4;3;2;1;0}),0)</f>
        <v>0</v>
      </c>
      <c r="AK80" s="390">
        <f>IF($E80="","",VLOOKUP($E80,'SuperTour Women'!$E$6:$AN$238,35,FALSE))</f>
        <v>0</v>
      </c>
      <c r="AL80" s="43">
        <f>IF(AK80,LOOKUP(AK80,{1;2;3;4;5;6;7;8;9;10;11;12;13;14;15;16;17;18;19;20;21},{30;25;21;18;16;15;14;13;12;11;10;9;8;7;6;5;4;3;2;1;0}),0)</f>
        <v>0</v>
      </c>
      <c r="AM80" s="259"/>
      <c r="AN80" s="255">
        <f>RANK(AO80,$AO$6:$AO$248)</f>
        <v>54</v>
      </c>
      <c r="AO80" s="256">
        <f>(L80+N80+P80+R80+T80+V80+X80+Z80+AB80+AD80+AF80+AH80+AJ80+AL80)- SMALL((L80,N80,P80,R80,T80,V80,X80,Z80,AB80,AD80,AF80,AH80,AJ80,AL80),1)- SMALL((L80,N80,P80,R80,T80,V80,X80,Z80,AB80,AD80,AF80,AH80,AJ80,AL80),2)- SMALL((L80,N80,P80,R80,T80,V80,X80,Z80,AB80,AD80,AF80,AH80,AJ80,AL80),3)</f>
        <v>4</v>
      </c>
      <c r="AP80" s="161"/>
    </row>
    <row r="81" spans="1:42" s="54" customFormat="1" ht="16" customHeight="1" x14ac:dyDescent="0.2">
      <c r="A81" s="190">
        <f t="shared" si="8"/>
        <v>75</v>
      </c>
      <c r="B81" s="187">
        <v>3426160</v>
      </c>
      <c r="C81" s="181" t="s">
        <v>310</v>
      </c>
      <c r="D81" s="182" t="s">
        <v>561</v>
      </c>
      <c r="E81" s="178" t="str">
        <f t="shared" si="9"/>
        <v>JulieENSRUD</v>
      </c>
      <c r="F81" s="174"/>
      <c r="G81" s="193">
        <v>1996</v>
      </c>
      <c r="H81" s="311" t="str">
        <f t="shared" si="10"/>
        <v>U23</v>
      </c>
      <c r="I81" s="415">
        <f>(L81+N81+P81+R81+T81+V81+X81+Z81+AB81+AD81+AF81+AH81+AJ81+AL81)-SMALL((L81, N81,P81,R81,T81,V81,X81,Z81,AB81,AD81,AF81,AH81,AJ81,AL81),1)-SMALL((L81,N81,P81,R81,T81,V81,X81,Z81,AB81,AD81,AF81,AH81,AJ81,AL81),2)-SMALL((L81,N81,P81,R81,T81,V81,X81,Z81,AB81,AD81,AF81,AH81,AJ81,AL81),3)</f>
        <v>4</v>
      </c>
      <c r="J81" s="393"/>
      <c r="K81" s="388">
        <f>IF($E81="","",VLOOKUP($E81,'SuperTour Women'!$E$6:$AN$238,9,FALSE))</f>
        <v>0</v>
      </c>
      <c r="L81" s="157">
        <f>IF(K81,LOOKUP(K81,{1;2;3;4;5;6;7;8;9;10;11;12;13;14;15;16;17;18;19;20;21},{30;25;21;18;16;15;14;13;12;11;10;9;8;7;6;5;4;3;2;1;0}),0)</f>
        <v>0</v>
      </c>
      <c r="M81" s="390">
        <f>IF($E81="","",VLOOKUP($E81,'SuperTour Women'!$E$6:$AN$238,11,FALSE))</f>
        <v>0</v>
      </c>
      <c r="N81" s="43">
        <f>IF(M81,LOOKUP(M81,{1;2;3;4;5;6;7;8;9;10;11;12;13;14;15;16;17;18;19;20;21},{30;25;21;18;16;15;14;13;12;11;10;9;8;7;6;5;4;3;2;1;0}),0)</f>
        <v>0</v>
      </c>
      <c r="O81" s="390">
        <f>IF($E81="","",VLOOKUP($E81,'SuperTour Women'!$E$6:$AN$238,13,FALSE))</f>
        <v>0</v>
      </c>
      <c r="P81" s="41">
        <f>IF(O81,LOOKUP(O81,{1;2;3;4;5;6;7;8;9;10;11;12;13;14;15;16;17;18;19;20;21},{30;25;21;18;16;15;14;13;12;11;10;9;8;7;6;5;4;3;2;1;0}),0)</f>
        <v>0</v>
      </c>
      <c r="Q81" s="390">
        <f>IF($E81="","",VLOOKUP($E81,'SuperTour Women'!$E$6:$AN$238,15,FALSE))</f>
        <v>0</v>
      </c>
      <c r="R81" s="43">
        <f>IF(Q81,LOOKUP(Q81,{1;2;3;4;5;6;7;8;9;10;11;12;13;14;15;16;17;18;19;20;21},{30;25;21;18;16;15;14;13;12;11;10;9;8;7;6;5;4;3;2;1;0}),0)</f>
        <v>0</v>
      </c>
      <c r="S81" s="390">
        <f>IF($E81="","",VLOOKUP($E81,'SuperTour Women'!$E$6:$AN$238,17,FALSE))</f>
        <v>0</v>
      </c>
      <c r="T81" s="45">
        <f>IF(S81,LOOKUP(S81,{1;2;3;4;5;6;7;8;9;10;11;12;13;14;15;16;17;18;19;20;21},{60;50;42;36;32;30;28;26;24;22;20;18;16;14;12;10;8;6;4;2;0}),0)</f>
        <v>0</v>
      </c>
      <c r="U81" s="390">
        <f>IF($E81="","",VLOOKUP($E81,'SuperTour Women'!$E$6:$AN$238,19,FALSE))</f>
        <v>0</v>
      </c>
      <c r="V81" s="41">
        <f>IF(U81,LOOKUP(U81,{1;2;3;4;5;6;7;8;9;10;11;12;13;14;15;16;17;18;19;20;21},{60;50;42;36;32;30;28;26;24;22;20;18;16;14;12;10;8;6;4;2;0}),0)</f>
        <v>0</v>
      </c>
      <c r="W81" s="390">
        <f>IF($E81="","",VLOOKUP($E81,'SuperTour Women'!$E$6:$AN$238,21,FALSE))</f>
        <v>0</v>
      </c>
      <c r="X81" s="45">
        <f>IF(W81,LOOKUP(W81,{1;2;3;4;5;6;7;8;9;10;11;12;13;14;15;16;17;18;19;20;21},{60;50;42;36;32;30;28;26;24;22;20;18;16;14;12;10;8;6;4;2;0}),0)</f>
        <v>0</v>
      </c>
      <c r="Y81" s="390">
        <f>IF($E81="","",VLOOKUP($E81,'SuperTour Women'!$E$6:$AN$238,23,FALSE))</f>
        <v>0</v>
      </c>
      <c r="Z81" s="41">
        <f>IF(Y81,LOOKUP(Y81,{1;2;3;4;5;6;7;8;9;10;11;12;13;14;15;16;17;18;19;20;21},{60;50;42;36;32;30;28;26;24;22;20;18;16;14;12;10;8;6;4;2;0}),0)</f>
        <v>0</v>
      </c>
      <c r="AA81" s="390">
        <f>IF($E81="","",VLOOKUP($E81,'SuperTour Women'!$E$6:$AN$238,25,FALSE))</f>
        <v>0</v>
      </c>
      <c r="AB81" s="106">
        <f>IF(AA81,LOOKUP(AA81,{1;2;3;4;5;6;7;8;9;10;11;12;13;14;15;16;17;18;19;20;21},{30;25;21;18;16;15;14;13;12;11;10;9;8;7;6;5;4;3;2;1;0}),0)</f>
        <v>0</v>
      </c>
      <c r="AC81" s="390">
        <f>IF($E81="","",VLOOKUP($E81,'SuperTour Women'!$E$6:$AN$238,27,FALSE))</f>
        <v>0</v>
      </c>
      <c r="AD81" s="488">
        <f>IF(AC81,LOOKUP(AC81,{1;2;3;4;5;6;7;8;9;10;11;12;13;14;15;16;17;18;19;20;21},{30;25;21;18;16;15;14;13;12;11;10;9;8;7;6;5;4;3;2;1;0}),0)</f>
        <v>0</v>
      </c>
      <c r="AE81" s="390">
        <f>IF($E81="","",VLOOKUP($E81,'SuperTour Women'!$E$6:$AN$238,29,FALSE))</f>
        <v>0</v>
      </c>
      <c r="AF81" s="106">
        <f>IF(AE81,LOOKUP(AE81,{1;2;3;4;5;6;7;8;9;10;11;12;13;14;15;16;17;18;19;20;21},{30;25;21;18;16;15;14;13;12;11;10;9;8;7;6;5;4;3;2;1;0}),0)</f>
        <v>0</v>
      </c>
      <c r="AG81" s="390">
        <f>IF($E81="","",VLOOKUP($E81,'SuperTour Women'!$E$6:$AN$238,31,FALSE))</f>
        <v>0</v>
      </c>
      <c r="AH81" s="41">
        <f>IF(AG81,LOOKUP(AG81,{1;2;3;4;5;6;7;8;9;10;11;12;13;14;15;16;17;18;19;20;21},{30;25;21;18;16;15;14;13;12;11;10;9;8;7;6;5;4;3;2;1;0}),0)</f>
        <v>0</v>
      </c>
      <c r="AI81" s="390">
        <f>IF($E81="","",VLOOKUP($E81,'SuperTour Women'!$E$6:$AN$238,33,FALSE))</f>
        <v>17</v>
      </c>
      <c r="AJ81" s="43">
        <f>IF(AI81,LOOKUP(AI81,{1;2;3;4;5;6;7;8;9;10;11;12;13;14;15;16;17;18;19;20;21},{30;25;21;18;16;15;14;13;12;11;10;9;8;7;6;5;4;3;2;1;0}),0)</f>
        <v>4</v>
      </c>
      <c r="AK81" s="390">
        <f>IF($E81="","",VLOOKUP($E81,'SuperTour Women'!$E$6:$AN$238,35,FALSE))</f>
        <v>0</v>
      </c>
      <c r="AL81" s="43">
        <f>IF(AK81,LOOKUP(AK81,{1;2;3;4;5;6;7;8;9;10;11;12;13;14;15;16;17;18;19;20;21},{30;25;21;18;16;15;14;13;12;11;10;9;8;7;6;5;4;3;2;1;0}),0)</f>
        <v>0</v>
      </c>
      <c r="AM81" s="259"/>
      <c r="AN81" s="255">
        <f>RANK(AO81,$AO$6:$AO$248)</f>
        <v>54</v>
      </c>
      <c r="AO81" s="256">
        <f>(L81+N81+P81+R81+T81+V81+X81+Z81+AB81+AD81+AF81+AH81+AJ81+AL81)- SMALL((L81,N81,P81,R81,T81,V81,X81,Z81,AB81,AD81,AF81,AH81,AJ81,AL81),1)- SMALL((L81,N81,P81,R81,T81,V81,X81,Z81,AB81,AD81,AF81,AH81,AJ81,AL81),2)- SMALL((L81,N81,P81,R81,T81,V81,X81,Z81,AB81,AD81,AF81,AH81,AJ81,AL81),3)</f>
        <v>4</v>
      </c>
      <c r="AP81" s="161"/>
    </row>
    <row r="82" spans="1:42" s="54" customFormat="1" ht="16" customHeight="1" x14ac:dyDescent="0.2">
      <c r="A82" s="190">
        <f t="shared" si="8"/>
        <v>77</v>
      </c>
      <c r="B82" s="187">
        <v>3155270</v>
      </c>
      <c r="C82" s="181" t="s">
        <v>269</v>
      </c>
      <c r="D82" s="181" t="s">
        <v>270</v>
      </c>
      <c r="E82" s="178" t="str">
        <f t="shared" si="9"/>
        <v>PetraHYNCICOVA</v>
      </c>
      <c r="F82" s="172">
        <v>2017</v>
      </c>
      <c r="G82" s="193">
        <v>1994</v>
      </c>
      <c r="H82" s="311" t="str">
        <f t="shared" si="10"/>
        <v>SR</v>
      </c>
      <c r="I82" s="415">
        <f>(L82+N82+P82+R82+T82+V82+X82+Z82+AB82+AD82+AF82+AH82+AJ82+AL82)-SMALL((L82, N82,P82,R82,T82,V82,X82,Z82,AB82,AD82,AF82,AH82,AJ82,AL82),1)-SMALL((L82,N82,P82,R82,T82,V82,X82,Z82,AB82,AD82,AF82,AH82,AJ82,AL82),2)-SMALL((L82,N82,P82,R82,T82,V82,X82,Z82,AB82,AD82,AF82,AH82,AJ82,AL82),3)</f>
        <v>3</v>
      </c>
      <c r="J82" s="393"/>
      <c r="K82" s="388">
        <f>IF($E82="","",VLOOKUP($E82,'SuperTour Women'!$E$6:$AN$238,9,FALSE))</f>
        <v>0</v>
      </c>
      <c r="L82" s="157">
        <f>IF(K82,LOOKUP(K82,{1;2;3;4;5;6;7;8;9;10;11;12;13;14;15;16;17;18;19;20;21},{30;25;21;18;16;15;14;13;12;11;10;9;8;7;6;5;4;3;2;1;0}),0)</f>
        <v>0</v>
      </c>
      <c r="M82" s="390">
        <f>IF($E82="","",VLOOKUP($E82,'SuperTour Women'!$E$6:$AN$238,11,FALSE))</f>
        <v>0</v>
      </c>
      <c r="N82" s="43">
        <f>IF(M82,LOOKUP(M82,{1;2;3;4;5;6;7;8;9;10;11;12;13;14;15;16;17;18;19;20;21},{30;25;21;18;16;15;14;13;12;11;10;9;8;7;6;5;4;3;2;1;0}),0)</f>
        <v>0</v>
      </c>
      <c r="O82" s="390">
        <f>IF($E82="","",VLOOKUP($E82,'SuperTour Women'!$E$6:$AN$238,13,FALSE))</f>
        <v>0</v>
      </c>
      <c r="P82" s="41">
        <f>IF(O82,LOOKUP(O82,{1;2;3;4;5;6;7;8;9;10;11;12;13;14;15;16;17;18;19;20;21},{30;25;21;18;16;15;14;13;12;11;10;9;8;7;6;5;4;3;2;1;0}),0)</f>
        <v>0</v>
      </c>
      <c r="Q82" s="390">
        <f>IF($E82="","",VLOOKUP($E82,'SuperTour Women'!$E$6:$AN$238,15,FALSE))</f>
        <v>0</v>
      </c>
      <c r="R82" s="43">
        <f>IF(Q82,LOOKUP(Q82,{1;2;3;4;5;6;7;8;9;10;11;12;13;14;15;16;17;18;19;20;21},{30;25;21;18;16;15;14;13;12;11;10;9;8;7;6;5;4;3;2;1;0}),0)</f>
        <v>0</v>
      </c>
      <c r="S82" s="390">
        <f>IF($E82="","",VLOOKUP($E82,'SuperTour Women'!$E$6:$AN$238,17,FALSE))</f>
        <v>0</v>
      </c>
      <c r="T82" s="45">
        <f>IF(S82,LOOKUP(S82,{1;2;3;4;5;6;7;8;9;10;11;12;13;14;15;16;17;18;19;20;21},{60;50;42;36;32;30;28;26;24;22;20;18;16;14;12;10;8;6;4;2;0}),0)</f>
        <v>0</v>
      </c>
      <c r="U82" s="390">
        <f>IF($E82="","",VLOOKUP($E82,'SuperTour Women'!$E$6:$AN$238,19,FALSE))</f>
        <v>0</v>
      </c>
      <c r="V82" s="41">
        <f>IF(U82,LOOKUP(U82,{1;2;3;4;5;6;7;8;9;10;11;12;13;14;15;16;17;18;19;20;21},{60;50;42;36;32;30;28;26;24;22;20;18;16;14;12;10;8;6;4;2;0}),0)</f>
        <v>0</v>
      </c>
      <c r="W82" s="390">
        <f>IF($E82="","",VLOOKUP($E82,'SuperTour Women'!$E$6:$AN$238,21,FALSE))</f>
        <v>0</v>
      </c>
      <c r="X82" s="45">
        <f>IF(W82,LOOKUP(W82,{1;2;3;4;5;6;7;8;9;10;11;12;13;14;15;16;17;18;19;20;21},{60;50;42;36;32;30;28;26;24;22;20;18;16;14;12;10;8;6;4;2;0}),0)</f>
        <v>0</v>
      </c>
      <c r="Y82" s="390">
        <f>IF($E82="","",VLOOKUP($E82,'SuperTour Women'!$E$6:$AN$238,23,FALSE))</f>
        <v>0</v>
      </c>
      <c r="Z82" s="41">
        <f>IF(Y82,LOOKUP(Y82,{1;2;3;4;5;6;7;8;9;10;11;12;13;14;15;16;17;18;19;20;21},{60;50;42;36;32;30;28;26;24;22;20;18;16;14;12;10;8;6;4;2;0}),0)</f>
        <v>0</v>
      </c>
      <c r="AA82" s="390">
        <f>IF($E82="","",VLOOKUP($E82,'SuperTour Women'!$E$6:$AN$238,25,FALSE))</f>
        <v>0</v>
      </c>
      <c r="AB82" s="106">
        <f>IF(AA82,LOOKUP(AA82,{1;2;3;4;5;6;7;8;9;10;11;12;13;14;15;16;17;18;19;20;21},{30;25;21;18;16;15;14;13;12;11;10;9;8;7;6;5;4;3;2;1;0}),0)</f>
        <v>0</v>
      </c>
      <c r="AC82" s="390">
        <f>IF($E82="","",VLOOKUP($E82,'SuperTour Women'!$E$6:$AN$238,27,FALSE))</f>
        <v>0</v>
      </c>
      <c r="AD82" s="488">
        <f>IF(AC82,LOOKUP(AC82,{1;2;3;4;5;6;7;8;9;10;11;12;13;14;15;16;17;18;19;20;21},{30;25;21;18;16;15;14;13;12;11;10;9;8;7;6;5;4;3;2;1;0}),0)</f>
        <v>0</v>
      </c>
      <c r="AE82" s="390">
        <f>IF($E82="","",VLOOKUP($E82,'SuperTour Women'!$E$6:$AN$238,29,FALSE))</f>
        <v>0</v>
      </c>
      <c r="AF82" s="106">
        <f>IF(AE82,LOOKUP(AE82,{1;2;3;4;5;6;7;8;9;10;11;12;13;14;15;16;17;18;19;20;21},{30;25;21;18;16;15;14;13;12;11;10;9;8;7;6;5;4;3;2;1;0}),0)</f>
        <v>0</v>
      </c>
      <c r="AG82" s="390">
        <f>IF($E82="","",VLOOKUP($E82,'SuperTour Women'!$E$6:$AN$238,31,FALSE))</f>
        <v>0</v>
      </c>
      <c r="AH82" s="41">
        <f>IF(AG82,LOOKUP(AG82,{1;2;3;4;5;6;7;8;9;10;11;12;13;14;15;16;17;18;19;20;21},{30;25;21;18;16;15;14;13;12;11;10;9;8;7;6;5;4;3;2;1;0}),0)</f>
        <v>0</v>
      </c>
      <c r="AI82" s="390">
        <f>IF($E82="","",VLOOKUP($E82,'SuperTour Women'!$E$6:$AN$238,33,FALSE))</f>
        <v>18</v>
      </c>
      <c r="AJ82" s="43">
        <f>IF(AI82,LOOKUP(AI82,{1;2;3;4;5;6;7;8;9;10;11;12;13;14;15;16;17;18;19;20;21},{30;25;21;18;16;15;14;13;12;11;10;9;8;7;6;5;4;3;2;1;0}),0)</f>
        <v>3</v>
      </c>
      <c r="AK82" s="390">
        <f>IF($E82="","",VLOOKUP($E82,'SuperTour Women'!$E$6:$AN$238,35,FALSE))</f>
        <v>0</v>
      </c>
      <c r="AL82" s="43">
        <f>IF(AK82,LOOKUP(AK82,{1;2;3;4;5;6;7;8;9;10;11;12;13;14;15;16;17;18;19;20;21},{30;25;21;18;16;15;14;13;12;11;10;9;8;7;6;5;4;3;2;1;0}),0)</f>
        <v>0</v>
      </c>
      <c r="AM82" s="259"/>
      <c r="AN82" s="255">
        <f>RANK(AO82,$AO$6:$AO$248)</f>
        <v>56</v>
      </c>
      <c r="AO82" s="256">
        <f>(L82+N82+P82+R82+T82+V82+X82+Z82+AB82+AD82+AF82+AH82+AJ82+AL82)- SMALL((L82,N82,P82,R82,T82,V82,X82,Z82,AB82,AD82,AF82,AH82,AJ82,AL82),1)- SMALL((L82,N82,P82,R82,T82,V82,X82,Z82,AB82,AD82,AF82,AH82,AJ82,AL82),2)- SMALL((L82,N82,P82,R82,T82,V82,X82,Z82,AB82,AD82,AF82,AH82,AJ82,AL82),3)</f>
        <v>3</v>
      </c>
      <c r="AP82" s="161"/>
    </row>
    <row r="83" spans="1:42" s="54" customFormat="1" ht="16" customHeight="1" x14ac:dyDescent="0.2">
      <c r="A83" s="190">
        <f t="shared" si="8"/>
        <v>77</v>
      </c>
      <c r="B83" s="187">
        <v>3105320</v>
      </c>
      <c r="C83" s="181" t="s">
        <v>684</v>
      </c>
      <c r="D83" s="181" t="s">
        <v>685</v>
      </c>
      <c r="E83" s="178" t="str">
        <f t="shared" si="9"/>
        <v>ShaylynnLOEWEN</v>
      </c>
      <c r="F83" s="172"/>
      <c r="G83" s="193">
        <v>1999</v>
      </c>
      <c r="H83" s="311" t="str">
        <f t="shared" si="10"/>
        <v>U23</v>
      </c>
      <c r="I83" s="415">
        <f>(L83+N83+P83+R83+T83+V83+X83+Z83+AB83+AD83+AF83+AH83+AJ83+AL83)-SMALL((L83, N83,P83,R83,T83,V83,X83,Z83,AB83,AD83,AF83,AH83,AJ83,AL83),1)-SMALL((L83,N83,P83,R83,T83,V83,X83,Z83,AB83,AD83,AF83,AH83,AJ83,AL83),2)-SMALL((L83,N83,P83,R83,T83,V83,X83,Z83,AB83,AD83,AF83,AH83,AJ83,AL83),3)</f>
        <v>3</v>
      </c>
      <c r="J83" s="393"/>
      <c r="K83" s="388"/>
      <c r="L83" s="157"/>
      <c r="M83" s="390"/>
      <c r="N83" s="43"/>
      <c r="O83" s="390"/>
      <c r="P83" s="41"/>
      <c r="Q83" s="390"/>
      <c r="R83" s="43"/>
      <c r="S83" s="390"/>
      <c r="T83" s="45"/>
      <c r="U83" s="390">
        <f>IF($E83="","",VLOOKUP($E83,'SuperTour Women'!$E$6:$AN$238,19,FALSE))</f>
        <v>0</v>
      </c>
      <c r="V83" s="41">
        <f>IF(U83,LOOKUP(U83,{1;2;3;4;5;6;7;8;9;10;11;12;13;14;15;16;17;18;19;20;21},{60;50;42;36;32;30;28;26;24;22;20;18;16;14;12;10;8;6;4;2;0}),0)</f>
        <v>0</v>
      </c>
      <c r="W83" s="390">
        <f>IF($E83="","",VLOOKUP($E83,'SuperTour Women'!$E$6:$AN$238,21,FALSE))</f>
        <v>0</v>
      </c>
      <c r="X83" s="45">
        <f>IF(W83,LOOKUP(W83,{1;2;3;4;5;6;7;8;9;10;11;12;13;14;15;16;17;18;19;20;21},{60;50;42;36;32;30;28;26;24;22;20;18;16;14;12;10;8;6;4;2;0}),0)</f>
        <v>0</v>
      </c>
      <c r="Y83" s="390">
        <f>IF($E83="","",VLOOKUP($E83,'SuperTour Women'!$E$6:$AN$238,23,FALSE))</f>
        <v>0</v>
      </c>
      <c r="Z83" s="41">
        <f>IF(Y83,LOOKUP(Y83,{1;2;3;4;5;6;7;8;9;10;11;12;13;14;15;16;17;18;19;20;21},{60;50;42;36;32;30;28;26;24;22;20;18;16;14;12;10;8;6;4;2;0}),0)</f>
        <v>0</v>
      </c>
      <c r="AA83" s="390">
        <f>IF($E83="","",VLOOKUP($E83,'SuperTour Women'!$E$6:$AN$238,25,FALSE))</f>
        <v>0</v>
      </c>
      <c r="AB83" s="106">
        <f>IF(AA83,LOOKUP(AA83,{1;2;3;4;5;6;7;8;9;10;11;12;13;14;15;16;17;18;19;20;21},{30;25;21;18;16;15;14;13;12;11;10;9;8;7;6;5;4;3;2;1;0}),0)</f>
        <v>0</v>
      </c>
      <c r="AC83" s="390">
        <f>IF($E83="","",VLOOKUP($E83,'SuperTour Women'!$E$6:$AN$238,27,FALSE))</f>
        <v>0</v>
      </c>
      <c r="AD83" s="488">
        <f>IF(AC83,LOOKUP(AC83,{1;2;3;4;5;6;7;8;9;10;11;12;13;14;15;16;17;18;19;20;21},{30;25;21;18;16;15;14;13;12;11;10;9;8;7;6;5;4;3;2;1;0}),0)</f>
        <v>0</v>
      </c>
      <c r="AE83" s="390">
        <f>IF($E83="","",VLOOKUP($E83,'SuperTour Women'!$E$6:$AN$238,29,FALSE))</f>
        <v>18</v>
      </c>
      <c r="AF83" s="106">
        <f>IF(AE83,LOOKUP(AE83,{1;2;3;4;5;6;7;8;9;10;11;12;13;14;15;16;17;18;19;20;21},{30;25;21;18;16;15;14;13;12;11;10;9;8;7;6;5;4;3;2;1;0}),0)</f>
        <v>3</v>
      </c>
      <c r="AG83" s="390">
        <f>IF($E83="","",VLOOKUP($E83,'SuperTour Women'!$E$6:$AN$238,31,FALSE))</f>
        <v>0</v>
      </c>
      <c r="AH83" s="41">
        <f>IF(AG83,LOOKUP(AG83,{1;2;3;4;5;6;7;8;9;10;11;12;13;14;15;16;17;18;19;20;21},{30;25;21;18;16;15;14;13;12;11;10;9;8;7;6;5;4;3;2;1;0}),0)</f>
        <v>0</v>
      </c>
      <c r="AI83" s="390">
        <f>IF($E83="","",VLOOKUP($E83,'SuperTour Women'!$E$6:$AN$238,33,FALSE))</f>
        <v>0</v>
      </c>
      <c r="AJ83" s="43">
        <f>IF(AI83,LOOKUP(AI83,{1;2;3;4;5;6;7;8;9;10;11;12;13;14;15;16;17;18;19;20;21},{30;25;21;18;16;15;14;13;12;11;10;9;8;7;6;5;4;3;2;1;0}),0)</f>
        <v>0</v>
      </c>
      <c r="AK83" s="390">
        <f>IF($E83="","",VLOOKUP($E83,'SuperTour Women'!$E$6:$AN$238,35,FALSE))</f>
        <v>0</v>
      </c>
      <c r="AL83" s="43">
        <f>IF(AK83,LOOKUP(AK83,{1;2;3;4;5;6;7;8;9;10;11;12;13;14;15;16;17;18;19;20;21},{30;25;21;18;16;15;14;13;12;11;10;9;8;7;6;5;4;3;2;1;0}),0)</f>
        <v>0</v>
      </c>
      <c r="AM83" s="259"/>
      <c r="AN83" s="255"/>
      <c r="AO83" s="256"/>
      <c r="AP83" s="161"/>
    </row>
    <row r="84" spans="1:42" s="54" customFormat="1" ht="16" customHeight="1" x14ac:dyDescent="0.2">
      <c r="A84" s="190">
        <f t="shared" si="8"/>
        <v>77</v>
      </c>
      <c r="B84" s="187">
        <v>3535728</v>
      </c>
      <c r="C84" s="181" t="s">
        <v>596</v>
      </c>
      <c r="D84" s="181" t="s">
        <v>597</v>
      </c>
      <c r="E84" s="178" t="str">
        <f t="shared" si="9"/>
        <v>SofiaSANCHEZ</v>
      </c>
      <c r="F84" s="172"/>
      <c r="G84" s="193">
        <v>2000</v>
      </c>
      <c r="H84" s="311" t="str">
        <f t="shared" si="10"/>
        <v>U23</v>
      </c>
      <c r="I84" s="415">
        <f>(L84+N84+P84+R84+T84+V84+X84+Z84+AB84+AD84+AF84+AH84+AJ84+AL84)-SMALL((L84, N84,P84,R84,T84,V84,X84,Z84,AB84,AD84,AF84,AH84,AJ84,AL84),1)-SMALL((L84,N84,P84,R84,T84,V84,X84,Z84,AB84,AD84,AF84,AH84,AJ84,AL84),2)-SMALL((L84,N84,P84,R84,T84,V84,X84,Z84,AB84,AD84,AF84,AH84,AJ84,AL84),3)</f>
        <v>3</v>
      </c>
      <c r="J84" s="393"/>
      <c r="K84" s="388">
        <f>IF($E84="","",VLOOKUP($E84,'SuperTour Women'!$E$6:$AN$238,9,FALSE))</f>
        <v>0</v>
      </c>
      <c r="L84" s="157">
        <f>IF(K84,LOOKUP(K84,{1;2;3;4;5;6;7;8;9;10;11;12;13;14;15;16;17;18;19;20;21},{30;25;21;18;16;15;14;13;12;11;10;9;8;7;6;5;4;3;2;1;0}),0)</f>
        <v>0</v>
      </c>
      <c r="M84" s="390">
        <f>IF($E84="","",VLOOKUP($E84,'SuperTour Women'!$E$6:$AN$238,11,FALSE))</f>
        <v>20</v>
      </c>
      <c r="N84" s="43">
        <f>IF(M84,LOOKUP(M84,{1;2;3;4;5;6;7;8;9;10;11;12;13;14;15;16;17;18;19;20;21},{30;25;21;18;16;15;14;13;12;11;10;9;8;7;6;5;4;3;2;1;0}),0)</f>
        <v>1</v>
      </c>
      <c r="O84" s="390">
        <f>IF($E84="","",VLOOKUP($E84,'SuperTour Women'!$E$6:$AN$238,13,FALSE))</f>
        <v>0</v>
      </c>
      <c r="P84" s="41">
        <f>IF(O84,LOOKUP(O84,{1;2;3;4;5;6;7;8;9;10;11;12;13;14;15;16;17;18;19;20;21},{30;25;21;18;16;15;14;13;12;11;10;9;8;7;6;5;4;3;2;1;0}),0)</f>
        <v>0</v>
      </c>
      <c r="Q84" s="390">
        <f>IF($E84="","",VLOOKUP($E84,'SuperTour Women'!$E$6:$AN$238,15,FALSE))</f>
        <v>19</v>
      </c>
      <c r="R84" s="43">
        <f>IF(Q84,LOOKUP(Q84,{1;2;3;4;5;6;7;8;9;10;11;12;13;14;15;16;17;18;19;20;21},{30;25;21;18;16;15;14;13;12;11;10;9;8;7;6;5;4;3;2;1;0}),0)</f>
        <v>2</v>
      </c>
      <c r="S84" s="390">
        <f>IF($E84="","",VLOOKUP($E84,'SuperTour Women'!$E$6:$AN$238,17,FALSE))</f>
        <v>0</v>
      </c>
      <c r="T84" s="45">
        <f>IF(S84,LOOKUP(S84,{1;2;3;4;5;6;7;8;9;10;11;12;13;14;15;16;17;18;19;20;21},{60;50;42;36;32;30;28;26;24;22;20;18;16;14;12;10;8;6;4;2;0}),0)</f>
        <v>0</v>
      </c>
      <c r="U84" s="390">
        <f>IF($E84="","",VLOOKUP($E84,'SuperTour Women'!$E$6:$AN$238,19,FALSE))</f>
        <v>0</v>
      </c>
      <c r="V84" s="41">
        <f>IF(U84,LOOKUP(U84,{1;2;3;4;5;6;7;8;9;10;11;12;13;14;15;16;17;18;19;20;21},{60;50;42;36;32;30;28;26;24;22;20;18;16;14;12;10;8;6;4;2;0}),0)</f>
        <v>0</v>
      </c>
      <c r="W84" s="390">
        <f>IF($E84="","",VLOOKUP($E84,'SuperTour Women'!$E$6:$AN$238,21,FALSE))</f>
        <v>0</v>
      </c>
      <c r="X84" s="45">
        <f>IF(W84,LOOKUP(W84,{1;2;3;4;5;6;7;8;9;10;11;12;13;14;15;16;17;18;19;20;21},{60;50;42;36;32;30;28;26;24;22;20;18;16;14;12;10;8;6;4;2;0}),0)</f>
        <v>0</v>
      </c>
      <c r="Y84" s="390">
        <f>IF($E84="","",VLOOKUP($E84,'SuperTour Women'!$E$6:$AN$238,23,FALSE))</f>
        <v>0</v>
      </c>
      <c r="Z84" s="41">
        <f>IF(Y84,LOOKUP(Y84,{1;2;3;4;5;6;7;8;9;10;11;12;13;14;15;16;17;18;19;20;21},{60;50;42;36;32;30;28;26;24;22;20;18;16;14;12;10;8;6;4;2;0}),0)</f>
        <v>0</v>
      </c>
      <c r="AA84" s="390">
        <f>IF($E84="","",VLOOKUP($E84,'SuperTour Women'!$E$6:$AN$238,25,FALSE))</f>
        <v>0</v>
      </c>
      <c r="AB84" s="106">
        <f>IF(AA84,LOOKUP(AA84,{1;2;3;4;5;6;7;8;9;10;11;12;13;14;15;16;17;18;19;20;21},{30;25;21;18;16;15;14;13;12;11;10;9;8;7;6;5;4;3;2;1;0}),0)</f>
        <v>0</v>
      </c>
      <c r="AC84" s="390">
        <f>IF($E84="","",VLOOKUP($E84,'SuperTour Women'!$E$6:$AN$238,27,FALSE))</f>
        <v>0</v>
      </c>
      <c r="AD84" s="488">
        <f>IF(AC84,LOOKUP(AC84,{1;2;3;4;5;6;7;8;9;10;11;12;13;14;15;16;17;18;19;20;21},{30;25;21;18;16;15;14;13;12;11;10;9;8;7;6;5;4;3;2;1;0}),0)</f>
        <v>0</v>
      </c>
      <c r="AE84" s="390">
        <f>IF($E84="","",VLOOKUP($E84,'SuperTour Women'!$E$6:$AN$238,29,FALSE))</f>
        <v>0</v>
      </c>
      <c r="AF84" s="106">
        <f>IF(AE84,LOOKUP(AE84,{1;2;3;4;5;6;7;8;9;10;11;12;13;14;15;16;17;18;19;20;21},{30;25;21;18;16;15;14;13;12;11;10;9;8;7;6;5;4;3;2;1;0}),0)</f>
        <v>0</v>
      </c>
      <c r="AG84" s="390">
        <f>IF($E84="","",VLOOKUP($E84,'SuperTour Women'!$E$6:$AN$238,31,FALSE))</f>
        <v>0</v>
      </c>
      <c r="AH84" s="41">
        <f>IF(AG84,LOOKUP(AG84,{1;2;3;4;5;6;7;8;9;10;11;12;13;14;15;16;17;18;19;20;21},{30;25;21;18;16;15;14;13;12;11;10;9;8;7;6;5;4;3;2;1;0}),0)</f>
        <v>0</v>
      </c>
      <c r="AI84" s="390">
        <f>IF($E84="","",VLOOKUP($E84,'SuperTour Women'!$E$6:$AN$238,33,FALSE))</f>
        <v>0</v>
      </c>
      <c r="AJ84" s="43">
        <f>IF(AI84,LOOKUP(AI84,{1;2;3;4;5;6;7;8;9;10;11;12;13;14;15;16;17;18;19;20;21},{30;25;21;18;16;15;14;13;12;11;10;9;8;7;6;5;4;3;2;1;0}),0)</f>
        <v>0</v>
      </c>
      <c r="AK84" s="390">
        <f>IF($E84="","",VLOOKUP($E84,'SuperTour Women'!$E$6:$AN$238,35,FALSE))</f>
        <v>0</v>
      </c>
      <c r="AL84" s="43">
        <f>IF(AK84,LOOKUP(AK84,{1;2;3;4;5;6;7;8;9;10;11;12;13;14;15;16;17;18;19;20;21},{30;25;21;18;16;15;14;13;12;11;10;9;8;7;6;5;4;3;2;1;0}),0)</f>
        <v>0</v>
      </c>
      <c r="AM84" s="259"/>
      <c r="AN84" s="255"/>
      <c r="AO84" s="256"/>
      <c r="AP84" s="161"/>
    </row>
    <row r="85" spans="1:42" s="54" customFormat="1" ht="16" customHeight="1" x14ac:dyDescent="0.2">
      <c r="A85" s="190">
        <f t="shared" si="8"/>
        <v>80</v>
      </c>
      <c r="B85" s="187">
        <v>3535768</v>
      </c>
      <c r="C85" s="181" t="s">
        <v>622</v>
      </c>
      <c r="D85" s="181" t="s">
        <v>681</v>
      </c>
      <c r="E85" s="178" t="str">
        <f t="shared" si="9"/>
        <v>LauraAPPLEBY</v>
      </c>
      <c r="F85" s="172"/>
      <c r="G85" s="193">
        <v>2001</v>
      </c>
      <c r="H85" s="311" t="str">
        <f t="shared" si="10"/>
        <v>U23</v>
      </c>
      <c r="I85" s="415">
        <f>(L85+N85+P85+R85+T85+V85+X85+Z85+AB85+AD85+AF85+AH85+AJ85+AL85)-SMALL((L85, N85,P85,R85,T85,V85,X85,Z85,AB85,AD85,AF85,AH85,AJ85,AL85),1)-SMALL((L85,N85,P85,R85,T85,V85,X85,Z85,AB85,AD85,AF85,AH85,AJ85,AL85),2)-SMALL((L85,N85,P85,R85,T85,V85,X85,Z85,AB85,AD85,AF85,AH85,AJ85,AL85),3)</f>
        <v>2</v>
      </c>
      <c r="J85" s="393"/>
      <c r="K85" s="388">
        <f>IF($E85="","",VLOOKUP($E85,'SuperTour Women'!$E$6:$AN$238,9,FALSE))</f>
        <v>0</v>
      </c>
      <c r="L85" s="157">
        <f>IF(K85,LOOKUP(K85,{1;2;3;4;5;6;7;8;9;10;11;12;13;14;15;16;17;18;19;20;21},{30;25;21;18;16;15;14;13;12;11;10;9;8;7;6;5;4;3;2;1;0}),0)</f>
        <v>0</v>
      </c>
      <c r="M85" s="390">
        <f>IF($E85="","",VLOOKUP($E85,'SuperTour Women'!$E$6:$AN$238,11,FALSE))</f>
        <v>0</v>
      </c>
      <c r="N85" s="43">
        <f>IF(M85,LOOKUP(M85,{1;2;3;4;5;6;7;8;9;10;11;12;13;14;15;16;17;18;19;20;21},{30;25;21;18;16;15;14;13;12;11;10;9;8;7;6;5;4;3;2;1;0}),0)</f>
        <v>0</v>
      </c>
      <c r="O85" s="390">
        <f>IF($E85="","",VLOOKUP($E85,'SuperTour Women'!$E$6:$AN$238,13,FALSE))</f>
        <v>0</v>
      </c>
      <c r="P85" s="41">
        <f>IF(O85,LOOKUP(O85,{1;2;3;4;5;6;7;8;9;10;11;12;13;14;15;16;17;18;19;20;21},{30;25;21;18;16;15;14;13;12;11;10;9;8;7;6;5;4;3;2;1;0}),0)</f>
        <v>0</v>
      </c>
      <c r="Q85" s="390">
        <f>IF($E85="","",VLOOKUP($E85,'SuperTour Women'!$E$6:$AN$238,15,FALSE))</f>
        <v>0</v>
      </c>
      <c r="R85" s="43">
        <f>IF(Q85,LOOKUP(Q85,{1;2;3;4;5;6;7;8;9;10;11;12;13;14;15;16;17;18;19;20;21},{30;25;21;18;16;15;14;13;12;11;10;9;8;7;6;5;4;3;2;1;0}),0)</f>
        <v>0</v>
      </c>
      <c r="S85" s="390">
        <f>IF($E85="","",VLOOKUP($E85,'SuperTour Women'!$E$6:$AN$238,17,FALSE))</f>
        <v>0</v>
      </c>
      <c r="T85" s="45">
        <f>IF(S85,LOOKUP(S85,{1;2;3;4;5;6;7;8;9;10;11;12;13;14;15;16;17;18;19;20;21},{60;50;42;36;32;30;28;26;24;22;20;18;16;14;12;10;8;6;4;2;0}),0)</f>
        <v>0</v>
      </c>
      <c r="U85" s="390">
        <f>IF($E85="","",VLOOKUP($E85,'SuperTour Women'!$E$6:$AN$238,19,FALSE))</f>
        <v>0</v>
      </c>
      <c r="V85" s="41">
        <f>IF(U85,LOOKUP(U85,{1;2;3;4;5;6;7;8;9;10;11;12;13;14;15;16;17;18;19;20;21},{60;50;42;36;32;30;28;26;24;22;20;18;16;14;12;10;8;6;4;2;0}),0)</f>
        <v>0</v>
      </c>
      <c r="W85" s="390">
        <f>IF($E85="","",VLOOKUP($E85,'SuperTour Women'!$E$6:$AN$238,21,FALSE))</f>
        <v>0</v>
      </c>
      <c r="X85" s="45">
        <f>IF(W85,LOOKUP(W85,{1;2;3;4;5;6;7;8;9;10;11;12;13;14;15;16;17;18;19;20;21},{60;50;42;36;32;30;28;26;24;22;20;18;16;14;12;10;8;6;4;2;0}),0)</f>
        <v>0</v>
      </c>
      <c r="Y85" s="390">
        <f>IF($E85="","",VLOOKUP($E85,'SuperTour Women'!$E$6:$AN$238,23,FALSE))</f>
        <v>0</v>
      </c>
      <c r="Z85" s="41">
        <f>IF(Y85,LOOKUP(Y85,{1;2;3;4;5;6;7;8;9;10;11;12;13;14;15;16;17;18;19;20;21},{60;50;42;36;32;30;28;26;24;22;20;18;16;14;12;10;8;6;4;2;0}),0)</f>
        <v>0</v>
      </c>
      <c r="AA85" s="390">
        <f>IF($E85="","",VLOOKUP($E85,'SuperTour Women'!$E$6:$AN$238,25,FALSE))</f>
        <v>0</v>
      </c>
      <c r="AB85" s="106">
        <f>IF(AA85,LOOKUP(AA85,{1;2;3;4;5;6;7;8;9;10;11;12;13;14;15;16;17;18;19;20;21},{30;25;21;18;16;15;14;13;12;11;10;9;8;7;6;5;4;3;2;1;0}),0)</f>
        <v>0</v>
      </c>
      <c r="AC85" s="390">
        <f>IF($E85="","",VLOOKUP($E85,'SuperTour Women'!$E$6:$AN$238,27,FALSE))</f>
        <v>19</v>
      </c>
      <c r="AD85" s="488">
        <f>IF(AC85,LOOKUP(AC85,{1;2;3;4;5;6;7;8;9;10;11;12;13;14;15;16;17;18;19;20;21},{30;25;21;18;16;15;14;13;12;11;10;9;8;7;6;5;4;3;2;1;0}),0)</f>
        <v>2</v>
      </c>
      <c r="AE85" s="390">
        <f>IF($E85="","",VLOOKUP($E85,'SuperTour Women'!$E$6:$AN$238,29,FALSE))</f>
        <v>0</v>
      </c>
      <c r="AF85" s="106">
        <f>IF(AE85,LOOKUP(AE85,{1;2;3;4;5;6;7;8;9;10;11;12;13;14;15;16;17;18;19;20;21},{30;25;21;18;16;15;14;13;12;11;10;9;8;7;6;5;4;3;2;1;0}),0)</f>
        <v>0</v>
      </c>
      <c r="AG85" s="390">
        <f>IF($E85="","",VLOOKUP($E85,'SuperTour Women'!$E$6:$AN$238,31,FALSE))</f>
        <v>0</v>
      </c>
      <c r="AH85" s="41">
        <f>IF(AG85,LOOKUP(AG85,{1;2;3;4;5;6;7;8;9;10;11;12;13;14;15;16;17;18;19;20;21},{30;25;21;18;16;15;14;13;12;11;10;9;8;7;6;5;4;3;2;1;0}),0)</f>
        <v>0</v>
      </c>
      <c r="AI85" s="390">
        <f>IF($E85="","",VLOOKUP($E85,'SuperTour Women'!$E$6:$AN$238,33,FALSE))</f>
        <v>0</v>
      </c>
      <c r="AJ85" s="43">
        <f>IF(AI85,LOOKUP(AI85,{1;2;3;4;5;6;7;8;9;10;11;12;13;14;15;16;17;18;19;20;21},{30;25;21;18;16;15;14;13;12;11;10;9;8;7;6;5;4;3;2;1;0}),0)</f>
        <v>0</v>
      </c>
      <c r="AK85" s="390">
        <f>IF($E85="","",VLOOKUP($E85,'SuperTour Women'!$E$6:$AN$238,35,FALSE))</f>
        <v>0</v>
      </c>
      <c r="AL85" s="43">
        <f>IF(AK85,LOOKUP(AK85,{1;2;3;4;5;6;7;8;9;10;11;12;13;14;15;16;17;18;19;20;21},{30;25;21;18;16;15;14;13;12;11;10;9;8;7;6;5;4;3;2;1;0}),0)</f>
        <v>0</v>
      </c>
      <c r="AM85" s="259"/>
      <c r="AN85" s="255"/>
      <c r="AO85" s="256"/>
      <c r="AP85" s="161"/>
    </row>
    <row r="86" spans="1:42" s="54" customFormat="1" ht="16" customHeight="1" x14ac:dyDescent="0.2">
      <c r="A86" s="190">
        <f t="shared" si="8"/>
        <v>80</v>
      </c>
      <c r="B86" s="187">
        <v>3535773</v>
      </c>
      <c r="C86" s="181" t="s">
        <v>659</v>
      </c>
      <c r="D86" s="181" t="s">
        <v>658</v>
      </c>
      <c r="E86" s="178" t="str">
        <f t="shared" si="9"/>
        <v>SophiaMAZZONI</v>
      </c>
      <c r="F86" s="172"/>
      <c r="G86" s="193">
        <v>2001</v>
      </c>
      <c r="H86" s="311" t="str">
        <f t="shared" si="10"/>
        <v>U23</v>
      </c>
      <c r="I86" s="415">
        <f>(L86+N86+P86+R86+T86+V86+X86+Z86+AB86+AD86+AF86+AH86+AJ86+AL86)-SMALL((L86, N86,P86,R86,T86,V86,X86,Z86,AB86,AD86,AF86,AH86,AJ86,AL86),1)-SMALL((L86,N86,P86,R86,T86,V86,X86,Z86,AB86,AD86,AF86,AH86,AJ86,AL86),2)-SMALL((L86,N86,P86,R86,T86,V86,X86,Z86,AB86,AD86,AF86,AH86,AJ86,AL86),3)</f>
        <v>2</v>
      </c>
      <c r="J86" s="393"/>
      <c r="K86" s="388">
        <f>IF($E86="","",VLOOKUP($E86,'SuperTour Women'!$E$6:$AN$238,9,FALSE))</f>
        <v>0</v>
      </c>
      <c r="L86" s="157">
        <f>IF(K86,LOOKUP(K86,{1;2;3;4;5;6;7;8;9;10;11;12;13;14;15;16;17;18;19;20;21},{30;25;21;18;16;15;14;13;12;11;10;9;8;7;6;5;4;3;2;1;0}),0)</f>
        <v>0</v>
      </c>
      <c r="M86" s="390">
        <f>IF($E86="","",VLOOKUP($E86,'SuperTour Women'!$E$6:$AN$238,11,FALSE))</f>
        <v>0</v>
      </c>
      <c r="N86" s="43">
        <f>IF(M86,LOOKUP(M86,{1;2;3;4;5;6;7;8;9;10;11;12;13;14;15;16;17;18;19;20;21},{30;25;21;18;16;15;14;13;12;11;10;9;8;7;6;5;4;3;2;1;0}),0)</f>
        <v>0</v>
      </c>
      <c r="O86" s="390">
        <f>IF($E86="","",VLOOKUP($E86,'SuperTour Women'!$E$6:$AN$238,13,FALSE))</f>
        <v>0</v>
      </c>
      <c r="P86" s="41">
        <f>IF(O86,LOOKUP(O86,{1;2;3;4;5;6;7;8;9;10;11;12;13;14;15;16;17;18;19;20;21},{30;25;21;18;16;15;14;13;12;11;10;9;8;7;6;5;4;3;2;1;0}),0)</f>
        <v>0</v>
      </c>
      <c r="Q86" s="390">
        <f>IF($E86="","",VLOOKUP($E86,'SuperTour Women'!$E$6:$AN$238,15,FALSE))</f>
        <v>0</v>
      </c>
      <c r="R86" s="43">
        <f>IF(Q86,LOOKUP(Q86,{1;2;3;4;5;6;7;8;9;10;11;12;13;14;15;16;17;18;19;20;21},{30;25;21;18;16;15;14;13;12;11;10;9;8;7;6;5;4;3;2;1;0}),0)</f>
        <v>0</v>
      </c>
      <c r="S86" s="390">
        <f>IF($E86="","",VLOOKUP($E86,'SuperTour Women'!$E$6:$AN$238,17,FALSE))</f>
        <v>0</v>
      </c>
      <c r="T86" s="45">
        <f>IF(S86,LOOKUP(S86,{1;2;3;4;5;6;7;8;9;10;11;12;13;14;15;16;17;18;19;20;21},{60;50;42;36;32;30;28;26;24;22;20;18;16;14;12;10;8;6;4;2;0}),0)</f>
        <v>0</v>
      </c>
      <c r="U86" s="390">
        <f>IF($E86="","",VLOOKUP($E86,'SuperTour Women'!$E$6:$AN$238,19,FALSE))</f>
        <v>20</v>
      </c>
      <c r="V86" s="41">
        <f>IF(U86,LOOKUP(U86,{1;2;3;4;5;6;7;8;9;10;11;12;13;14;15;16;17;18;19;20;21},{60;50;42;36;32;30;28;26;24;22;20;18;16;14;12;10;8;6;4;2;0}),0)</f>
        <v>2</v>
      </c>
      <c r="W86" s="390">
        <f>IF($E86="","",VLOOKUP($E86,'SuperTour Women'!$E$6:$AN$238,21,FALSE))</f>
        <v>0</v>
      </c>
      <c r="X86" s="45">
        <f>IF(W86,LOOKUP(W86,{1;2;3;4;5;6;7;8;9;10;11;12;13;14;15;16;17;18;19;20;21},{60;50;42;36;32;30;28;26;24;22;20;18;16;14;12;10;8;6;4;2;0}),0)</f>
        <v>0</v>
      </c>
      <c r="Y86" s="390">
        <f>IF($E86="","",VLOOKUP($E86,'SuperTour Women'!$E$6:$AN$238,23,FALSE))</f>
        <v>0</v>
      </c>
      <c r="Z86" s="41">
        <f>IF(Y86,LOOKUP(Y86,{1;2;3;4;5;6;7;8;9;10;11;12;13;14;15;16;17;18;19;20;21},{60;50;42;36;32;30;28;26;24;22;20;18;16;14;12;10;8;6;4;2;0}),0)</f>
        <v>0</v>
      </c>
      <c r="AA86" s="390">
        <f>IF($E86="","",VLOOKUP($E86,'SuperTour Women'!$E$6:$AN$238,25,FALSE))</f>
        <v>0</v>
      </c>
      <c r="AB86" s="106">
        <f>IF(AA86,LOOKUP(AA86,{1;2;3;4;5;6;7;8;9;10;11;12;13;14;15;16;17;18;19;20;21},{30;25;21;18;16;15;14;13;12;11;10;9;8;7;6;5;4;3;2;1;0}),0)</f>
        <v>0</v>
      </c>
      <c r="AC86" s="390">
        <f>IF($E86="","",VLOOKUP($E86,'SuperTour Women'!$E$6:$AN$238,27,FALSE))</f>
        <v>0</v>
      </c>
      <c r="AD86" s="488">
        <f>IF(AC86,LOOKUP(AC86,{1;2;3;4;5;6;7;8;9;10;11;12;13;14;15;16;17;18;19;20;21},{30;25;21;18;16;15;14;13;12;11;10;9;8;7;6;5;4;3;2;1;0}),0)</f>
        <v>0</v>
      </c>
      <c r="AE86" s="390">
        <f>IF($E86="","",VLOOKUP($E86,'SuperTour Women'!$E$6:$AN$238,29,FALSE))</f>
        <v>0</v>
      </c>
      <c r="AF86" s="106">
        <f>IF(AE86,LOOKUP(AE86,{1;2;3;4;5;6;7;8;9;10;11;12;13;14;15;16;17;18;19;20;21},{30;25;21;18;16;15;14;13;12;11;10;9;8;7;6;5;4;3;2;1;0}),0)</f>
        <v>0</v>
      </c>
      <c r="AG86" s="390">
        <f>IF($E86="","",VLOOKUP($E86,'SuperTour Women'!$E$6:$AN$238,31,FALSE))</f>
        <v>0</v>
      </c>
      <c r="AH86" s="41">
        <f>IF(AG86,LOOKUP(AG86,{1;2;3;4;5;6;7;8;9;10;11;12;13;14;15;16;17;18;19;20;21},{30;25;21;18;16;15;14;13;12;11;10;9;8;7;6;5;4;3;2;1;0}),0)</f>
        <v>0</v>
      </c>
      <c r="AI86" s="390">
        <f>IF($E86="","",VLOOKUP($E86,'SuperTour Women'!$E$6:$AN$238,33,FALSE))</f>
        <v>0</v>
      </c>
      <c r="AJ86" s="43">
        <f>IF(AI86,LOOKUP(AI86,{1;2;3;4;5;6;7;8;9;10;11;12;13;14;15;16;17;18;19;20;21},{30;25;21;18;16;15;14;13;12;11;10;9;8;7;6;5;4;3;2;1;0}),0)</f>
        <v>0</v>
      </c>
      <c r="AK86" s="390">
        <f>IF($E86="","",VLOOKUP($E86,'SuperTour Women'!$E$6:$AN$238,35,FALSE))</f>
        <v>0</v>
      </c>
      <c r="AL86" s="43">
        <f>IF(AK86,LOOKUP(AK86,{1;2;3;4;5;6;7;8;9;10;11;12;13;14;15;16;17;18;19;20;21},{30;25;21;18;16;15;14;13;12;11;10;9;8;7;6;5;4;3;2;1;0}),0)</f>
        <v>0</v>
      </c>
      <c r="AM86" s="259"/>
      <c r="AN86" s="255"/>
      <c r="AO86" s="256"/>
      <c r="AP86" s="161"/>
    </row>
    <row r="87" spans="1:42" s="54" customFormat="1" ht="16" customHeight="1" x14ac:dyDescent="0.2">
      <c r="A87" s="190">
        <f t="shared" si="8"/>
        <v>82</v>
      </c>
      <c r="B87" s="187"/>
      <c r="C87" s="181" t="s">
        <v>595</v>
      </c>
      <c r="D87" s="181" t="s">
        <v>678</v>
      </c>
      <c r="E87" s="178" t="str">
        <f t="shared" si="9"/>
        <v>EllaHALL</v>
      </c>
      <c r="F87" s="172"/>
      <c r="G87" s="193"/>
      <c r="H87" s="311" t="s">
        <v>679</v>
      </c>
      <c r="I87" s="415">
        <f>(L87+N87+P87+R87+T87+V87+X87+Z87+AB87+AD87+AF87+AH87+AJ87+AL87)-SMALL((L87, N87,P87,R87,T87,V87,X87,Z87,AB87,AD87,AF87,AH87,AJ87,AL87),1)-SMALL((L87,N87,P87,R87,T87,V87,X87,Z87,AB87,AD87,AF87,AH87,AJ87,AL87),2)-SMALL((L87,N87,P87,R87,T87,V87,X87,Z87,AB87,AD87,AF87,AH87,AJ87,AL87),3)</f>
        <v>1</v>
      </c>
      <c r="J87" s="393"/>
      <c r="K87" s="388">
        <f>IF($E87="","",VLOOKUP($E87,'SuperTour Women'!$E$6:$AN$238,9,FALSE))</f>
        <v>0</v>
      </c>
      <c r="L87" s="157">
        <f>IF(K87,LOOKUP(K87,{1;2;3;4;5;6;7;8;9;10;11;12;13;14;15;16;17;18;19;20;21},{30;25;21;18;16;15;14;13;12;11;10;9;8;7;6;5;4;3;2;1;0}),0)</f>
        <v>0</v>
      </c>
      <c r="M87" s="390">
        <f>IF($E87="","",VLOOKUP($E87,'SuperTour Women'!$E$6:$AN$238,11,FALSE))</f>
        <v>0</v>
      </c>
      <c r="N87" s="43">
        <f>IF(M87,LOOKUP(M87,{1;2;3;4;5;6;7;8;9;10;11;12;13;14;15;16;17;18;19;20;21},{30;25;21;18;16;15;14;13;12;11;10;9;8;7;6;5;4;3;2;1;0}),0)</f>
        <v>0</v>
      </c>
      <c r="O87" s="390">
        <f>IF($E87="","",VLOOKUP($E87,'SuperTour Women'!$E$6:$AN$238,13,FALSE))</f>
        <v>0</v>
      </c>
      <c r="P87" s="41">
        <f>IF(O87,LOOKUP(O87,{1;2;3;4;5;6;7;8;9;10;11;12;13;14;15;16;17;18;19;20;21},{30;25;21;18;16;15;14;13;12;11;10;9;8;7;6;5;4;3;2;1;0}),0)</f>
        <v>0</v>
      </c>
      <c r="Q87" s="390">
        <f>IF($E87="","",VLOOKUP($E87,'SuperTour Women'!$E$6:$AN$238,15,FALSE))</f>
        <v>0</v>
      </c>
      <c r="R87" s="43">
        <f>IF(Q87,LOOKUP(Q87,{1;2;3;4;5;6;7;8;9;10;11;12;13;14;15;16;17;18;19;20;21},{30;25;21;18;16;15;14;13;12;11;10;9;8;7;6;5;4;3;2;1;0}),0)</f>
        <v>0</v>
      </c>
      <c r="S87" s="390">
        <f>IF($E87="","",VLOOKUP($E87,'SuperTour Women'!$E$6:$AN$238,17,FALSE))</f>
        <v>0</v>
      </c>
      <c r="T87" s="45">
        <f>IF(S87,LOOKUP(S87,{1;2;3;4;5;6;7;8;9;10;11;12;13;14;15;16;17;18;19;20;21},{60;50;42;36;32;30;28;26;24;22;20;18;16;14;12;10;8;6;4;2;0}),0)</f>
        <v>0</v>
      </c>
      <c r="U87" s="390">
        <f>IF($E87="","",VLOOKUP($E87,'SuperTour Women'!$E$6:$AN$238,19,FALSE))</f>
        <v>0</v>
      </c>
      <c r="V87" s="41">
        <f>IF(U87,LOOKUP(U87,{1;2;3;4;5;6;7;8;9;10;11;12;13;14;15;16;17;18;19;20;21},{60;50;42;36;32;30;28;26;24;22;20;18;16;14;12;10;8;6;4;2;0}),0)</f>
        <v>0</v>
      </c>
      <c r="W87" s="390">
        <f>IF($E87="","",VLOOKUP($E87,'SuperTour Women'!$E$6:$AN$238,21,FALSE))</f>
        <v>0</v>
      </c>
      <c r="X87" s="45">
        <f>IF(W87,LOOKUP(W87,{1;2;3;4;5;6;7;8;9;10;11;12;13;14;15;16;17;18;19;20;21},{60;50;42;36;32;30;28;26;24;22;20;18;16;14;12;10;8;6;4;2;0}),0)</f>
        <v>0</v>
      </c>
      <c r="Y87" s="390">
        <f>IF($E87="","",VLOOKUP($E87,'SuperTour Women'!$E$6:$AN$238,23,FALSE))</f>
        <v>0</v>
      </c>
      <c r="Z87" s="41">
        <f>IF(Y87,LOOKUP(Y87,{1;2;3;4;5;6;7;8;9;10;11;12;13;14;15;16;17;18;19;20;21},{60;50;42;36;32;30;28;26;24;22;20;18;16;14;12;10;8;6;4;2;0}),0)</f>
        <v>0</v>
      </c>
      <c r="AA87" s="390">
        <f>IF($E87="","",VLOOKUP($E87,'SuperTour Women'!$E$6:$AN$238,25,FALSE))</f>
        <v>20</v>
      </c>
      <c r="AB87" s="106">
        <f>IF(AA87,LOOKUP(AA87,{1;2;3;4;5;6;7;8;9;10;11;12;13;14;15;16;17;18;19;20;21},{30;25;21;18;16;15;14;13;12;11;10;9;8;7;6;5;4;3;2;1;0}),0)</f>
        <v>1</v>
      </c>
      <c r="AC87" s="390">
        <f>IF($E87="","",VLOOKUP($E87,'SuperTour Women'!$E$6:$AN$238,27,FALSE))</f>
        <v>0</v>
      </c>
      <c r="AD87" s="488">
        <f>IF(AC87,LOOKUP(AC87,{1;2;3;4;5;6;7;8;9;10;11;12;13;14;15;16;17;18;19;20;21},{30;25;21;18;16;15;14;13;12;11;10;9;8;7;6;5;4;3;2;1;0}),0)</f>
        <v>0</v>
      </c>
      <c r="AE87" s="390">
        <f>IF($E87="","",VLOOKUP($E87,'SuperTour Women'!$E$6:$AN$238,29,FALSE))</f>
        <v>0</v>
      </c>
      <c r="AF87" s="106">
        <f>IF(AE87,LOOKUP(AE87,{1;2;3;4;5;6;7;8;9;10;11;12;13;14;15;16;17;18;19;20;21},{30;25;21;18;16;15;14;13;12;11;10;9;8;7;6;5;4;3;2;1;0}),0)</f>
        <v>0</v>
      </c>
      <c r="AG87" s="390">
        <f>IF($E87="","",VLOOKUP($E87,'SuperTour Women'!$E$6:$AN$238,31,FALSE))</f>
        <v>0</v>
      </c>
      <c r="AH87" s="41">
        <f>IF(AG87,LOOKUP(AG87,{1;2;3;4;5;6;7;8;9;10;11;12;13;14;15;16;17;18;19;20;21},{30;25;21;18;16;15;14;13;12;11;10;9;8;7;6;5;4;3;2;1;0}),0)</f>
        <v>0</v>
      </c>
      <c r="AI87" s="390">
        <f>IF($E87="","",VLOOKUP($E87,'SuperTour Women'!$E$6:$AN$238,33,FALSE))</f>
        <v>0</v>
      </c>
      <c r="AJ87" s="43">
        <f>IF(AI87,LOOKUP(AI87,{1;2;3;4;5;6;7;8;9;10;11;12;13;14;15;16;17;18;19;20;21},{30;25;21;18;16;15;14;13;12;11;10;9;8;7;6;5;4;3;2;1;0}),0)</f>
        <v>0</v>
      </c>
      <c r="AK87" s="390">
        <f>IF($E87="","",VLOOKUP($E87,'SuperTour Women'!$E$6:$AN$238,35,FALSE))</f>
        <v>0</v>
      </c>
      <c r="AL87" s="43">
        <f>IF(AK87,LOOKUP(AK87,{1;2;3;4;5;6;7;8;9;10;11;12;13;14;15;16;17;18;19;20;21},{30;25;21;18;16;15;14;13;12;11;10;9;8;7;6;5;4;3;2;1;0}),0)</f>
        <v>0</v>
      </c>
      <c r="AM87" s="259"/>
      <c r="AN87" s="255"/>
      <c r="AO87" s="256"/>
      <c r="AP87" s="161"/>
    </row>
    <row r="88" spans="1:42" s="54" customFormat="1" ht="16" customHeight="1" x14ac:dyDescent="0.2">
      <c r="A88" s="190">
        <f t="shared" si="8"/>
        <v>82</v>
      </c>
      <c r="B88" s="187">
        <v>3535786</v>
      </c>
      <c r="C88" s="181" t="s">
        <v>318</v>
      </c>
      <c r="D88" s="181" t="s">
        <v>703</v>
      </c>
      <c r="E88" s="178" t="str">
        <f t="shared" si="9"/>
        <v>SarahOLSON</v>
      </c>
      <c r="F88" s="172"/>
      <c r="G88" s="193">
        <v>2001</v>
      </c>
      <c r="H88" s="311" t="str">
        <f t="shared" ref="H88:H119" si="11">IF(ISBLANK(G88),"",IF(G88&gt;1995.9,"U23","SR"))</f>
        <v>U23</v>
      </c>
      <c r="I88" s="415">
        <f>(L88+N88+P88+R88+T88+V88+X88+Z88+AB88+AD88+AF88+AH88+AJ88+AL88)-SMALL((L88, N88,P88,R88,T88,V88,X88,Z88,AB88,AD88,AF88,AH88,AJ88,AL88),1)-SMALL((L88,N88,P88,R88,T88,V88,X88,Z88,AB88,AD88,AF88,AH88,AJ88,AL88),2)-SMALL((L88,N88,P88,R88,T88,V88,X88,Z88,AB88,AD88,AF88,AH88,AJ88,AL88),3)</f>
        <v>1</v>
      </c>
      <c r="J88" s="393"/>
      <c r="K88" s="388">
        <f>IF($E88="","",VLOOKUP($E88,'SuperTour Women'!$E$6:$AN$238,9,FALSE))</f>
        <v>0</v>
      </c>
      <c r="L88" s="157">
        <f>IF(K88,LOOKUP(K88,{1;2;3;4;5;6;7;8;9;10;11;12;13;14;15;16;17;18;19;20;21},{30;25;21;18;16;15;14;13;12;11;10;9;8;7;6;5;4;3;2;1;0}),0)</f>
        <v>0</v>
      </c>
      <c r="M88" s="390">
        <f>IF($E88="","",VLOOKUP($E88,'SuperTour Women'!$E$6:$AN$238,11,FALSE))</f>
        <v>0</v>
      </c>
      <c r="N88" s="43">
        <f>IF(M88,LOOKUP(M88,{1;2;3;4;5;6;7;8;9;10;11;12;13;14;15;16;17;18;19;20;21},{30;25;21;18;16;15;14;13;12;11;10;9;8;7;6;5;4;3;2;1;0}),0)</f>
        <v>0</v>
      </c>
      <c r="O88" s="390">
        <f>IF($E88="","",VLOOKUP($E88,'SuperTour Women'!$E$6:$AN$238,13,FALSE))</f>
        <v>0</v>
      </c>
      <c r="P88" s="41">
        <f>IF(O88,LOOKUP(O88,{1;2;3;4;5;6;7;8;9;10;11;12;13;14;15;16;17;18;19;20;21},{30;25;21;18;16;15;14;13;12;11;10;9;8;7;6;5;4;3;2;1;0}),0)</f>
        <v>0</v>
      </c>
      <c r="Q88" s="390">
        <f>IF($E88="","",VLOOKUP($E88,'SuperTour Women'!$E$6:$AN$238,15,FALSE))</f>
        <v>0</v>
      </c>
      <c r="R88" s="43">
        <f>IF(Q88,LOOKUP(Q88,{1;2;3;4;5;6;7;8;9;10;11;12;13;14;15;16;17;18;19;20;21},{30;25;21;18;16;15;14;13;12;11;10;9;8;7;6;5;4;3;2;1;0}),0)</f>
        <v>0</v>
      </c>
      <c r="S88" s="390">
        <f>IF($E88="","",VLOOKUP($E88,'SuperTour Women'!$E$6:$AN$238,17,FALSE))</f>
        <v>0</v>
      </c>
      <c r="T88" s="45">
        <f>IF(S88,LOOKUP(S88,{1;2;3;4;5;6;7;8;9;10;11;12;13;14;15;16;17;18;19;20;21},{60;50;42;36;32;30;28;26;24;22;20;18;16;14;12;10;8;6;4;2;0}),0)</f>
        <v>0</v>
      </c>
      <c r="U88" s="390">
        <f>IF($E88="","",VLOOKUP($E88,'SuperTour Women'!$E$6:$AN$238,19,FALSE))</f>
        <v>0</v>
      </c>
      <c r="V88" s="41">
        <f>IF(U88,LOOKUP(U88,{1;2;3;4;5;6;7;8;9;10;11;12;13;14;15;16;17;18;19;20;21},{60;50;42;36;32;30;28;26;24;22;20;18;16;14;12;10;8;6;4;2;0}),0)</f>
        <v>0</v>
      </c>
      <c r="W88" s="390">
        <f>IF($E88="","",VLOOKUP($E88,'SuperTour Women'!$E$6:$AN$238,21,FALSE))</f>
        <v>0</v>
      </c>
      <c r="X88" s="45">
        <f>IF(W88,LOOKUP(W88,{1;2;3;4;5;6;7;8;9;10;11;12;13;14;15;16;17;18;19;20;21},{60;50;42;36;32;30;28;26;24;22;20;18;16;14;12;10;8;6;4;2;0}),0)</f>
        <v>0</v>
      </c>
      <c r="Y88" s="390">
        <f>IF($E88="","",VLOOKUP($E88,'SuperTour Women'!$E$6:$AN$238,23,FALSE))</f>
        <v>0</v>
      </c>
      <c r="Z88" s="41">
        <f>IF(Y88,LOOKUP(Y88,{1;2;3;4;5;6;7;8;9;10;11;12;13;14;15;16;17;18;19;20;21},{60;50;42;36;32;30;28;26;24;22;20;18;16;14;12;10;8;6;4;2;0}),0)</f>
        <v>0</v>
      </c>
      <c r="AA88" s="390">
        <f>IF($E88="","",VLOOKUP($E88,'SuperTour Women'!$E$6:$AN$238,25,FALSE))</f>
        <v>0</v>
      </c>
      <c r="AB88" s="106">
        <f>IF(AA88,LOOKUP(AA88,{1;2;3;4;5;6;7;8;9;10;11;12;13;14;15;16;17;18;19;20;21},{30;25;21;18;16;15;14;13;12;11;10;9;8;7;6;5;4;3;2;1;0}),0)</f>
        <v>0</v>
      </c>
      <c r="AC88" s="390">
        <f>IF($E88="","",VLOOKUP($E88,'SuperTour Women'!$E$6:$AN$238,27,FALSE))</f>
        <v>0</v>
      </c>
      <c r="AD88" s="488">
        <f>IF(AC88,LOOKUP(AC88,{1;2;3;4;5;6;7;8;9;10;11;12;13;14;15;16;17;18;19;20;21},{30;25;21;18;16;15;14;13;12;11;10;9;8;7;6;5;4;3;2;1;0}),0)</f>
        <v>0</v>
      </c>
      <c r="AE88" s="390">
        <f>IF($E88="","",VLOOKUP($E88,'SuperTour Women'!$E$6:$AN$238,29,FALSE))</f>
        <v>0</v>
      </c>
      <c r="AF88" s="106">
        <f>IF(AE88,LOOKUP(AE88,{1;2;3;4;5;6;7;8;9;10;11;12;13;14;15;16;17;18;19;20;21},{30;25;21;18;16;15;14;13;12;11;10;9;8;7;6;5;4;3;2;1;0}),0)</f>
        <v>0</v>
      </c>
      <c r="AG88" s="390">
        <f>IF($E88="","",VLOOKUP($E88,'SuperTour Women'!$E$6:$AN$238,31,FALSE))</f>
        <v>0</v>
      </c>
      <c r="AH88" s="41">
        <f>IF(AG88,LOOKUP(AG88,{1;2;3;4;5;6;7;8;9;10;11;12;13;14;15;16;17;18;19;20;21},{30;25;21;18;16;15;14;13;12;11;10;9;8;7;6;5;4;3;2;1;0}),0)</f>
        <v>0</v>
      </c>
      <c r="AI88" s="390">
        <f>IF($E88="","",VLOOKUP($E88,'SuperTour Women'!$E$6:$AN$238,33,FALSE))</f>
        <v>0</v>
      </c>
      <c r="AJ88" s="43">
        <f>IF(AI88,LOOKUP(AI88,{1;2;3;4;5;6;7;8;9;10;11;12;13;14;15;16;17;18;19;20;21},{30;25;21;18;16;15;14;13;12;11;10;9;8;7;6;5;4;3;2;1;0}),0)</f>
        <v>0</v>
      </c>
      <c r="AK88" s="390">
        <f>IF($E88="","",VLOOKUP($E88,'SuperTour Women'!$E$6:$AN$238,35,FALSE))</f>
        <v>20</v>
      </c>
      <c r="AL88" s="43">
        <f>IF(AK88,LOOKUP(AK88,{1;2;3;4;5;6;7;8;9;10;11;12;13;14;15;16;17;18;19;20;21},{30;25;21;18;16;15;14;13;12;11;10;9;8;7;6;5;4;3;2;1;0}),0)</f>
        <v>1</v>
      </c>
      <c r="AM88" s="259"/>
      <c r="AN88" s="255"/>
      <c r="AO88" s="256"/>
      <c r="AP88" s="161"/>
    </row>
    <row r="89" spans="1:42" s="54" customFormat="1" ht="16" customHeight="1" x14ac:dyDescent="0.2">
      <c r="A89" s="190">
        <f t="shared" si="8"/>
        <v>82</v>
      </c>
      <c r="B89" s="187">
        <v>3105356</v>
      </c>
      <c r="C89" s="181" t="s">
        <v>686</v>
      </c>
      <c r="D89" s="181" t="s">
        <v>469</v>
      </c>
      <c r="E89" s="178" t="str">
        <f t="shared" si="9"/>
        <v>HeidiSTEWART</v>
      </c>
      <c r="F89" s="172"/>
      <c r="G89" s="193">
        <v>2000</v>
      </c>
      <c r="H89" s="311" t="str">
        <f t="shared" si="11"/>
        <v>U23</v>
      </c>
      <c r="I89" s="415">
        <f>(L89+N89+P89+R89+T89+V89+X89+Z89+AB89+AD89+AF89+AH89+AJ89+AL89)-SMALL((L89, N89,P89,R89,T89,V89,X89,Z89,AB89,AD89,AF89,AH89,AJ89,AL89),1)-SMALL((L89,N89,P89,R89,T89,V89,X89,Z89,AB89,AD89,AF89,AH89,AJ89,AL89),2)-SMALL((L89,N89,P89,R89,T89,V89,X89,Z89,AB89,AD89,AF89,AH89,AJ89,AL89),3)</f>
        <v>1</v>
      </c>
      <c r="J89" s="393"/>
      <c r="K89" s="388">
        <f>IF($E89="","",VLOOKUP($E89,'SuperTour Women'!$E$6:$AN$238,9,FALSE))</f>
        <v>0</v>
      </c>
      <c r="L89" s="157">
        <f>IF(K89,LOOKUP(K89,{1;2;3;4;5;6;7;8;9;10;11;12;13;14;15;16;17;18;19;20;21},{30;25;21;18;16;15;14;13;12;11;10;9;8;7;6;5;4;3;2;1;0}),0)</f>
        <v>0</v>
      </c>
      <c r="M89" s="390">
        <f>IF($E89="","",VLOOKUP($E89,'SuperTour Women'!$E$6:$AN$238,11,FALSE))</f>
        <v>0</v>
      </c>
      <c r="N89" s="43">
        <f>IF(M89,LOOKUP(M89,{1;2;3;4;5;6;7;8;9;10;11;12;13;14;15;16;17;18;19;20;21},{30;25;21;18;16;15;14;13;12;11;10;9;8;7;6;5;4;3;2;1;0}),0)</f>
        <v>0</v>
      </c>
      <c r="O89" s="390">
        <f>IF($E89="","",VLOOKUP($E89,'SuperTour Women'!$E$6:$AN$238,13,FALSE))</f>
        <v>0</v>
      </c>
      <c r="P89" s="41">
        <f>IF(O89,LOOKUP(O89,{1;2;3;4;5;6;7;8;9;10;11;12;13;14;15;16;17;18;19;20;21},{30;25;21;18;16;15;14;13;12;11;10;9;8;7;6;5;4;3;2;1;0}),0)</f>
        <v>0</v>
      </c>
      <c r="Q89" s="390">
        <f>IF($E89="","",VLOOKUP($E89,'SuperTour Women'!$E$6:$AN$238,15,FALSE))</f>
        <v>0</v>
      </c>
      <c r="R89" s="43">
        <f>IF(Q89,LOOKUP(Q89,{1;2;3;4;5;6;7;8;9;10;11;12;13;14;15;16;17;18;19;20;21},{30;25;21;18;16;15;14;13;12;11;10;9;8;7;6;5;4;3;2;1;0}),0)</f>
        <v>0</v>
      </c>
      <c r="S89" s="390">
        <f>IF($E89="","",VLOOKUP($E89,'SuperTour Women'!$E$6:$AN$238,17,FALSE))</f>
        <v>0</v>
      </c>
      <c r="T89" s="45">
        <f>IF(S89,LOOKUP(S89,{1;2;3;4;5;6;7;8;9;10;11;12;13;14;15;16;17;18;19;20;21},{60;50;42;36;32;30;28;26;24;22;20;18;16;14;12;10;8;6;4;2;0}),0)</f>
        <v>0</v>
      </c>
      <c r="U89" s="390">
        <f>IF($E89="","",VLOOKUP($E89,'SuperTour Women'!$E$6:$AN$238,19,FALSE))</f>
        <v>0</v>
      </c>
      <c r="V89" s="41">
        <f>IF(U89,LOOKUP(U89,{1;2;3;4;5;6;7;8;9;10;11;12;13;14;15;16;17;18;19;20;21},{60;50;42;36;32;30;28;26;24;22;20;18;16;14;12;10;8;6;4;2;0}),0)</f>
        <v>0</v>
      </c>
      <c r="W89" s="390">
        <f>IF($E89="","",VLOOKUP($E89,'SuperTour Women'!$E$6:$AN$238,21,FALSE))</f>
        <v>0</v>
      </c>
      <c r="X89" s="45">
        <f>IF(W89,LOOKUP(W89,{1;2;3;4;5;6;7;8;9;10;11;12;13;14;15;16;17;18;19;20;21},{60;50;42;36;32;30;28;26;24;22;20;18;16;14;12;10;8;6;4;2;0}),0)</f>
        <v>0</v>
      </c>
      <c r="Y89" s="390">
        <f>IF($E89="","",VLOOKUP($E89,'SuperTour Women'!$E$6:$AN$238,23,FALSE))</f>
        <v>0</v>
      </c>
      <c r="Z89" s="41">
        <f>IF(Y89,LOOKUP(Y89,{1;2;3;4;5;6;7;8;9;10;11;12;13;14;15;16;17;18;19;20;21},{60;50;42;36;32;30;28;26;24;22;20;18;16;14;12;10;8;6;4;2;0}),0)</f>
        <v>0</v>
      </c>
      <c r="AA89" s="390">
        <f>IF($E89="","",VLOOKUP($E89,'SuperTour Women'!$E$6:$AN$238,25,FALSE))</f>
        <v>0</v>
      </c>
      <c r="AB89" s="106">
        <f>IF(AA89,LOOKUP(AA89,{1;2;3;4;5;6;7;8;9;10;11;12;13;14;15;16;17;18;19;20;21},{30;25;21;18;16;15;14;13;12;11;10;9;8;7;6;5;4;3;2;1;0}),0)</f>
        <v>0</v>
      </c>
      <c r="AC89" s="390">
        <f>IF($E89="","",VLOOKUP($E89,'SuperTour Women'!$E$6:$AN$238,27,FALSE))</f>
        <v>0</v>
      </c>
      <c r="AD89" s="488">
        <f>IF(AC89,LOOKUP(AC89,{1;2;3;4;5;6;7;8;9;10;11;12;13;14;15;16;17;18;19;20;21},{30;25;21;18;16;15;14;13;12;11;10;9;8;7;6;5;4;3;2;1;0}),0)</f>
        <v>0</v>
      </c>
      <c r="AE89" s="390">
        <f>IF($E89="","",VLOOKUP($E89,'SuperTour Women'!$E$6:$AN$238,29,FALSE))</f>
        <v>20</v>
      </c>
      <c r="AF89" s="106">
        <f>IF(AE89,LOOKUP(AE89,{1;2;3;4;5;6;7;8;9;10;11;12;13;14;15;16;17;18;19;20;21},{30;25;21;18;16;15;14;13;12;11;10;9;8;7;6;5;4;3;2;1;0}),0)</f>
        <v>1</v>
      </c>
      <c r="AG89" s="390">
        <f>IF($E89="","",VLOOKUP($E89,'SuperTour Women'!$E$6:$AN$238,31,FALSE))</f>
        <v>0</v>
      </c>
      <c r="AH89" s="41">
        <f>IF(AG89,LOOKUP(AG89,{1;2;3;4;5;6;7;8;9;10;11;12;13;14;15;16;17;18;19;20;21},{30;25;21;18;16;15;14;13;12;11;10;9;8;7;6;5;4;3;2;1;0}),0)</f>
        <v>0</v>
      </c>
      <c r="AI89" s="390">
        <f>IF($E89="","",VLOOKUP($E89,'SuperTour Women'!$E$6:$AN$238,33,FALSE))</f>
        <v>0</v>
      </c>
      <c r="AJ89" s="43">
        <f>IF(AI89,LOOKUP(AI89,{1;2;3;4;5;6;7;8;9;10;11;12;13;14;15;16;17;18;19;20;21},{30;25;21;18;16;15;14;13;12;11;10;9;8;7;6;5;4;3;2;1;0}),0)</f>
        <v>0</v>
      </c>
      <c r="AK89" s="390">
        <f>IF($E89="","",VLOOKUP($E89,'SuperTour Women'!$E$6:$AN$238,35,FALSE))</f>
        <v>0</v>
      </c>
      <c r="AL89" s="43">
        <f>IF(AK89,LOOKUP(AK89,{1;2;3;4;5;6;7;8;9;10;11;12;13;14;15;16;17;18;19;20;21},{30;25;21;18;16;15;14;13;12;11;10;9;8;7;6;5;4;3;2;1;0}),0)</f>
        <v>0</v>
      </c>
      <c r="AM89" s="259"/>
      <c r="AN89" s="255"/>
      <c r="AO89" s="256"/>
      <c r="AP89" s="161"/>
    </row>
    <row r="90" spans="1:42" s="54" customFormat="1" ht="16" customHeight="1" x14ac:dyDescent="0.2">
      <c r="A90" s="190">
        <f t="shared" si="8"/>
        <v>85</v>
      </c>
      <c r="B90" s="187">
        <v>3425863</v>
      </c>
      <c r="C90" s="182" t="s">
        <v>538</v>
      </c>
      <c r="D90" s="181" t="s">
        <v>288</v>
      </c>
      <c r="E90" s="178" t="str">
        <f t="shared" si="9"/>
        <v>Anikken GjerdeALNAES</v>
      </c>
      <c r="F90" s="172">
        <v>2017</v>
      </c>
      <c r="G90" s="193">
        <v>1994</v>
      </c>
      <c r="H90" s="311" t="str">
        <f t="shared" si="11"/>
        <v>SR</v>
      </c>
      <c r="I90" s="415">
        <f>(L90+N90+P90+R90+T90+V90+X90+Z90+AB90+AD90+AF90+AH90+AJ90+AL90)-SMALL((L90, N90,P90,R90,T90,V90,X90,Z90,AB90,AD90,AF90,AH90,AJ90,AL90),1)-SMALL((L90,N90,P90,R90,T90,V90,X90,Z90,AB90,AD90,AF90,AH90,AJ90,AL90),2)-SMALL((L90,N90,P90,R90,T90,V90,X90,Z90,AB90,AD90,AF90,AH90,AJ90,AL90),3)</f>
        <v>0</v>
      </c>
      <c r="J90" s="393"/>
      <c r="K90" s="388"/>
      <c r="L90" s="41">
        <f>IF(K90,LOOKUP(K90,{1;2;3;4;5;6;7;8;9;10;11;12;13;14;15;16;17;18;19;20;21},{30;25;21;18;16;15;14;13;12;11;10;9;8;7;6;5;4;3;2;1;0}),0)</f>
        <v>0</v>
      </c>
      <c r="M90" s="390">
        <f>IF($E90="","",VLOOKUP($E90,'SuperTour Women'!$E$6:$AN$238,11,FALSE))</f>
        <v>0</v>
      </c>
      <c r="N90" s="43">
        <f>IF(M90,LOOKUP(M90,{1;2;3;4;5;6;7;8;9;10;11;12;13;14;15;16;17;18;19;20;21},{30;25;21;18;16;15;14;13;12;11;10;9;8;7;6;5;4;3;2;1;0}),0)</f>
        <v>0</v>
      </c>
      <c r="O90" s="390">
        <f>IF($E90="","",VLOOKUP($E90,'SuperTour Women'!$E$6:$AN$238,13,FALSE))</f>
        <v>0</v>
      </c>
      <c r="P90" s="41">
        <f>IF(O90,LOOKUP(O90,{1;2;3;4;5;6;7;8;9;10;11;12;13;14;15;16;17;18;19;20;21},{30;25;21;18;16;15;14;13;12;11;10;9;8;7;6;5;4;3;2;1;0}),0)</f>
        <v>0</v>
      </c>
      <c r="Q90" s="390">
        <f>IF($E90="","",VLOOKUP($E90,'SuperTour Women'!$E$6:$AN$238,15,FALSE))</f>
        <v>0</v>
      </c>
      <c r="R90" s="43">
        <f>IF(Q90,LOOKUP(Q90,{1;2;3;4;5;6;7;8;9;10;11;12;13;14;15;16;17;18;19;20;21},{30;25;21;18;16;15;14;13;12;11;10;9;8;7;6;5;4;3;2;1;0}),0)</f>
        <v>0</v>
      </c>
      <c r="S90" s="390">
        <f>IF($E90="","",VLOOKUP($E90,'SuperTour Women'!$E$6:$AN$238,17,FALSE))</f>
        <v>0</v>
      </c>
      <c r="T90" s="45">
        <f>IF(S90,LOOKUP(S90,{1;2;3;4;5;6;7;8;9;10;11;12;13;14;15;16;17;18;19;20;21},{60;50;42;36;32;30;28;26;24;22;20;18;16;14;12;10;8;6;4;2;0}),0)</f>
        <v>0</v>
      </c>
      <c r="U90" s="390">
        <f>IF($E90="","",VLOOKUP($E90,'SuperTour Women'!$E$6:$AN$238,19,FALSE))</f>
        <v>0</v>
      </c>
      <c r="V90" s="41">
        <f>IF(U90,LOOKUP(U90,{1;2;3;4;5;6;7;8;9;10;11;12;13;14;15;16;17;18;19;20;21},{60;50;42;36;32;30;28;26;24;22;20;18;16;14;12;10;8;6;4;2;0}),0)</f>
        <v>0</v>
      </c>
      <c r="W90" s="390">
        <f>IF($E90="","",VLOOKUP($E90,'SuperTour Women'!$E$6:$AN$238,21,FALSE))</f>
        <v>0</v>
      </c>
      <c r="X90" s="45">
        <f>IF(W90,LOOKUP(W90,{1;2;3;4;5;6;7;8;9;10;11;12;13;14;15;16;17;18;19;20;21},{60;50;42;36;32;30;28;26;24;22;20;18;16;14;12;10;8;6;4;2;0}),0)</f>
        <v>0</v>
      </c>
      <c r="Y90" s="390">
        <f>IF($E90="","",VLOOKUP($E90,'SuperTour Women'!$E$6:$AN$238,23,FALSE))</f>
        <v>0</v>
      </c>
      <c r="Z90" s="41">
        <f>IF(Y90,LOOKUP(Y90,{1;2;3;4;5;6;7;8;9;10;11;12;13;14;15;16;17;18;19;20;21},{60;50;42;36;32;30;28;26;24;22;20;18;16;14;12;10;8;6;4;2;0}),0)</f>
        <v>0</v>
      </c>
      <c r="AA90" s="390">
        <f>IF($E90="","",VLOOKUP($E90,'SuperTour Women'!$E$6:$AN$238,25,FALSE))</f>
        <v>0</v>
      </c>
      <c r="AB90" s="106">
        <f>IF(AA90,LOOKUP(AA90,{1;2;3;4;5;6;7;8;9;10;11;12;13;14;15;16;17;18;19;20;21},{30;25;21;18;16;15;14;13;12;11;10;9;8;7;6;5;4;3;2;1;0}),0)</f>
        <v>0</v>
      </c>
      <c r="AC90" s="390">
        <f>IF($E90="","",VLOOKUP($E90,'SuperTour Women'!$E$6:$AN$238,27,FALSE))</f>
        <v>0</v>
      </c>
      <c r="AD90" s="488">
        <f>IF(AC90,LOOKUP(AC90,{1;2;3;4;5;6;7;8;9;10;11;12;13;14;15;16;17;18;19;20;21},{30;25;21;18;16;15;14;13;12;11;10;9;8;7;6;5;4;3;2;1;0}),0)</f>
        <v>0</v>
      </c>
      <c r="AE90" s="390">
        <f>IF($E90="","",VLOOKUP($E90,'SuperTour Women'!$E$6:$AN$238,29,FALSE))</f>
        <v>0</v>
      </c>
      <c r="AF90" s="106">
        <f>IF(AE90,LOOKUP(AE90,{1;2;3;4;5;6;7;8;9;10;11;12;13;14;15;16;17;18;19;20;21},{30;25;21;18;16;15;14;13;12;11;10;9;8;7;6;5;4;3;2;1;0}),0)</f>
        <v>0</v>
      </c>
      <c r="AG90" s="390">
        <f>IF($E90="","",VLOOKUP($E90,'SuperTour Women'!$E$6:$AN$238,31,FALSE))</f>
        <v>0</v>
      </c>
      <c r="AH90" s="41">
        <f>IF(AG90,LOOKUP(AG90,{1;2;3;4;5;6;7;8;9;10;11;12;13;14;15;16;17;18;19;20;21},{30;25;21;18;16;15;14;13;12;11;10;9;8;7;6;5;4;3;2;1;0}),0)</f>
        <v>0</v>
      </c>
      <c r="AI90" s="390">
        <f>IF($E90="","",VLOOKUP($E90,'SuperTour Women'!$E$6:$AN$238,33,FALSE))</f>
        <v>0</v>
      </c>
      <c r="AJ90" s="43">
        <f>IF(AI90,LOOKUP(AI90,{1;2;3;4;5;6;7;8;9;10;11;12;13;14;15;16;17;18;19;20;21},{30;25;21;18;16;15;14;13;12;11;10;9;8;7;6;5;4;3;2;1;0}),0)</f>
        <v>0</v>
      </c>
      <c r="AK90" s="390">
        <f>IF($E90="","",VLOOKUP($E90,'SuperTour Women'!$E$6:$AN$238,35,FALSE))</f>
        <v>0</v>
      </c>
      <c r="AL90" s="43">
        <f>IF(AK90,LOOKUP(AK90,{1;2;3;4;5;6;7;8;9;10;11;12;13;14;15;16;17;18;19;20;21},{30;25;21;18;16;15;14;13;12;11;10;9;8;7;6;5;4;3;2;1;0}),0)</f>
        <v>0</v>
      </c>
      <c r="AM90" s="259"/>
      <c r="AN90" s="255">
        <f t="shared" ref="AN90:AN121" si="12">RANK(AO90,$AO$6:$AO$248)</f>
        <v>57</v>
      </c>
      <c r="AO90" s="256">
        <f>(L90+N90+P90+R90+T90+V90+X90+Z90+AB90+AD90+AF90+AH90+AJ90+AL90)- SMALL((L90,N90,P90,R90,T90,V90,X90,Z90,AB90,AD90,AF90,AH90,AJ90,AL90),1)- SMALL((L90,N90,P90,R90,T90,V90,X90,Z90,AB90,AD90,AF90,AH90,AJ90,AL90),2)- SMALL((L90,N90,P90,R90,T90,V90,X90,Z90,AB90,AD90,AF90,AH90,AJ90,AL90),3)</f>
        <v>0</v>
      </c>
      <c r="AP90" s="161"/>
    </row>
    <row r="91" spans="1:42" s="54" customFormat="1" ht="16" customHeight="1" x14ac:dyDescent="0.2">
      <c r="A91" s="190">
        <f t="shared" si="8"/>
        <v>85</v>
      </c>
      <c r="B91" s="187">
        <v>3535664</v>
      </c>
      <c r="C91" s="181" t="s">
        <v>271</v>
      </c>
      <c r="D91" s="181" t="s">
        <v>380</v>
      </c>
      <c r="E91" s="178" t="str">
        <f t="shared" si="9"/>
        <v>OliviaAMBER</v>
      </c>
      <c r="F91" s="172">
        <v>2017</v>
      </c>
      <c r="G91" s="193">
        <v>1995</v>
      </c>
      <c r="H91" s="311" t="str">
        <f t="shared" si="11"/>
        <v>SR</v>
      </c>
      <c r="I91" s="415">
        <f>(L91+N91+P91+R91+T91+V91+X91+Z91+AB91+AD91+AF91+AH91+AJ91+AL91)-SMALL((L91, N91,P91,R91,T91,V91,X91,Z91,AB91,AD91,AF91,AH91,AJ91,AL91),1)-SMALL((L91,N91,P91,R91,T91,V91,X91,Z91,AB91,AD91,AF91,AH91,AJ91,AL91),2)-SMALL((L91,N91,P91,R91,T91,V91,X91,Z91,AB91,AD91,AF91,AH91,AJ91,AL91),3)</f>
        <v>0</v>
      </c>
      <c r="J91" s="393"/>
      <c r="K91" s="388"/>
      <c r="L91" s="157">
        <f>IF(K91,LOOKUP(K91,{1;2;3;4;5;6;7;8;9;10;11;12;13;14;15;16;17;18;19;20;21},{30;25;21;18;16;15;14;13;12;11;10;9;8;7;6;5;4;3;2;1;0}),0)</f>
        <v>0</v>
      </c>
      <c r="M91" s="390">
        <f>IF($E91="","",VLOOKUP($E91,'SuperTour Women'!$E$6:$AN$238,11,FALSE))</f>
        <v>0</v>
      </c>
      <c r="N91" s="43">
        <f>IF(M91,LOOKUP(M91,{1;2;3;4;5;6;7;8;9;10;11;12;13;14;15;16;17;18;19;20;21},{30;25;21;18;16;15;14;13;12;11;10;9;8;7;6;5;4;3;2;1;0}),0)</f>
        <v>0</v>
      </c>
      <c r="O91" s="390">
        <f>IF($E91="","",VLOOKUP($E91,'SuperTour Women'!$E$6:$AN$238,13,FALSE))</f>
        <v>0</v>
      </c>
      <c r="P91" s="41">
        <f>IF(O91,LOOKUP(O91,{1;2;3;4;5;6;7;8;9;10;11;12;13;14;15;16;17;18;19;20;21},{30;25;21;18;16;15;14;13;12;11;10;9;8;7;6;5;4;3;2;1;0}),0)</f>
        <v>0</v>
      </c>
      <c r="Q91" s="390">
        <f>IF($E91="","",VLOOKUP($E91,'SuperTour Women'!$E$6:$AN$238,15,FALSE))</f>
        <v>0</v>
      </c>
      <c r="R91" s="43">
        <f>IF(Q91,LOOKUP(Q91,{1;2;3;4;5;6;7;8;9;10;11;12;13;14;15;16;17;18;19;20;21},{30;25;21;18;16;15;14;13;12;11;10;9;8;7;6;5;4;3;2;1;0}),0)</f>
        <v>0</v>
      </c>
      <c r="S91" s="390">
        <f>IF($E91="","",VLOOKUP($E91,'SuperTour Women'!$E$6:$AN$238,17,FALSE))</f>
        <v>0</v>
      </c>
      <c r="T91" s="45">
        <f>IF(S91,LOOKUP(S91,{1;2;3;4;5;6;7;8;9;10;11;12;13;14;15;16;17;18;19;20;21},{60;50;42;36;32;30;28;26;24;22;20;18;16;14;12;10;8;6;4;2;0}),0)</f>
        <v>0</v>
      </c>
      <c r="U91" s="390">
        <f>IF($E91="","",VLOOKUP($E91,'SuperTour Women'!$E$6:$AN$238,19,FALSE))</f>
        <v>0</v>
      </c>
      <c r="V91" s="41">
        <f>IF(U91,LOOKUP(U91,{1;2;3;4;5;6;7;8;9;10;11;12;13;14;15;16;17;18;19;20;21},{60;50;42;36;32;30;28;26;24;22;20;18;16;14;12;10;8;6;4;2;0}),0)</f>
        <v>0</v>
      </c>
      <c r="W91" s="390">
        <f>IF($E91="","",VLOOKUP($E91,'SuperTour Women'!$E$6:$AN$238,21,FALSE))</f>
        <v>0</v>
      </c>
      <c r="X91" s="45">
        <f>IF(W91,LOOKUP(W91,{1;2;3;4;5;6;7;8;9;10;11;12;13;14;15;16;17;18;19;20;21},{60;50;42;36;32;30;28;26;24;22;20;18;16;14;12;10;8;6;4;2;0}),0)</f>
        <v>0</v>
      </c>
      <c r="Y91" s="390">
        <f>IF($E91="","",VLOOKUP($E91,'SuperTour Women'!$E$6:$AN$238,23,FALSE))</f>
        <v>0</v>
      </c>
      <c r="Z91" s="41">
        <f>IF(Y91,LOOKUP(Y91,{1;2;3;4;5;6;7;8;9;10;11;12;13;14;15;16;17;18;19;20;21},{60;50;42;36;32;30;28;26;24;22;20;18;16;14;12;10;8;6;4;2;0}),0)</f>
        <v>0</v>
      </c>
      <c r="AA91" s="390">
        <f>IF($E91="","",VLOOKUP($E91,'SuperTour Women'!$E$6:$AN$238,25,FALSE))</f>
        <v>0</v>
      </c>
      <c r="AB91" s="106">
        <f>IF(AA91,LOOKUP(AA91,{1;2;3;4;5;6;7;8;9;10;11;12;13;14;15;16;17;18;19;20;21},{30;25;21;18;16;15;14;13;12;11;10;9;8;7;6;5;4;3;2;1;0}),0)</f>
        <v>0</v>
      </c>
      <c r="AC91" s="390">
        <f>IF($E91="","",VLOOKUP($E91,'SuperTour Women'!$E$6:$AN$238,27,FALSE))</f>
        <v>0</v>
      </c>
      <c r="AD91" s="488">
        <f>IF(AC91,LOOKUP(AC91,{1;2;3;4;5;6;7;8;9;10;11;12;13;14;15;16;17;18;19;20;21},{30;25;21;18;16;15;14;13;12;11;10;9;8;7;6;5;4;3;2;1;0}),0)</f>
        <v>0</v>
      </c>
      <c r="AE91" s="390">
        <f>IF($E91="","",VLOOKUP($E91,'SuperTour Women'!$E$6:$AN$238,29,FALSE))</f>
        <v>0</v>
      </c>
      <c r="AF91" s="106">
        <f>IF(AE91,LOOKUP(AE91,{1;2;3;4;5;6;7;8;9;10;11;12;13;14;15;16;17;18;19;20;21},{30;25;21;18;16;15;14;13;12;11;10;9;8;7;6;5;4;3;2;1;0}),0)</f>
        <v>0</v>
      </c>
      <c r="AG91" s="390">
        <f>IF($E91="","",VLOOKUP($E91,'SuperTour Women'!$E$6:$AN$238,31,FALSE))</f>
        <v>0</v>
      </c>
      <c r="AH91" s="41">
        <f>IF(AG91,LOOKUP(AG91,{1;2;3;4;5;6;7;8;9;10;11;12;13;14;15;16;17;18;19;20;21},{30;25;21;18;16;15;14;13;12;11;10;9;8;7;6;5;4;3;2;1;0}),0)</f>
        <v>0</v>
      </c>
      <c r="AI91" s="390">
        <f>IF($E91="","",VLOOKUP($E91,'SuperTour Women'!$E$6:$AN$238,33,FALSE))</f>
        <v>0</v>
      </c>
      <c r="AJ91" s="43">
        <f>IF(AI91,LOOKUP(AI91,{1;2;3;4;5;6;7;8;9;10;11;12;13;14;15;16;17;18;19;20;21},{30;25;21;18;16;15;14;13;12;11;10;9;8;7;6;5;4;3;2;1;0}),0)</f>
        <v>0</v>
      </c>
      <c r="AK91" s="390">
        <f>IF($E91="","",VLOOKUP($E91,'SuperTour Women'!$E$6:$AN$238,35,FALSE))</f>
        <v>0</v>
      </c>
      <c r="AL91" s="43">
        <f>IF(AK91,LOOKUP(AK91,{1;2;3;4;5;6;7;8;9;10;11;12;13;14;15;16;17;18;19;20;21},{30;25;21;18;16;15;14;13;12;11;10;9;8;7;6;5;4;3;2;1;0}),0)</f>
        <v>0</v>
      </c>
      <c r="AM91" s="259"/>
      <c r="AN91" s="255">
        <f t="shared" si="12"/>
        <v>57</v>
      </c>
      <c r="AO91" s="256"/>
      <c r="AP91" s="161"/>
    </row>
    <row r="92" spans="1:42" s="54" customFormat="1" ht="16" customHeight="1" x14ac:dyDescent="0.2">
      <c r="A92" s="190">
        <f t="shared" si="8"/>
        <v>85</v>
      </c>
      <c r="B92" s="187">
        <v>3535463</v>
      </c>
      <c r="C92" s="181" t="s">
        <v>292</v>
      </c>
      <c r="D92" s="181" t="s">
        <v>381</v>
      </c>
      <c r="E92" s="178" t="str">
        <f t="shared" si="9"/>
        <v>NicoleBATHE</v>
      </c>
      <c r="F92" s="172">
        <v>2017</v>
      </c>
      <c r="G92" s="193">
        <v>1995</v>
      </c>
      <c r="H92" s="311" t="str">
        <f t="shared" si="11"/>
        <v>SR</v>
      </c>
      <c r="I92" s="415">
        <f>(L92+N92+P92+R92+T92+V92+X92+Z92+AB92+AD92+AF92+AH92+AJ92+AL92)-SMALL((L92, N92,P92,R92,T92,V92,X92,Z92,AB92,AD92,AF92,AH92,AJ92,AL92),1)-SMALL((L92,N92,P92,R92,T92,V92,X92,Z92,AB92,AD92,AF92,AH92,AJ92,AL92),2)-SMALL((L92,N92,P92,R92,T92,V92,X92,Z92,AB92,AD92,AF92,AH92,AJ92,AL92),3)</f>
        <v>0</v>
      </c>
      <c r="J92" s="393"/>
      <c r="K92" s="388">
        <f>IF($E92="","",VLOOKUP($E92,'SuperTour Women'!$E$6:$AN$238,9,FALSE))</f>
        <v>0</v>
      </c>
      <c r="L92" s="157">
        <f>IF(K92,LOOKUP(K92,{1;2;3;4;5;6;7;8;9;10;11;12;13;14;15;16;17;18;19;20;21},{30;25;21;18;16;15;14;13;12;11;10;9;8;7;6;5;4;3;2;1;0}),0)</f>
        <v>0</v>
      </c>
      <c r="M92" s="390">
        <f>IF($E92="","",VLOOKUP($E92,'SuperTour Women'!$E$6:$AN$238,11,FALSE))</f>
        <v>0</v>
      </c>
      <c r="N92" s="43">
        <f>IF(M92,LOOKUP(M92,{1;2;3;4;5;6;7;8;9;10;11;12;13;14;15;16;17;18;19;20;21},{30;25;21;18;16;15;14;13;12;11;10;9;8;7;6;5;4;3;2;1;0}),0)</f>
        <v>0</v>
      </c>
      <c r="O92" s="390">
        <f>IF($E92="","",VLOOKUP($E92,'SuperTour Women'!$E$6:$AN$238,13,FALSE))</f>
        <v>0</v>
      </c>
      <c r="P92" s="41">
        <f>IF(O92,LOOKUP(O92,{1;2;3;4;5;6;7;8;9;10;11;12;13;14;15;16;17;18;19;20;21},{30;25;21;18;16;15;14;13;12;11;10;9;8;7;6;5;4;3;2;1;0}),0)</f>
        <v>0</v>
      </c>
      <c r="Q92" s="390">
        <f>IF($E92="","",VLOOKUP($E92,'SuperTour Women'!$E$6:$AN$238,15,FALSE))</f>
        <v>0</v>
      </c>
      <c r="R92" s="43">
        <f>IF(Q92,LOOKUP(Q92,{1;2;3;4;5;6;7;8;9;10;11;12;13;14;15;16;17;18;19;20;21},{30;25;21;18;16;15;14;13;12;11;10;9;8;7;6;5;4;3;2;1;0}),0)</f>
        <v>0</v>
      </c>
      <c r="S92" s="390">
        <f>IF($E92="","",VLOOKUP($E92,'SuperTour Women'!$E$6:$AN$238,17,FALSE))</f>
        <v>0</v>
      </c>
      <c r="T92" s="45">
        <f>IF(S92,LOOKUP(S92,{1;2;3;4;5;6;7;8;9;10;11;12;13;14;15;16;17;18;19;20;21},{60;50;42;36;32;30;28;26;24;22;20;18;16;14;12;10;8;6;4;2;0}),0)</f>
        <v>0</v>
      </c>
      <c r="U92" s="390">
        <f>IF($E92="","",VLOOKUP($E92,'SuperTour Women'!$E$6:$AN$238,19,FALSE))</f>
        <v>0</v>
      </c>
      <c r="V92" s="41">
        <f>IF(U92,LOOKUP(U92,{1;2;3;4;5;6;7;8;9;10;11;12;13;14;15;16;17;18;19;20;21},{60;50;42;36;32;30;28;26;24;22;20;18;16;14;12;10;8;6;4;2;0}),0)</f>
        <v>0</v>
      </c>
      <c r="W92" s="390">
        <f>IF($E92="","",VLOOKUP($E92,'SuperTour Women'!$E$6:$AN$238,21,FALSE))</f>
        <v>0</v>
      </c>
      <c r="X92" s="45">
        <f>IF(W92,LOOKUP(W92,{1;2;3;4;5;6;7;8;9;10;11;12;13;14;15;16;17;18;19;20;21},{60;50;42;36;32;30;28;26;24;22;20;18;16;14;12;10;8;6;4;2;0}),0)</f>
        <v>0</v>
      </c>
      <c r="Y92" s="390">
        <f>IF($E92="","",VLOOKUP($E92,'SuperTour Women'!$E$6:$AN$238,23,FALSE))</f>
        <v>0</v>
      </c>
      <c r="Z92" s="41">
        <f>IF(Y92,LOOKUP(Y92,{1;2;3;4;5;6;7;8;9;10;11;12;13;14;15;16;17;18;19;20;21},{60;50;42;36;32;30;28;26;24;22;20;18;16;14;12;10;8;6;4;2;0}),0)</f>
        <v>0</v>
      </c>
      <c r="AA92" s="390">
        <f>IF($E92="","",VLOOKUP($E92,'SuperTour Women'!$E$6:$AN$238,25,FALSE))</f>
        <v>0</v>
      </c>
      <c r="AB92" s="106">
        <f>IF(AA92,LOOKUP(AA92,{1;2;3;4;5;6;7;8;9;10;11;12;13;14;15;16;17;18;19;20;21},{30;25;21;18;16;15;14;13;12;11;10;9;8;7;6;5;4;3;2;1;0}),0)</f>
        <v>0</v>
      </c>
      <c r="AC92" s="390">
        <f>IF($E92="","",VLOOKUP($E92,'SuperTour Women'!$E$6:$AN$238,27,FALSE))</f>
        <v>0</v>
      </c>
      <c r="AD92" s="488">
        <f>IF(AC92,LOOKUP(AC92,{1;2;3;4;5;6;7;8;9;10;11;12;13;14;15;16;17;18;19;20;21},{30;25;21;18;16;15;14;13;12;11;10;9;8;7;6;5;4;3;2;1;0}),0)</f>
        <v>0</v>
      </c>
      <c r="AE92" s="390">
        <f>IF($E92="","",VLOOKUP($E92,'SuperTour Women'!$E$6:$AN$238,29,FALSE))</f>
        <v>0</v>
      </c>
      <c r="AF92" s="106">
        <f>IF(AE92,LOOKUP(AE92,{1;2;3;4;5;6;7;8;9;10;11;12;13;14;15;16;17;18;19;20;21},{30;25;21;18;16;15;14;13;12;11;10;9;8;7;6;5;4;3;2;1;0}),0)</f>
        <v>0</v>
      </c>
      <c r="AG92" s="390">
        <f>IF($E92="","",VLOOKUP($E92,'SuperTour Women'!$E$6:$AN$238,31,FALSE))</f>
        <v>0</v>
      </c>
      <c r="AH92" s="41">
        <f>IF(AG92,LOOKUP(AG92,{1;2;3;4;5;6;7;8;9;10;11;12;13;14;15;16;17;18;19;20;21},{30;25;21;18;16;15;14;13;12;11;10;9;8;7;6;5;4;3;2;1;0}),0)</f>
        <v>0</v>
      </c>
      <c r="AI92" s="390">
        <f>IF($E92="","",VLOOKUP($E92,'SuperTour Women'!$E$6:$AN$238,33,FALSE))</f>
        <v>0</v>
      </c>
      <c r="AJ92" s="43">
        <f>IF(AI92,LOOKUP(AI92,{1;2;3;4;5;6;7;8;9;10;11;12;13;14;15;16;17;18;19;20;21},{30;25;21;18;16;15;14;13;12;11;10;9;8;7;6;5;4;3;2;1;0}),0)</f>
        <v>0</v>
      </c>
      <c r="AK92" s="390">
        <f>IF($E92="","",VLOOKUP($E92,'SuperTour Women'!$E$6:$AN$238,35,FALSE))</f>
        <v>0</v>
      </c>
      <c r="AL92" s="43">
        <f>IF(AK92,LOOKUP(AK92,{1;2;3;4;5;6;7;8;9;10;11;12;13;14;15;16;17;18;19;20;21},{30;25;21;18;16;15;14;13;12;11;10;9;8;7;6;5;4;3;2;1;0}),0)</f>
        <v>0</v>
      </c>
      <c r="AM92" s="259"/>
      <c r="AN92" s="255">
        <f t="shared" si="12"/>
        <v>57</v>
      </c>
      <c r="AO92" s="256">
        <f>(L92+N92+P92+R92+T92+V92+X92+Z92+AB92+AD92+AF92+AH92+AJ92+AL92)- SMALL((L92,N92,P92,R92,T92,V92,X92,Z92,AB92,AD92,AF92,AH92,AJ92,AL92),1)- SMALL((L92,N92,P92,R92,T92,V92,X92,Z92,AB92,AD92,AF92,AH92,AJ92,AL92),2)- SMALL((L92,N92,P92,R92,T92,V92,X92,Z92,AB92,AD92,AF92,AH92,AJ92,AL92),3)</f>
        <v>0</v>
      </c>
      <c r="AP92" s="161"/>
    </row>
    <row r="93" spans="1:42" s="54" customFormat="1" ht="16" customHeight="1" x14ac:dyDescent="0.2">
      <c r="A93" s="190">
        <f t="shared" si="8"/>
        <v>85</v>
      </c>
      <c r="B93" s="187">
        <v>3535381</v>
      </c>
      <c r="C93" s="181" t="s">
        <v>384</v>
      </c>
      <c r="D93" s="181" t="s">
        <v>385</v>
      </c>
      <c r="E93" s="178" t="str">
        <f t="shared" si="9"/>
        <v>JennieBENDER</v>
      </c>
      <c r="F93" s="172">
        <v>2017</v>
      </c>
      <c r="G93" s="193">
        <v>1988</v>
      </c>
      <c r="H93" s="311" t="str">
        <f t="shared" si="11"/>
        <v>SR</v>
      </c>
      <c r="I93" s="415">
        <f>(L93+N93+P93+R93+T93+V93+X93+Z93+AB93+AD93+AF93+AH93+AJ93+AL93)-SMALL((L93, N93,P93,R93,T93,V93,X93,Z93,AB93,AD93,AF93,AH93,AJ93,AL93),1)-SMALL((L93,N93,P93,R93,T93,V93,X93,Z93,AB93,AD93,AF93,AH93,AJ93,AL93),2)-SMALL((L93,N93,P93,R93,T93,V93,X93,Z93,AB93,AD93,AF93,AH93,AJ93,AL93),3)</f>
        <v>0</v>
      </c>
      <c r="J93" s="393"/>
      <c r="K93" s="388">
        <f>IF($E93="","",VLOOKUP($E93,'SuperTour Women'!$E$6:$AN$238,9,FALSE))</f>
        <v>0</v>
      </c>
      <c r="L93" s="157">
        <f>IF(K93,LOOKUP(K93,{1;2;3;4;5;6;7;8;9;10;11;12;13;14;15;16;17;18;19;20;21},{30;25;21;18;16;15;14;13;12;11;10;9;8;7;6;5;4;3;2;1;0}),0)</f>
        <v>0</v>
      </c>
      <c r="M93" s="390">
        <f>IF($E93="","",VLOOKUP($E93,'SuperTour Women'!$E$6:$AN$238,11,FALSE))</f>
        <v>0</v>
      </c>
      <c r="N93" s="43">
        <f>IF(M93,LOOKUP(M93,{1;2;3;4;5;6;7;8;9;10;11;12;13;14;15;16;17;18;19;20;21},{30;25;21;18;16;15;14;13;12;11;10;9;8;7;6;5;4;3;2;1;0}),0)</f>
        <v>0</v>
      </c>
      <c r="O93" s="390">
        <f>IF($E93="","",VLOOKUP($E93,'SuperTour Women'!$E$6:$AN$238,13,FALSE))</f>
        <v>0</v>
      </c>
      <c r="P93" s="41">
        <f>IF(O93,LOOKUP(O93,{1;2;3;4;5;6;7;8;9;10;11;12;13;14;15;16;17;18;19;20;21},{30;25;21;18;16;15;14;13;12;11;10;9;8;7;6;5;4;3;2;1;0}),0)</f>
        <v>0</v>
      </c>
      <c r="Q93" s="390">
        <f>IF($E93="","",VLOOKUP($E93,'SuperTour Women'!$E$6:$AN$238,15,FALSE))</f>
        <v>0</v>
      </c>
      <c r="R93" s="43">
        <f>IF(Q93,LOOKUP(Q93,{1;2;3;4;5;6;7;8;9;10;11;12;13;14;15;16;17;18;19;20;21},{30;25;21;18;16;15;14;13;12;11;10;9;8;7;6;5;4;3;2;1;0}),0)</f>
        <v>0</v>
      </c>
      <c r="S93" s="390">
        <f>IF($E93="","",VLOOKUP($E93,'SuperTour Women'!$E$6:$AN$238,17,FALSE))</f>
        <v>0</v>
      </c>
      <c r="T93" s="45">
        <f>IF(S93,LOOKUP(S93,{1;2;3;4;5;6;7;8;9;10;11;12;13;14;15;16;17;18;19;20;21},{60;50;42;36;32;30;28;26;24;22;20;18;16;14;12;10;8;6;4;2;0}),0)</f>
        <v>0</v>
      </c>
      <c r="U93" s="390">
        <f>IF($E93="","",VLOOKUP($E93,'SuperTour Women'!$E$6:$AN$238,19,FALSE))</f>
        <v>0</v>
      </c>
      <c r="V93" s="41">
        <f>IF(U93,LOOKUP(U93,{1;2;3;4;5;6;7;8;9;10;11;12;13;14;15;16;17;18;19;20;21},{60;50;42;36;32;30;28;26;24;22;20;18;16;14;12;10;8;6;4;2;0}),0)</f>
        <v>0</v>
      </c>
      <c r="W93" s="390">
        <f>IF($E93="","",VLOOKUP($E93,'SuperTour Women'!$E$6:$AN$238,21,FALSE))</f>
        <v>0</v>
      </c>
      <c r="X93" s="45">
        <f>IF(W93,LOOKUP(W93,{1;2;3;4;5;6;7;8;9;10;11;12;13;14;15;16;17;18;19;20;21},{60;50;42;36;32;30;28;26;24;22;20;18;16;14;12;10;8;6;4;2;0}),0)</f>
        <v>0</v>
      </c>
      <c r="Y93" s="390">
        <f>IF($E93="","",VLOOKUP($E93,'SuperTour Women'!$E$6:$AN$238,23,FALSE))</f>
        <v>0</v>
      </c>
      <c r="Z93" s="41">
        <f>IF(Y93,LOOKUP(Y93,{1;2;3;4;5;6;7;8;9;10;11;12;13;14;15;16;17;18;19;20;21},{60;50;42;36;32;30;28;26;24;22;20;18;16;14;12;10;8;6;4;2;0}),0)</f>
        <v>0</v>
      </c>
      <c r="AA93" s="390">
        <f>IF($E93="","",VLOOKUP($E93,'SuperTour Women'!$E$6:$AN$238,25,FALSE))</f>
        <v>0</v>
      </c>
      <c r="AB93" s="106">
        <f>IF(AA93,LOOKUP(AA93,{1;2;3;4;5;6;7;8;9;10;11;12;13;14;15;16;17;18;19;20;21},{30;25;21;18;16;15;14;13;12;11;10;9;8;7;6;5;4;3;2;1;0}),0)</f>
        <v>0</v>
      </c>
      <c r="AC93" s="390">
        <f>IF($E93="","",VLOOKUP($E93,'SuperTour Women'!$E$6:$AN$238,27,FALSE))</f>
        <v>0</v>
      </c>
      <c r="AD93" s="488">
        <f>IF(AC93,LOOKUP(AC93,{1;2;3;4;5;6;7;8;9;10;11;12;13;14;15;16;17;18;19;20;21},{30;25;21;18;16;15;14;13;12;11;10;9;8;7;6;5;4;3;2;1;0}),0)</f>
        <v>0</v>
      </c>
      <c r="AE93" s="390">
        <f>IF($E93="","",VLOOKUP($E93,'SuperTour Women'!$E$6:$AN$238,29,FALSE))</f>
        <v>0</v>
      </c>
      <c r="AF93" s="106">
        <f>IF(AE93,LOOKUP(AE93,{1;2;3;4;5;6;7;8;9;10;11;12;13;14;15;16;17;18;19;20;21},{30;25;21;18;16;15;14;13;12;11;10;9;8;7;6;5;4;3;2;1;0}),0)</f>
        <v>0</v>
      </c>
      <c r="AG93" s="390">
        <f>IF($E93="","",VLOOKUP($E93,'SuperTour Women'!$E$6:$AN$238,31,FALSE))</f>
        <v>0</v>
      </c>
      <c r="AH93" s="41">
        <f>IF(AG93,LOOKUP(AG93,{1;2;3;4;5;6;7;8;9;10;11;12;13;14;15;16;17;18;19;20;21},{30;25;21;18;16;15;14;13;12;11;10;9;8;7;6;5;4;3;2;1;0}),0)</f>
        <v>0</v>
      </c>
      <c r="AI93" s="390">
        <f>IF($E93="","",VLOOKUP($E93,'SuperTour Women'!$E$6:$AN$238,33,FALSE))</f>
        <v>0</v>
      </c>
      <c r="AJ93" s="43">
        <f>IF(AI93,LOOKUP(AI93,{1;2;3;4;5;6;7;8;9;10;11;12;13;14;15;16;17;18;19;20;21},{30;25;21;18;16;15;14;13;12;11;10;9;8;7;6;5;4;3;2;1;0}),0)</f>
        <v>0</v>
      </c>
      <c r="AK93" s="390">
        <f>IF($E93="","",VLOOKUP($E93,'SuperTour Women'!$E$6:$AN$238,35,FALSE))</f>
        <v>0</v>
      </c>
      <c r="AL93" s="43">
        <f>IF(AK93,LOOKUP(AK93,{1;2;3;4;5;6;7;8;9;10;11;12;13;14;15;16;17;18;19;20;21},{30;25;21;18;16;15;14;13;12;11;10;9;8;7;6;5;4;3;2;1;0}),0)</f>
        <v>0</v>
      </c>
      <c r="AM93" s="259"/>
      <c r="AN93" s="255">
        <f t="shared" si="12"/>
        <v>57</v>
      </c>
      <c r="AO93" s="256">
        <f>(L93+N93+P93+R93+T93+V93+X93+Z93+AB93+AD93+AF93+AH93+AJ93+AL93)- SMALL((L93,N93,P93,R93,T93,V93,X93,Z93,AB93,AD93,AF93,AH93,AJ93,AL93),1)- SMALL((L93,N93,P93,R93,T93,V93,X93,Z93,AB93,AD93,AF93,AH93,AJ93,AL93),2)- SMALL((L93,N93,P93,R93,T93,V93,X93,Z93,AB93,AD93,AF93,AH93,AJ93,AL93),3)</f>
        <v>0</v>
      </c>
      <c r="AP93" s="161"/>
    </row>
    <row r="94" spans="1:42" s="264" customFormat="1" ht="16" customHeight="1" x14ac:dyDescent="0.2">
      <c r="A94" s="190">
        <f t="shared" si="8"/>
        <v>85</v>
      </c>
      <c r="B94" s="187">
        <v>3535822</v>
      </c>
      <c r="C94" s="181" t="s">
        <v>268</v>
      </c>
      <c r="D94" s="182" t="s">
        <v>539</v>
      </c>
      <c r="E94" s="178" t="str">
        <f t="shared" si="9"/>
        <v>HannahBETTENDORF</v>
      </c>
      <c r="F94" s="174"/>
      <c r="G94" s="193">
        <v>1999</v>
      </c>
      <c r="H94" s="311" t="str">
        <f t="shared" si="11"/>
        <v>U23</v>
      </c>
      <c r="I94" s="415">
        <f>(L94+N94+P94+R94+T94+V94+X94+Z94+AB94+AD94+AF94+AH94+AJ94+AL94)-SMALL((L94, N94,P94,R94,T94,V94,X94,Z94,AB94,AD94,AF94,AH94,AJ94,AL94),1)-SMALL((L94,N94,P94,R94,T94,V94,X94,Z94,AB94,AD94,AF94,AH94,AJ94,AL94),2)-SMALL((L94,N94,P94,R94,T94,V94,X94,Z94,AB94,AD94,AF94,AH94,AJ94,AL94),3)</f>
        <v>0</v>
      </c>
      <c r="J94" s="393"/>
      <c r="K94" s="388">
        <f>IF($E94="","",VLOOKUP($E94,'SuperTour Women'!$E$6:$AN$238,9,FALSE))</f>
        <v>0</v>
      </c>
      <c r="L94" s="157">
        <f>IF(K94,LOOKUP(K94,{1;2;3;4;5;6;7;8;9;10;11;12;13;14;15;16;17;18;19;20;21},{30;25;21;18;16;15;14;13;12;11;10;9;8;7;6;5;4;3;2;1;0}),0)</f>
        <v>0</v>
      </c>
      <c r="M94" s="390">
        <f>IF($E94="","",VLOOKUP($E94,'SuperTour Women'!$E$6:$AN$238,11,FALSE))</f>
        <v>0</v>
      </c>
      <c r="N94" s="43">
        <f>IF(M94,LOOKUP(M94,{1;2;3;4;5;6;7;8;9;10;11;12;13;14;15;16;17;18;19;20;21},{30;25;21;18;16;15;14;13;12;11;10;9;8;7;6;5;4;3;2;1;0}),0)</f>
        <v>0</v>
      </c>
      <c r="O94" s="390">
        <f>IF($E94="","",VLOOKUP($E94,'SuperTour Women'!$E$6:$AN$238,13,FALSE))</f>
        <v>0</v>
      </c>
      <c r="P94" s="41">
        <f>IF(O94,LOOKUP(O94,{1;2;3;4;5;6;7;8;9;10;11;12;13;14;15;16;17;18;19;20;21},{30;25;21;18;16;15;14;13;12;11;10;9;8;7;6;5;4;3;2;1;0}),0)</f>
        <v>0</v>
      </c>
      <c r="Q94" s="390">
        <f>IF($E94="","",VLOOKUP($E94,'SuperTour Women'!$E$6:$AN$238,15,FALSE))</f>
        <v>0</v>
      </c>
      <c r="R94" s="43">
        <f>IF(Q94,LOOKUP(Q94,{1;2;3;4;5;6;7;8;9;10;11;12;13;14;15;16;17;18;19;20;21},{30;25;21;18;16;15;14;13;12;11;10;9;8;7;6;5;4;3;2;1;0}),0)</f>
        <v>0</v>
      </c>
      <c r="S94" s="390">
        <f>IF($E94="","",VLOOKUP($E94,'SuperTour Women'!$E$6:$AN$238,17,FALSE))</f>
        <v>0</v>
      </c>
      <c r="T94" s="45">
        <f>IF(S94,LOOKUP(S94,{1;2;3;4;5;6;7;8;9;10;11;12;13;14;15;16;17;18;19;20;21},{60;50;42;36;32;30;28;26;24;22;20;18;16;14;12;10;8;6;4;2;0}),0)</f>
        <v>0</v>
      </c>
      <c r="U94" s="390">
        <f>IF($E94="","",VLOOKUP($E94,'SuperTour Women'!$E$6:$AN$238,19,FALSE))</f>
        <v>0</v>
      </c>
      <c r="V94" s="41">
        <f>IF(U94,LOOKUP(U94,{1;2;3;4;5;6;7;8;9;10;11;12;13;14;15;16;17;18;19;20;21},{60;50;42;36;32;30;28;26;24;22;20;18;16;14;12;10;8;6;4;2;0}),0)</f>
        <v>0</v>
      </c>
      <c r="W94" s="390">
        <f>IF($E94="","",VLOOKUP($E94,'SuperTour Women'!$E$6:$AN$238,21,FALSE))</f>
        <v>0</v>
      </c>
      <c r="X94" s="45">
        <f>IF(W94,LOOKUP(W94,{1;2;3;4;5;6;7;8;9;10;11;12;13;14;15;16;17;18;19;20;21},{60;50;42;36;32;30;28;26;24;22;20;18;16;14;12;10;8;6;4;2;0}),0)</f>
        <v>0</v>
      </c>
      <c r="Y94" s="390">
        <f>IF($E94="","",VLOOKUP($E94,'SuperTour Women'!$E$6:$AN$238,23,FALSE))</f>
        <v>0</v>
      </c>
      <c r="Z94" s="41">
        <f>IF(Y94,LOOKUP(Y94,{1;2;3;4;5;6;7;8;9;10;11;12;13;14;15;16;17;18;19;20;21},{60;50;42;36;32;30;28;26;24;22;20;18;16;14;12;10;8;6;4;2;0}),0)</f>
        <v>0</v>
      </c>
      <c r="AA94" s="390">
        <f>IF($E94="","",VLOOKUP($E94,'SuperTour Women'!$E$6:$AN$238,25,FALSE))</f>
        <v>0</v>
      </c>
      <c r="AB94" s="106">
        <f>IF(AA94,LOOKUP(AA94,{1;2;3;4;5;6;7;8;9;10;11;12;13;14;15;16;17;18;19;20;21},{30;25;21;18;16;15;14;13;12;11;10;9;8;7;6;5;4;3;2;1;0}),0)</f>
        <v>0</v>
      </c>
      <c r="AC94" s="390">
        <f>IF($E94="","",VLOOKUP($E94,'SuperTour Women'!$E$6:$AN$238,27,FALSE))</f>
        <v>0</v>
      </c>
      <c r="AD94" s="488">
        <f>IF(AC94,LOOKUP(AC94,{1;2;3;4;5;6;7;8;9;10;11;12;13;14;15;16;17;18;19;20;21},{30;25;21;18;16;15;14;13;12;11;10;9;8;7;6;5;4;3;2;1;0}),0)</f>
        <v>0</v>
      </c>
      <c r="AE94" s="390">
        <f>IF($E94="","",VLOOKUP($E94,'SuperTour Women'!$E$6:$AN$238,29,FALSE))</f>
        <v>0</v>
      </c>
      <c r="AF94" s="106">
        <f>IF(AE94,LOOKUP(AE94,{1;2;3;4;5;6;7;8;9;10;11;12;13;14;15;16;17;18;19;20;21},{30;25;21;18;16;15;14;13;12;11;10;9;8;7;6;5;4;3;2;1;0}),0)</f>
        <v>0</v>
      </c>
      <c r="AG94" s="390">
        <f>IF($E94="","",VLOOKUP($E94,'SuperTour Women'!$E$6:$AN$238,31,FALSE))</f>
        <v>0</v>
      </c>
      <c r="AH94" s="41">
        <f>IF(AG94,LOOKUP(AG94,{1;2;3;4;5;6;7;8;9;10;11;12;13;14;15;16;17;18;19;20;21},{30;25;21;18;16;15;14;13;12;11;10;9;8;7;6;5;4;3;2;1;0}),0)</f>
        <v>0</v>
      </c>
      <c r="AI94" s="390">
        <f>IF($E94="","",VLOOKUP($E94,'SuperTour Women'!$E$6:$AN$238,33,FALSE))</f>
        <v>0</v>
      </c>
      <c r="AJ94" s="43">
        <f>IF(AI94,LOOKUP(AI94,{1;2;3;4;5;6;7;8;9;10;11;12;13;14;15;16;17;18;19;20;21},{30;25;21;18;16;15;14;13;12;11;10;9;8;7;6;5;4;3;2;1;0}),0)</f>
        <v>0</v>
      </c>
      <c r="AK94" s="390">
        <f>IF($E94="","",VLOOKUP($E94,'SuperTour Women'!$E$6:$AN$238,35,FALSE))</f>
        <v>0</v>
      </c>
      <c r="AL94" s="43">
        <f>IF(AK94,LOOKUP(AK94,{1;2;3;4;5;6;7;8;9;10;11;12;13;14;15;16;17;18;19;20;21},{30;25;21;18;16;15;14;13;12;11;10;9;8;7;6;5;4;3;2;1;0}),0)</f>
        <v>0</v>
      </c>
      <c r="AM94" s="437"/>
      <c r="AN94" s="255">
        <f t="shared" si="12"/>
        <v>57</v>
      </c>
      <c r="AO94" s="256">
        <f>(L94+N94+P94+R94+T94+V94+X94+Z94+AB94+AD94+AF94+AH94+AJ94+AL94)- SMALL((L94,N94,P94,R94,T94,V94,X94,Z94,AB94,AD94,AF94,AH94,AJ94,AL94),1)- SMALL((L94,N94,P94,R94,T94,V94,X94,Z94,AB94,AD94,AF94,AH94,AJ94,AL94),2)- SMALL((L94,N94,P94,R94,T94,V94,X94,Z94,AB94,AD94,AF94,AH94,AJ94,AL94),3)</f>
        <v>0</v>
      </c>
      <c r="AP94" s="393"/>
    </row>
    <row r="95" spans="1:42" s="264" customFormat="1" ht="16" customHeight="1" x14ac:dyDescent="0.2">
      <c r="A95" s="190">
        <f t="shared" si="8"/>
        <v>85</v>
      </c>
      <c r="B95" s="187">
        <v>3535320</v>
      </c>
      <c r="C95" s="181" t="s">
        <v>353</v>
      </c>
      <c r="D95" s="181" t="s">
        <v>156</v>
      </c>
      <c r="E95" s="178" t="str">
        <f t="shared" si="9"/>
        <v>SadieBJORNSEN</v>
      </c>
      <c r="F95" s="172">
        <v>2017</v>
      </c>
      <c r="G95" s="193">
        <v>1989</v>
      </c>
      <c r="H95" s="311" t="str">
        <f t="shared" si="11"/>
        <v>SR</v>
      </c>
      <c r="I95" s="415">
        <f>(L95+N95+P95+R95+T95+V95+X95+Z95+AB95+AD95+AF95+AH95+AJ95+AL95)-SMALL((L95, N95,P95,R95,T95,V95,X95,Z95,AB95,AD95,AF95,AH95,AJ95,AL95),1)-SMALL((L95,N95,P95,R95,T95,V95,X95,Z95,AB95,AD95,AF95,AH95,AJ95,AL95),2)-SMALL((L95,N95,P95,R95,T95,V95,X95,Z95,AB95,AD95,AF95,AH95,AJ95,AL95),3)</f>
        <v>0</v>
      </c>
      <c r="J95" s="393"/>
      <c r="K95" s="388">
        <f>IF($E95="","",VLOOKUP($E95,'SuperTour Women'!$E$6:$AN$238,9,FALSE))</f>
        <v>0</v>
      </c>
      <c r="L95" s="157">
        <f>IF(K95,LOOKUP(K95,{1;2;3;4;5;6;7;8;9;10;11;12;13;14;15;16;17;18;19;20;21},{30;25;21;18;16;15;14;13;12;11;10;9;8;7;6;5;4;3;2;1;0}),0)</f>
        <v>0</v>
      </c>
      <c r="M95" s="390">
        <f>IF($E95="","",VLOOKUP($E95,'SuperTour Women'!$E$6:$AN$238,11,FALSE))</f>
        <v>0</v>
      </c>
      <c r="N95" s="43">
        <f>IF(M95,LOOKUP(M95,{1;2;3;4;5;6;7;8;9;10;11;12;13;14;15;16;17;18;19;20;21},{30;25;21;18;16;15;14;13;12;11;10;9;8;7;6;5;4;3;2;1;0}),0)</f>
        <v>0</v>
      </c>
      <c r="O95" s="390">
        <f>IF($E95="","",VLOOKUP($E95,'SuperTour Women'!$E$6:$AN$238,13,FALSE))</f>
        <v>0</v>
      </c>
      <c r="P95" s="41">
        <f>IF(O95,LOOKUP(O95,{1;2;3;4;5;6;7;8;9;10;11;12;13;14;15;16;17;18;19;20;21},{30;25;21;18;16;15;14;13;12;11;10;9;8;7;6;5;4;3;2;1;0}),0)</f>
        <v>0</v>
      </c>
      <c r="Q95" s="390">
        <f>IF($E95="","",VLOOKUP($E95,'SuperTour Women'!$E$6:$AN$238,15,FALSE))</f>
        <v>0</v>
      </c>
      <c r="R95" s="43">
        <f>IF(Q95,LOOKUP(Q95,{1;2;3;4;5;6;7;8;9;10;11;12;13;14;15;16;17;18;19;20;21},{30;25;21;18;16;15;14;13;12;11;10;9;8;7;6;5;4;3;2;1;0}),0)</f>
        <v>0</v>
      </c>
      <c r="S95" s="390">
        <f>IF($E95="","",VLOOKUP($E95,'SuperTour Women'!$E$6:$AN$238,17,FALSE))</f>
        <v>0</v>
      </c>
      <c r="T95" s="45">
        <f>IF(S95,LOOKUP(S95,{1;2;3;4;5;6;7;8;9;10;11;12;13;14;15;16;17;18;19;20;21},{60;50;42;36;32;30;28;26;24;22;20;18;16;14;12;10;8;6;4;2;0}),0)</f>
        <v>0</v>
      </c>
      <c r="U95" s="390">
        <f>IF($E95="","",VLOOKUP($E95,'SuperTour Women'!$E$6:$AN$238,19,FALSE))</f>
        <v>0</v>
      </c>
      <c r="V95" s="41">
        <f>IF(U95,LOOKUP(U95,{1;2;3;4;5;6;7;8;9;10;11;12;13;14;15;16;17;18;19;20;21},{60;50;42;36;32;30;28;26;24;22;20;18;16;14;12;10;8;6;4;2;0}),0)</f>
        <v>0</v>
      </c>
      <c r="W95" s="390">
        <f>IF($E95="","",VLOOKUP($E95,'SuperTour Women'!$E$6:$AN$238,21,FALSE))</f>
        <v>0</v>
      </c>
      <c r="X95" s="45">
        <f>IF(W95,LOOKUP(W95,{1;2;3;4;5;6;7;8;9;10;11;12;13;14;15;16;17;18;19;20;21},{60;50;42;36;32;30;28;26;24;22;20;18;16;14;12;10;8;6;4;2;0}),0)</f>
        <v>0</v>
      </c>
      <c r="Y95" s="390">
        <f>IF($E95="","",VLOOKUP($E95,'SuperTour Women'!$E$6:$AN$238,23,FALSE))</f>
        <v>0</v>
      </c>
      <c r="Z95" s="41">
        <f>IF(Y95,LOOKUP(Y95,{1;2;3;4;5;6;7;8;9;10;11;12;13;14;15;16;17;18;19;20;21},{60;50;42;36;32;30;28;26;24;22;20;18;16;14;12;10;8;6;4;2;0}),0)</f>
        <v>0</v>
      </c>
      <c r="AA95" s="390">
        <f>IF($E95="","",VLOOKUP($E95,'SuperTour Women'!$E$6:$AN$238,25,FALSE))</f>
        <v>0</v>
      </c>
      <c r="AB95" s="106">
        <f>IF(AA95,LOOKUP(AA95,{1;2;3;4;5;6;7;8;9;10;11;12;13;14;15;16;17;18;19;20;21},{30;25;21;18;16;15;14;13;12;11;10;9;8;7;6;5;4;3;2;1;0}),0)</f>
        <v>0</v>
      </c>
      <c r="AC95" s="390">
        <f>IF($E95="","",VLOOKUP($E95,'SuperTour Women'!$E$6:$AN$238,27,FALSE))</f>
        <v>0</v>
      </c>
      <c r="AD95" s="488">
        <f>IF(AC95,LOOKUP(AC95,{1;2;3;4;5;6;7;8;9;10;11;12;13;14;15;16;17;18;19;20;21},{30;25;21;18;16;15;14;13;12;11;10;9;8;7;6;5;4;3;2;1;0}),0)</f>
        <v>0</v>
      </c>
      <c r="AE95" s="390">
        <f>IF($E95="","",VLOOKUP($E95,'SuperTour Women'!$E$6:$AN$238,29,FALSE))</f>
        <v>0</v>
      </c>
      <c r="AF95" s="106">
        <f>IF(AE95,LOOKUP(AE95,{1;2;3;4;5;6;7;8;9;10;11;12;13;14;15;16;17;18;19;20;21},{30;25;21;18;16;15;14;13;12;11;10;9;8;7;6;5;4;3;2;1;0}),0)</f>
        <v>0</v>
      </c>
      <c r="AG95" s="390">
        <f>IF($E95="","",VLOOKUP($E95,'SuperTour Women'!$E$6:$AN$238,31,FALSE))</f>
        <v>0</v>
      </c>
      <c r="AH95" s="41">
        <f>IF(AG95,LOOKUP(AG95,{1;2;3;4;5;6;7;8;9;10;11;12;13;14;15;16;17;18;19;20;21},{30;25;21;18;16;15;14;13;12;11;10;9;8;7;6;5;4;3;2;1;0}),0)</f>
        <v>0</v>
      </c>
      <c r="AI95" s="390">
        <f>IF($E95="","",VLOOKUP($E95,'SuperTour Women'!$E$6:$AN$238,33,FALSE))</f>
        <v>0</v>
      </c>
      <c r="AJ95" s="43">
        <f>IF(AI95,LOOKUP(AI95,{1;2;3;4;5;6;7;8;9;10;11;12;13;14;15;16;17;18;19;20;21},{30;25;21;18;16;15;14;13;12;11;10;9;8;7;6;5;4;3;2;1;0}),0)</f>
        <v>0</v>
      </c>
      <c r="AK95" s="390">
        <f>IF($E95="","",VLOOKUP($E95,'SuperTour Women'!$E$6:$AN$238,35,FALSE))</f>
        <v>0</v>
      </c>
      <c r="AL95" s="43">
        <f>IF(AK95,LOOKUP(AK95,{1;2;3;4;5;6;7;8;9;10;11;12;13;14;15;16;17;18;19;20;21},{30;25;21;18;16;15;14;13;12;11;10;9;8;7;6;5;4;3;2;1;0}),0)</f>
        <v>0</v>
      </c>
      <c r="AM95" s="437"/>
      <c r="AN95" s="255">
        <f t="shared" si="12"/>
        <v>57</v>
      </c>
      <c r="AO95" s="256">
        <f>(L95+N95+P95+R95+T95+V95+X95+Z95+AB95+AD95+AF95+AH95+AJ95+AL95)- SMALL((L95,N95,P95,R95,T95,V95,X95,Z95,AB95,AD95,AF95,AH95,AJ95,AL95),1)- SMALL((L95,N95,P95,R95,T95,V95,X95,Z95,AB95,AD95,AF95,AH95,AJ95,AL95),2)- SMALL((L95,N95,P95,R95,T95,V95,X95,Z95,AB95,AD95,AF95,AH95,AJ95,AL95),3)</f>
        <v>0</v>
      </c>
      <c r="AP95" s="393"/>
    </row>
    <row r="96" spans="1:42" s="54" customFormat="1" ht="16" customHeight="1" x14ac:dyDescent="0.2">
      <c r="A96" s="190">
        <f t="shared" si="8"/>
        <v>85</v>
      </c>
      <c r="B96" s="187">
        <v>3535648</v>
      </c>
      <c r="C96" s="181" t="s">
        <v>386</v>
      </c>
      <c r="D96" s="181" t="s">
        <v>387</v>
      </c>
      <c r="E96" s="178" t="str">
        <f t="shared" si="9"/>
        <v>EmilyBLACKMER</v>
      </c>
      <c r="F96" s="172">
        <v>2017</v>
      </c>
      <c r="G96" s="193">
        <v>1989</v>
      </c>
      <c r="H96" s="311" t="str">
        <f t="shared" si="11"/>
        <v>SR</v>
      </c>
      <c r="I96" s="415">
        <f>(L96+N96+P96+R96+T96+V96+X96+Z96+AB96+AD96+AF96+AH96+AJ96+AL96)-SMALL((L96, N96,P96,R96,T96,V96,X96,Z96,AB96,AD96,AF96,AH96,AJ96,AL96),1)-SMALL((L96,N96,P96,R96,T96,V96,X96,Z96,AB96,AD96,AF96,AH96,AJ96,AL96),2)-SMALL((L96,N96,P96,R96,T96,V96,X96,Z96,AB96,AD96,AF96,AH96,AJ96,AL96),3)</f>
        <v>0</v>
      </c>
      <c r="J96" s="393"/>
      <c r="K96" s="388">
        <f>IF($E96="","",VLOOKUP($E96,'SuperTour Women'!$E$6:$AN$238,9,FALSE))</f>
        <v>0</v>
      </c>
      <c r="L96" s="157">
        <f>IF(K96,LOOKUP(K96,{1;2;3;4;5;6;7;8;9;10;11;12;13;14;15;16;17;18;19;20;21},{30;25;21;18;16;15;14;13;12;11;10;9;8;7;6;5;4;3;2;1;0}),0)</f>
        <v>0</v>
      </c>
      <c r="M96" s="390">
        <f>IF($E96="","",VLOOKUP($E96,'SuperTour Women'!$E$6:$AN$238,11,FALSE))</f>
        <v>0</v>
      </c>
      <c r="N96" s="43">
        <f>IF(M96,LOOKUP(M96,{1;2;3;4;5;6;7;8;9;10;11;12;13;14;15;16;17;18;19;20;21},{30;25;21;18;16;15;14;13;12;11;10;9;8;7;6;5;4;3;2;1;0}),0)</f>
        <v>0</v>
      </c>
      <c r="O96" s="390">
        <f>IF($E96="","",VLOOKUP($E96,'SuperTour Women'!$E$6:$AN$238,13,FALSE))</f>
        <v>0</v>
      </c>
      <c r="P96" s="41">
        <f>IF(O96,LOOKUP(O96,{1;2;3;4;5;6;7;8;9;10;11;12;13;14;15;16;17;18;19;20;21},{30;25;21;18;16;15;14;13;12;11;10;9;8;7;6;5;4;3;2;1;0}),0)</f>
        <v>0</v>
      </c>
      <c r="Q96" s="390">
        <f>IF($E96="","",VLOOKUP($E96,'SuperTour Women'!$E$6:$AN$238,15,FALSE))</f>
        <v>0</v>
      </c>
      <c r="R96" s="43">
        <f>IF(Q96,LOOKUP(Q96,{1;2;3;4;5;6;7;8;9;10;11;12;13;14;15;16;17;18;19;20;21},{30;25;21;18;16;15;14;13;12;11;10;9;8;7;6;5;4;3;2;1;0}),0)</f>
        <v>0</v>
      </c>
      <c r="S96" s="390">
        <f>IF($E96="","",VLOOKUP($E96,'SuperTour Women'!$E$6:$AN$238,17,FALSE))</f>
        <v>0</v>
      </c>
      <c r="T96" s="45">
        <f>IF(S96,LOOKUP(S96,{1;2;3;4;5;6;7;8;9;10;11;12;13;14;15;16;17;18;19;20;21},{60;50;42;36;32;30;28;26;24;22;20;18;16;14;12;10;8;6;4;2;0}),0)</f>
        <v>0</v>
      </c>
      <c r="U96" s="390">
        <f>IF($E96="","",VLOOKUP($E96,'SuperTour Women'!$E$6:$AN$238,19,FALSE))</f>
        <v>0</v>
      </c>
      <c r="V96" s="41">
        <f>IF(U96,LOOKUP(U96,{1;2;3;4;5;6;7;8;9;10;11;12;13;14;15;16;17;18;19;20;21},{60;50;42;36;32;30;28;26;24;22;20;18;16;14;12;10;8;6;4;2;0}),0)</f>
        <v>0</v>
      </c>
      <c r="W96" s="390">
        <f>IF($E96="","",VLOOKUP($E96,'SuperTour Women'!$E$6:$AN$238,21,FALSE))</f>
        <v>0</v>
      </c>
      <c r="X96" s="45">
        <f>IF(W96,LOOKUP(W96,{1;2;3;4;5;6;7;8;9;10;11;12;13;14;15;16;17;18;19;20;21},{60;50;42;36;32;30;28;26;24;22;20;18;16;14;12;10;8;6;4;2;0}),0)</f>
        <v>0</v>
      </c>
      <c r="Y96" s="390">
        <f>IF($E96="","",VLOOKUP($E96,'SuperTour Women'!$E$6:$AN$238,23,FALSE))</f>
        <v>0</v>
      </c>
      <c r="Z96" s="41">
        <f>IF(Y96,LOOKUP(Y96,{1;2;3;4;5;6;7;8;9;10;11;12;13;14;15;16;17;18;19;20;21},{60;50;42;36;32;30;28;26;24;22;20;18;16;14;12;10;8;6;4;2;0}),0)</f>
        <v>0</v>
      </c>
      <c r="AA96" s="390">
        <f>IF($E96="","",VLOOKUP($E96,'SuperTour Women'!$E$6:$AN$238,25,FALSE))</f>
        <v>0</v>
      </c>
      <c r="AB96" s="106">
        <f>IF(AA96,LOOKUP(AA96,{1;2;3;4;5;6;7;8;9;10;11;12;13;14;15;16;17;18;19;20;21},{30;25;21;18;16;15;14;13;12;11;10;9;8;7;6;5;4;3;2;1;0}),0)</f>
        <v>0</v>
      </c>
      <c r="AC96" s="390">
        <f>IF($E96="","",VLOOKUP($E96,'SuperTour Women'!$E$6:$AN$238,27,FALSE))</f>
        <v>0</v>
      </c>
      <c r="AD96" s="488">
        <f>IF(AC96,LOOKUP(AC96,{1;2;3;4;5;6;7;8;9;10;11;12;13;14;15;16;17;18;19;20;21},{30;25;21;18;16;15;14;13;12;11;10;9;8;7;6;5;4;3;2;1;0}),0)</f>
        <v>0</v>
      </c>
      <c r="AE96" s="390">
        <f>IF($E96="","",VLOOKUP($E96,'SuperTour Women'!$E$6:$AN$238,29,FALSE))</f>
        <v>0</v>
      </c>
      <c r="AF96" s="106">
        <f>IF(AE96,LOOKUP(AE96,{1;2;3;4;5;6;7;8;9;10;11;12;13;14;15;16;17;18;19;20;21},{30;25;21;18;16;15;14;13;12;11;10;9;8;7;6;5;4;3;2;1;0}),0)</f>
        <v>0</v>
      </c>
      <c r="AG96" s="390">
        <f>IF($E96="","",VLOOKUP($E96,'SuperTour Women'!$E$6:$AN$238,31,FALSE))</f>
        <v>0</v>
      </c>
      <c r="AH96" s="41">
        <f>IF(AG96,LOOKUP(AG96,{1;2;3;4;5;6;7;8;9;10;11;12;13;14;15;16;17;18;19;20;21},{30;25;21;18;16;15;14;13;12;11;10;9;8;7;6;5;4;3;2;1;0}),0)</f>
        <v>0</v>
      </c>
      <c r="AI96" s="390">
        <f>IF($E96="","",VLOOKUP($E96,'SuperTour Women'!$E$6:$AN$238,33,FALSE))</f>
        <v>0</v>
      </c>
      <c r="AJ96" s="43">
        <f>IF(AI96,LOOKUP(AI96,{1;2;3;4;5;6;7;8;9;10;11;12;13;14;15;16;17;18;19;20;21},{30;25;21;18;16;15;14;13;12;11;10;9;8;7;6;5;4;3;2;1;0}),0)</f>
        <v>0</v>
      </c>
      <c r="AK96" s="390">
        <f>IF($E96="","",VLOOKUP($E96,'SuperTour Women'!$E$6:$AN$238,35,FALSE))</f>
        <v>0</v>
      </c>
      <c r="AL96" s="43">
        <f>IF(AK96,LOOKUP(AK96,{1;2;3;4;5;6;7;8;9;10;11;12;13;14;15;16;17;18;19;20;21},{30;25;21;18;16;15;14;13;12;11;10;9;8;7;6;5;4;3;2;1;0}),0)</f>
        <v>0</v>
      </c>
      <c r="AM96" s="259"/>
      <c r="AN96" s="255">
        <f t="shared" si="12"/>
        <v>57</v>
      </c>
      <c r="AO96" s="256">
        <f>(L96+N96+P96+R96+T96+V96+X96+Z96+AB96+AD96+AF96+AH96+AJ96+AL96)- SMALL((L96,N96,P96,R96,T96,V96,X96,Z96,AB96,AD96,AF96,AH96,AJ96,AL96),1)- SMALL((L96,N96,P96,R96,T96,V96,X96,Z96,AB96,AD96,AF96,AH96,AJ96,AL96),2)- SMALL((L96,N96,P96,R96,T96,V96,X96,Z96,AB96,AD96,AF96,AH96,AJ96,AL96),3)</f>
        <v>0</v>
      </c>
      <c r="AP96" s="161"/>
    </row>
    <row r="97" spans="1:42" s="264" customFormat="1" ht="16" customHeight="1" x14ac:dyDescent="0.2">
      <c r="A97" s="190">
        <f t="shared" si="8"/>
        <v>85</v>
      </c>
      <c r="B97" s="187">
        <v>3105179</v>
      </c>
      <c r="C97" s="181" t="s">
        <v>271</v>
      </c>
      <c r="D97" s="181" t="s">
        <v>272</v>
      </c>
      <c r="E97" s="178" t="str">
        <f t="shared" si="9"/>
        <v>OliviaBOUFFARD-NESBITT</v>
      </c>
      <c r="F97" s="172">
        <v>2017</v>
      </c>
      <c r="G97" s="193">
        <v>1992</v>
      </c>
      <c r="H97" s="311" t="str">
        <f t="shared" si="11"/>
        <v>SR</v>
      </c>
      <c r="I97" s="415">
        <f>(L97+N97+P97+R97+T97+V97+X97+Z97+AB97+AD97+AF97+AH97+AJ97+AL97)-SMALL((L97, N97,P97,R97,T97,V97,X97,Z97,AB97,AD97,AF97,AH97,AJ97,AL97),1)-SMALL((L97,N97,P97,R97,T97,V97,X97,Z97,AB97,AD97,AF97,AH97,AJ97,AL97),2)-SMALL((L97,N97,P97,R97,T97,V97,X97,Z97,AB97,AD97,AF97,AH97,AJ97,AL97),3)</f>
        <v>0</v>
      </c>
      <c r="J97" s="393"/>
      <c r="K97" s="388">
        <f>IF($E97="","",VLOOKUP($E97,'SuperTour Women'!$E$6:$AN$238,9,FALSE))</f>
        <v>0</v>
      </c>
      <c r="L97" s="157">
        <f>IF(K97,LOOKUP(K97,{1;2;3;4;5;6;7;8;9;10;11;12;13;14;15;16;17;18;19;20;21},{30;25;21;18;16;15;14;13;12;11;10;9;8;7;6;5;4;3;2;1;0}),0)</f>
        <v>0</v>
      </c>
      <c r="M97" s="390">
        <f>IF($E97="","",VLOOKUP($E97,'SuperTour Women'!$E$6:$AN$238,11,FALSE))</f>
        <v>0</v>
      </c>
      <c r="N97" s="43">
        <f>IF(M97,LOOKUP(M97,{1;2;3;4;5;6;7;8;9;10;11;12;13;14;15;16;17;18;19;20;21},{30;25;21;18;16;15;14;13;12;11;10;9;8;7;6;5;4;3;2;1;0}),0)</f>
        <v>0</v>
      </c>
      <c r="O97" s="390">
        <f>IF($E97="","",VLOOKUP($E97,'SuperTour Women'!$E$6:$AN$238,13,FALSE))</f>
        <v>0</v>
      </c>
      <c r="P97" s="41">
        <f>IF(O97,LOOKUP(O97,{1;2;3;4;5;6;7;8;9;10;11;12;13;14;15;16;17;18;19;20;21},{30;25;21;18;16;15;14;13;12;11;10;9;8;7;6;5;4;3;2;1;0}),0)</f>
        <v>0</v>
      </c>
      <c r="Q97" s="390">
        <f>IF($E97="","",VLOOKUP($E97,'SuperTour Women'!$E$6:$AN$238,15,FALSE))</f>
        <v>0</v>
      </c>
      <c r="R97" s="43">
        <f>IF(Q97,LOOKUP(Q97,{1;2;3;4;5;6;7;8;9;10;11;12;13;14;15;16;17;18;19;20;21},{30;25;21;18;16;15;14;13;12;11;10;9;8;7;6;5;4;3;2;1;0}),0)</f>
        <v>0</v>
      </c>
      <c r="S97" s="390">
        <f>IF($E97="","",VLOOKUP($E97,'SuperTour Women'!$E$6:$AN$238,17,FALSE))</f>
        <v>0</v>
      </c>
      <c r="T97" s="45">
        <f>IF(S97,LOOKUP(S97,{1;2;3;4;5;6;7;8;9;10;11;12;13;14;15;16;17;18;19;20;21},{60;50;42;36;32;30;28;26;24;22;20;18;16;14;12;10;8;6;4;2;0}),0)</f>
        <v>0</v>
      </c>
      <c r="U97" s="390">
        <f>IF($E97="","",VLOOKUP($E97,'SuperTour Women'!$E$6:$AN$238,19,FALSE))</f>
        <v>0</v>
      </c>
      <c r="V97" s="41">
        <f>IF(U97,LOOKUP(U97,{1;2;3;4;5;6;7;8;9;10;11;12;13;14;15;16;17;18;19;20;21},{60;50;42;36;32;30;28;26;24;22;20;18;16;14;12;10;8;6;4;2;0}),0)</f>
        <v>0</v>
      </c>
      <c r="W97" s="390">
        <f>IF($E97="","",VLOOKUP($E97,'SuperTour Women'!$E$6:$AN$238,21,FALSE))</f>
        <v>0</v>
      </c>
      <c r="X97" s="45">
        <f>IF(W97,LOOKUP(W97,{1;2;3;4;5;6;7;8;9;10;11;12;13;14;15;16;17;18;19;20;21},{60;50;42;36;32;30;28;26;24;22;20;18;16;14;12;10;8;6;4;2;0}),0)</f>
        <v>0</v>
      </c>
      <c r="Y97" s="390">
        <f>IF($E97="","",VLOOKUP($E97,'SuperTour Women'!$E$6:$AN$238,23,FALSE))</f>
        <v>0</v>
      </c>
      <c r="Z97" s="41">
        <f>IF(Y97,LOOKUP(Y97,{1;2;3;4;5;6;7;8;9;10;11;12;13;14;15;16;17;18;19;20;21},{60;50;42;36;32;30;28;26;24;22;20;18;16;14;12;10;8;6;4;2;0}),0)</f>
        <v>0</v>
      </c>
      <c r="AA97" s="390">
        <f>IF($E97="","",VLOOKUP($E97,'SuperTour Women'!$E$6:$AN$238,25,FALSE))</f>
        <v>0</v>
      </c>
      <c r="AB97" s="106">
        <f>IF(AA97,LOOKUP(AA97,{1;2;3;4;5;6;7;8;9;10;11;12;13;14;15;16;17;18;19;20;21},{30;25;21;18;16;15;14;13;12;11;10;9;8;7;6;5;4;3;2;1;0}),0)</f>
        <v>0</v>
      </c>
      <c r="AC97" s="390">
        <f>IF($E97="","",VLOOKUP($E97,'SuperTour Women'!$E$6:$AN$238,27,FALSE))</f>
        <v>0</v>
      </c>
      <c r="AD97" s="488">
        <f>IF(AC97,LOOKUP(AC97,{1;2;3;4;5;6;7;8;9;10;11;12;13;14;15;16;17;18;19;20;21},{30;25;21;18;16;15;14;13;12;11;10;9;8;7;6;5;4;3;2;1;0}),0)</f>
        <v>0</v>
      </c>
      <c r="AE97" s="390">
        <f>IF($E97="","",VLOOKUP($E97,'SuperTour Women'!$E$6:$AN$238,29,FALSE))</f>
        <v>0</v>
      </c>
      <c r="AF97" s="106">
        <f>IF(AE97,LOOKUP(AE97,{1;2;3;4;5;6;7;8;9;10;11;12;13;14;15;16;17;18;19;20;21},{30;25;21;18;16;15;14;13;12;11;10;9;8;7;6;5;4;3;2;1;0}),0)</f>
        <v>0</v>
      </c>
      <c r="AG97" s="390">
        <f>IF($E97="","",VLOOKUP($E97,'SuperTour Women'!$E$6:$AN$238,31,FALSE))</f>
        <v>0</v>
      </c>
      <c r="AH97" s="41">
        <f>IF(AG97,LOOKUP(AG97,{1;2;3;4;5;6;7;8;9;10;11;12;13;14;15;16;17;18;19;20;21},{30;25;21;18;16;15;14;13;12;11;10;9;8;7;6;5;4;3;2;1;0}),0)</f>
        <v>0</v>
      </c>
      <c r="AI97" s="390">
        <f>IF($E97="","",VLOOKUP($E97,'SuperTour Women'!$E$6:$AN$238,33,FALSE))</f>
        <v>0</v>
      </c>
      <c r="AJ97" s="43">
        <f>IF(AI97,LOOKUP(AI97,{1;2;3;4;5;6;7;8;9;10;11;12;13;14;15;16;17;18;19;20;21},{30;25;21;18;16;15;14;13;12;11;10;9;8;7;6;5;4;3;2;1;0}),0)</f>
        <v>0</v>
      </c>
      <c r="AK97" s="390">
        <f>IF($E97="","",VLOOKUP($E97,'SuperTour Women'!$E$6:$AN$238,35,FALSE))</f>
        <v>0</v>
      </c>
      <c r="AL97" s="43">
        <f>IF(AK97,LOOKUP(AK97,{1;2;3;4;5;6;7;8;9;10;11;12;13;14;15;16;17;18;19;20;21},{30;25;21;18;16;15;14;13;12;11;10;9;8;7;6;5;4;3;2;1;0}),0)</f>
        <v>0</v>
      </c>
      <c r="AM97" s="437"/>
      <c r="AN97" s="255">
        <f t="shared" si="12"/>
        <v>57</v>
      </c>
      <c r="AO97" s="256">
        <f>(L97+N97+P97+R97+T97+V97+X97+Z97+AB97+AD97+AF97+AH97+AJ97+AL97)- SMALL((L97,N97,P97,R97,T97,V97,X97,Z97,AB97,AD97,AF97,AH97,AJ97,AL97),1)- SMALL((L97,N97,P97,R97,T97,V97,X97,Z97,AB97,AD97,AF97,AH97,AJ97,AL97),2)- SMALL((L97,N97,P97,R97,T97,V97,X97,Z97,AB97,AD97,AF97,AH97,AJ97,AL97),3)</f>
        <v>0</v>
      </c>
      <c r="AP97" s="393"/>
    </row>
    <row r="98" spans="1:42" s="264" customFormat="1" ht="16" customHeight="1" x14ac:dyDescent="0.2">
      <c r="A98" s="190">
        <f t="shared" si="8"/>
        <v>85</v>
      </c>
      <c r="B98" s="187">
        <v>3535578</v>
      </c>
      <c r="C98" s="181" t="s">
        <v>307</v>
      </c>
      <c r="D98" s="181" t="s">
        <v>308</v>
      </c>
      <c r="E98" s="178" t="str">
        <f t="shared" si="9"/>
        <v>KristenBOURNE</v>
      </c>
      <c r="F98" s="172">
        <v>2017</v>
      </c>
      <c r="G98" s="193">
        <v>1995</v>
      </c>
      <c r="H98" s="311" t="str">
        <f t="shared" si="11"/>
        <v>SR</v>
      </c>
      <c r="I98" s="415">
        <f>(L98+N98+P98+R98+T98+V98+X98+Z98+AB98+AD98+AF98+AH98+AJ98+AL98)-SMALL((L98, N98,P98,R98,T98,V98,X98,Z98,AB98,AD98,AF98,AH98,AJ98,AL98),1)-SMALL((L98,N98,P98,R98,T98,V98,X98,Z98,AB98,AD98,AF98,AH98,AJ98,AL98),2)-SMALL((L98,N98,P98,R98,T98,V98,X98,Z98,AB98,AD98,AF98,AH98,AJ98,AL98),3)</f>
        <v>0</v>
      </c>
      <c r="J98" s="393"/>
      <c r="K98" s="388">
        <f>IF($E98="","",VLOOKUP($E98,'SuperTour Women'!$E$6:$AN$238,9,FALSE))</f>
        <v>0</v>
      </c>
      <c r="L98" s="157">
        <f>IF(K98,LOOKUP(K98,{1;2;3;4;5;6;7;8;9;10;11;12;13;14;15;16;17;18;19;20;21},{30;25;21;18;16;15;14;13;12;11;10;9;8;7;6;5;4;3;2;1;0}),0)</f>
        <v>0</v>
      </c>
      <c r="M98" s="390">
        <f>IF($E98="","",VLOOKUP($E98,'SuperTour Women'!$E$6:$AN$238,11,FALSE))</f>
        <v>0</v>
      </c>
      <c r="N98" s="43">
        <f>IF(M98,LOOKUP(M98,{1;2;3;4;5;6;7;8;9;10;11;12;13;14;15;16;17;18;19;20;21},{30;25;21;18;16;15;14;13;12;11;10;9;8;7;6;5;4;3;2;1;0}),0)</f>
        <v>0</v>
      </c>
      <c r="O98" s="390">
        <f>IF($E98="","",VLOOKUP($E98,'SuperTour Women'!$E$6:$AN$238,13,FALSE))</f>
        <v>0</v>
      </c>
      <c r="P98" s="41">
        <f>IF(O98,LOOKUP(O98,{1;2;3;4;5;6;7;8;9;10;11;12;13;14;15;16;17;18;19;20;21},{30;25;21;18;16;15;14;13;12;11;10;9;8;7;6;5;4;3;2;1;0}),0)</f>
        <v>0</v>
      </c>
      <c r="Q98" s="390">
        <f>IF($E98="","",VLOOKUP($E98,'SuperTour Women'!$E$6:$AN$238,15,FALSE))</f>
        <v>0</v>
      </c>
      <c r="R98" s="43">
        <f>IF(Q98,LOOKUP(Q98,{1;2;3;4;5;6;7;8;9;10;11;12;13;14;15;16;17;18;19;20;21},{30;25;21;18;16;15;14;13;12;11;10;9;8;7;6;5;4;3;2;1;0}),0)</f>
        <v>0</v>
      </c>
      <c r="S98" s="390">
        <f>IF($E98="","",VLOOKUP($E98,'SuperTour Women'!$E$6:$AN$238,17,FALSE))</f>
        <v>0</v>
      </c>
      <c r="T98" s="45">
        <f>IF(S98,LOOKUP(S98,{1;2;3;4;5;6;7;8;9;10;11;12;13;14;15;16;17;18;19;20;21},{60;50;42;36;32;30;28;26;24;22;20;18;16;14;12;10;8;6;4;2;0}),0)</f>
        <v>0</v>
      </c>
      <c r="U98" s="390">
        <f>IF($E98="","",VLOOKUP($E98,'SuperTour Women'!$E$6:$AN$238,19,FALSE))</f>
        <v>0</v>
      </c>
      <c r="V98" s="41">
        <f>IF(U98,LOOKUP(U98,{1;2;3;4;5;6;7;8;9;10;11;12;13;14;15;16;17;18;19;20;21},{60;50;42;36;32;30;28;26;24;22;20;18;16;14;12;10;8;6;4;2;0}),0)</f>
        <v>0</v>
      </c>
      <c r="W98" s="390">
        <f>IF($E98="","",VLOOKUP($E98,'SuperTour Women'!$E$6:$AN$238,21,FALSE))</f>
        <v>0</v>
      </c>
      <c r="X98" s="45">
        <f>IF(W98,LOOKUP(W98,{1;2;3;4;5;6;7;8;9;10;11;12;13;14;15;16;17;18;19;20;21},{60;50;42;36;32;30;28;26;24;22;20;18;16;14;12;10;8;6;4;2;0}),0)</f>
        <v>0</v>
      </c>
      <c r="Y98" s="390">
        <f>IF($E98="","",VLOOKUP($E98,'SuperTour Women'!$E$6:$AN$238,23,FALSE))</f>
        <v>0</v>
      </c>
      <c r="Z98" s="41">
        <f>IF(Y98,LOOKUP(Y98,{1;2;3;4;5;6;7;8;9;10;11;12;13;14;15;16;17;18;19;20;21},{60;50;42;36;32;30;28;26;24;22;20;18;16;14;12;10;8;6;4;2;0}),0)</f>
        <v>0</v>
      </c>
      <c r="AA98" s="390">
        <f>IF($E98="","",VLOOKUP($E98,'SuperTour Women'!$E$6:$AN$238,25,FALSE))</f>
        <v>0</v>
      </c>
      <c r="AB98" s="106">
        <f>IF(AA98,LOOKUP(AA98,{1;2;3;4;5;6;7;8;9;10;11;12;13;14;15;16;17;18;19;20;21},{30;25;21;18;16;15;14;13;12;11;10;9;8;7;6;5;4;3;2;1;0}),0)</f>
        <v>0</v>
      </c>
      <c r="AC98" s="390">
        <f>IF($E98="","",VLOOKUP($E98,'SuperTour Women'!$E$6:$AN$238,27,FALSE))</f>
        <v>0</v>
      </c>
      <c r="AD98" s="488">
        <f>IF(AC98,LOOKUP(AC98,{1;2;3;4;5;6;7;8;9;10;11;12;13;14;15;16;17;18;19;20;21},{30;25;21;18;16;15;14;13;12;11;10;9;8;7;6;5;4;3;2;1;0}),0)</f>
        <v>0</v>
      </c>
      <c r="AE98" s="390">
        <f>IF($E98="","",VLOOKUP($E98,'SuperTour Women'!$E$6:$AN$238,29,FALSE))</f>
        <v>0</v>
      </c>
      <c r="AF98" s="106">
        <f>IF(AE98,LOOKUP(AE98,{1;2;3;4;5;6;7;8;9;10;11;12;13;14;15;16;17;18;19;20;21},{30;25;21;18;16;15;14;13;12;11;10;9;8;7;6;5;4;3;2;1;0}),0)</f>
        <v>0</v>
      </c>
      <c r="AG98" s="390">
        <f>IF($E98="","",VLOOKUP($E98,'SuperTour Women'!$E$6:$AN$238,31,FALSE))</f>
        <v>0</v>
      </c>
      <c r="AH98" s="41">
        <f>IF(AG98,LOOKUP(AG98,{1;2;3;4;5;6;7;8;9;10;11;12;13;14;15;16;17;18;19;20;21},{30;25;21;18;16;15;14;13;12;11;10;9;8;7;6;5;4;3;2;1;0}),0)</f>
        <v>0</v>
      </c>
      <c r="AI98" s="390">
        <f>IF($E98="","",VLOOKUP($E98,'SuperTour Women'!$E$6:$AN$238,33,FALSE))</f>
        <v>0</v>
      </c>
      <c r="AJ98" s="43">
        <f>IF(AI98,LOOKUP(AI98,{1;2;3;4;5;6;7;8;9;10;11;12;13;14;15;16;17;18;19;20;21},{30;25;21;18;16;15;14;13;12;11;10;9;8;7;6;5;4;3;2;1;0}),0)</f>
        <v>0</v>
      </c>
      <c r="AK98" s="390">
        <f>IF($E98="","",VLOOKUP($E98,'SuperTour Women'!$E$6:$AN$238,35,FALSE))</f>
        <v>0</v>
      </c>
      <c r="AL98" s="43">
        <f>IF(AK98,LOOKUP(AK98,{1;2;3;4;5;6;7;8;9;10;11;12;13;14;15;16;17;18;19;20;21},{30;25;21;18;16;15;14;13;12;11;10;9;8;7;6;5;4;3;2;1;0}),0)</f>
        <v>0</v>
      </c>
      <c r="AM98" s="437"/>
      <c r="AN98" s="255">
        <f t="shared" si="12"/>
        <v>57</v>
      </c>
      <c r="AO98" s="256">
        <f>(L98+N98+P98+R98+T98+V98+X98+Z98+AB98+AD98+AF98+AH98+AJ98+AL98)- SMALL((L98,N98,P98,R98,T98,V98,X98,Z98,AB98,AD98,AF98,AH98,AJ98,AL98),1)- SMALL((L98,N98,P98,R98,T98,V98,X98,Z98,AB98,AD98,AF98,AH98,AJ98,AL98),2)- SMALL((L98,N98,P98,R98,T98,V98,X98,Z98,AB98,AD98,AF98,AH98,AJ98,AL98),3)</f>
        <v>0</v>
      </c>
      <c r="AP98" s="393"/>
    </row>
    <row r="99" spans="1:42" s="264" customFormat="1" ht="16" customHeight="1" x14ac:dyDescent="0.2">
      <c r="A99" s="190">
        <f t="shared" si="8"/>
        <v>85</v>
      </c>
      <c r="B99" s="187">
        <v>3535316</v>
      </c>
      <c r="C99" s="181" t="s">
        <v>251</v>
      </c>
      <c r="D99" s="181" t="s">
        <v>390</v>
      </c>
      <c r="E99" s="178" t="str">
        <f t="shared" si="9"/>
        <v>RosieBRENNAN</v>
      </c>
      <c r="F99" s="172">
        <v>2017</v>
      </c>
      <c r="G99" s="193">
        <v>1988</v>
      </c>
      <c r="H99" s="311" t="str">
        <f t="shared" si="11"/>
        <v>SR</v>
      </c>
      <c r="I99" s="415">
        <f>(L99+N99+P99+R99+T99+V99+X99+Z99+AB99+AD99+AF99+AH99+AJ99+AL99)-SMALL((L99, N99,P99,R99,T99,V99,X99,Z99,AB99,AD99,AF99,AH99,AJ99,AL99),1)-SMALL((L99,N99,P99,R99,T99,V99,X99,Z99,AB99,AD99,AF99,AH99,AJ99,AL99),2)-SMALL((L99,N99,P99,R99,T99,V99,X99,Z99,AB99,AD99,AF99,AH99,AJ99,AL99),3)</f>
        <v>0</v>
      </c>
      <c r="J99" s="393"/>
      <c r="K99" s="388">
        <f>IF($E99="","",VLOOKUP($E99,'SuperTour Women'!$E$6:$AN$238,9,FALSE))</f>
        <v>0</v>
      </c>
      <c r="L99" s="157">
        <f>IF(K99,LOOKUP(K99,{1;2;3;4;5;6;7;8;9;10;11;12;13;14;15;16;17;18;19;20;21},{30;25;21;18;16;15;14;13;12;11;10;9;8;7;6;5;4;3;2;1;0}),0)</f>
        <v>0</v>
      </c>
      <c r="M99" s="390">
        <f>IF($E99="","",VLOOKUP($E99,'SuperTour Women'!$E$6:$AN$238,11,FALSE))</f>
        <v>0</v>
      </c>
      <c r="N99" s="43">
        <f>IF(M99,LOOKUP(M99,{1;2;3;4;5;6;7;8;9;10;11;12;13;14;15;16;17;18;19;20;21},{30;25;21;18;16;15;14;13;12;11;10;9;8;7;6;5;4;3;2;1;0}),0)</f>
        <v>0</v>
      </c>
      <c r="O99" s="390">
        <f>IF($E99="","",VLOOKUP($E99,'SuperTour Women'!$E$6:$AN$238,13,FALSE))</f>
        <v>0</v>
      </c>
      <c r="P99" s="41">
        <f>IF(O99,LOOKUP(O99,{1;2;3;4;5;6;7;8;9;10;11;12;13;14;15;16;17;18;19;20;21},{30;25;21;18;16;15;14;13;12;11;10;9;8;7;6;5;4;3;2;1;0}),0)</f>
        <v>0</v>
      </c>
      <c r="Q99" s="390">
        <f>IF($E99="","",VLOOKUP($E99,'SuperTour Women'!$E$6:$AN$238,15,FALSE))</f>
        <v>0</v>
      </c>
      <c r="R99" s="43">
        <f>IF(Q99,LOOKUP(Q99,{1;2;3;4;5;6;7;8;9;10;11;12;13;14;15;16;17;18;19;20;21},{30;25;21;18;16;15;14;13;12;11;10;9;8;7;6;5;4;3;2;1;0}),0)</f>
        <v>0</v>
      </c>
      <c r="S99" s="390">
        <f>IF($E99="","",VLOOKUP($E99,'SuperTour Women'!$E$6:$AN$238,17,FALSE))</f>
        <v>0</v>
      </c>
      <c r="T99" s="45">
        <f>IF(S99,LOOKUP(S99,{1;2;3;4;5;6;7;8;9;10;11;12;13;14;15;16;17;18;19;20;21},{60;50;42;36;32;30;28;26;24;22;20;18;16;14;12;10;8;6;4;2;0}),0)</f>
        <v>0</v>
      </c>
      <c r="U99" s="390">
        <f>IF($E99="","",VLOOKUP($E99,'SuperTour Women'!$E$6:$AN$238,19,FALSE))</f>
        <v>0</v>
      </c>
      <c r="V99" s="41">
        <f>IF(U99,LOOKUP(U99,{1;2;3;4;5;6;7;8;9;10;11;12;13;14;15;16;17;18;19;20;21},{60;50;42;36;32;30;28;26;24;22;20;18;16;14;12;10;8;6;4;2;0}),0)</f>
        <v>0</v>
      </c>
      <c r="W99" s="390">
        <f>IF($E99="","",VLOOKUP($E99,'SuperTour Women'!$E$6:$AN$238,21,FALSE))</f>
        <v>0</v>
      </c>
      <c r="X99" s="45">
        <f>IF(W99,LOOKUP(W99,{1;2;3;4;5;6;7;8;9;10;11;12;13;14;15;16;17;18;19;20;21},{60;50;42;36;32;30;28;26;24;22;20;18;16;14;12;10;8;6;4;2;0}),0)</f>
        <v>0</v>
      </c>
      <c r="Y99" s="390">
        <f>IF($E99="","",VLOOKUP($E99,'SuperTour Women'!$E$6:$AN$238,23,FALSE))</f>
        <v>0</v>
      </c>
      <c r="Z99" s="41">
        <f>IF(Y99,LOOKUP(Y99,{1;2;3;4;5;6;7;8;9;10;11;12;13;14;15;16;17;18;19;20;21},{60;50;42;36;32;30;28;26;24;22;20;18;16;14;12;10;8;6;4;2;0}),0)</f>
        <v>0</v>
      </c>
      <c r="AA99" s="390">
        <f>IF($E99="","",VLOOKUP($E99,'SuperTour Women'!$E$6:$AN$238,25,FALSE))</f>
        <v>0</v>
      </c>
      <c r="AB99" s="106">
        <f>IF(AA99,LOOKUP(AA99,{1;2;3;4;5;6;7;8;9;10;11;12;13;14;15;16;17;18;19;20;21},{30;25;21;18;16;15;14;13;12;11;10;9;8;7;6;5;4;3;2;1;0}),0)</f>
        <v>0</v>
      </c>
      <c r="AC99" s="390">
        <f>IF($E99="","",VLOOKUP($E99,'SuperTour Women'!$E$6:$AN$238,27,FALSE))</f>
        <v>0</v>
      </c>
      <c r="AD99" s="488">
        <f>IF(AC99,LOOKUP(AC99,{1;2;3;4;5;6;7;8;9;10;11;12;13;14;15;16;17;18;19;20;21},{30;25;21;18;16;15;14;13;12;11;10;9;8;7;6;5;4;3;2;1;0}),0)</f>
        <v>0</v>
      </c>
      <c r="AE99" s="390">
        <f>IF($E99="","",VLOOKUP($E99,'SuperTour Women'!$E$6:$AN$238,29,FALSE))</f>
        <v>0</v>
      </c>
      <c r="AF99" s="106">
        <f>IF(AE99,LOOKUP(AE99,{1;2;3;4;5;6;7;8;9;10;11;12;13;14;15;16;17;18;19;20;21},{30;25;21;18;16;15;14;13;12;11;10;9;8;7;6;5;4;3;2;1;0}),0)</f>
        <v>0</v>
      </c>
      <c r="AG99" s="390">
        <f>IF($E99="","",VLOOKUP($E99,'SuperTour Women'!$E$6:$AN$238,31,FALSE))</f>
        <v>0</v>
      </c>
      <c r="AH99" s="41">
        <f>IF(AG99,LOOKUP(AG99,{1;2;3;4;5;6;7;8;9;10;11;12;13;14;15;16;17;18;19;20;21},{30;25;21;18;16;15;14;13;12;11;10;9;8;7;6;5;4;3;2;1;0}),0)</f>
        <v>0</v>
      </c>
      <c r="AI99" s="390">
        <f>IF($E99="","",VLOOKUP($E99,'SuperTour Women'!$E$6:$AN$238,33,FALSE))</f>
        <v>0</v>
      </c>
      <c r="AJ99" s="43">
        <f>IF(AI99,LOOKUP(AI99,{1;2;3;4;5;6;7;8;9;10;11;12;13;14;15;16;17;18;19;20;21},{30;25;21;18;16;15;14;13;12;11;10;9;8;7;6;5;4;3;2;1;0}),0)</f>
        <v>0</v>
      </c>
      <c r="AK99" s="390">
        <f>IF($E99="","",VLOOKUP($E99,'SuperTour Women'!$E$6:$AN$238,35,FALSE))</f>
        <v>0</v>
      </c>
      <c r="AL99" s="43">
        <f>IF(AK99,LOOKUP(AK99,{1;2;3;4;5;6;7;8;9;10;11;12;13;14;15;16;17;18;19;20;21},{30;25;21;18;16;15;14;13;12;11;10;9;8;7;6;5;4;3;2;1;0}),0)</f>
        <v>0</v>
      </c>
      <c r="AM99" s="437"/>
      <c r="AN99" s="255">
        <f t="shared" si="12"/>
        <v>57</v>
      </c>
      <c r="AO99" s="256">
        <f>(L99+N99+P99+R99+T99+V99+X99+Z99+AB99+AD99+AF99+AH99+AJ99+AL99)- SMALL((L99,N99,P99,R99,T99,V99,X99,Z99,AB99,AD99,AF99,AH99,AJ99,AL99),1)- SMALL((L99,N99,P99,R99,T99,V99,X99,Z99,AB99,AD99,AF99,AH99,AJ99,AL99),2)- SMALL((L99,N99,P99,R99,T99,V99,X99,Z99,AB99,AD99,AF99,AH99,AJ99,AL99),3)</f>
        <v>0</v>
      </c>
      <c r="AP99" s="393"/>
    </row>
    <row r="100" spans="1:42" s="54" customFormat="1" ht="16" customHeight="1" x14ac:dyDescent="0.2">
      <c r="A100" s="190">
        <f t="shared" si="8"/>
        <v>85</v>
      </c>
      <c r="B100" s="187">
        <v>3535637</v>
      </c>
      <c r="C100" s="181" t="s">
        <v>391</v>
      </c>
      <c r="D100" s="181" t="s">
        <v>392</v>
      </c>
      <c r="E100" s="178" t="str">
        <f t="shared" si="9"/>
        <v>CarolineBRISBOIS</v>
      </c>
      <c r="F100" s="172">
        <v>2017</v>
      </c>
      <c r="G100" s="193">
        <v>1996</v>
      </c>
      <c r="H100" s="311" t="str">
        <f t="shared" si="11"/>
        <v>U23</v>
      </c>
      <c r="I100" s="415">
        <f>(L100+N100+P100+R100+T100+V100+X100+Z100+AB100+AD100+AF100+AH100+AJ100+AL100)-SMALL((L100, N100,P100,R100,T100,V100,X100,Z100,AB100,AD100,AF100,AH100,AJ100,AL100),1)-SMALL((L100,N100,P100,R100,T100,V100,X100,Z100,AB100,AD100,AF100,AH100,AJ100,AL100),2)-SMALL((L100,N100,P100,R100,T100,V100,X100,Z100,AB100,AD100,AF100,AH100,AJ100,AL100),3)</f>
        <v>0</v>
      </c>
      <c r="J100" s="393"/>
      <c r="K100" s="388">
        <f>IF($E100="","",VLOOKUP($E100,'SuperTour Women'!$E$6:$AN$238,9,FALSE))</f>
        <v>0</v>
      </c>
      <c r="L100" s="157">
        <f>IF(K100,LOOKUP(K100,{1;2;3;4;5;6;7;8;9;10;11;12;13;14;15;16;17;18;19;20;21},{30;25;21;18;16;15;14;13;12;11;10;9;8;7;6;5;4;3;2;1;0}),0)</f>
        <v>0</v>
      </c>
      <c r="M100" s="390">
        <f>IF($E100="","",VLOOKUP($E100,'SuperTour Women'!$E$6:$AN$238,11,FALSE))</f>
        <v>0</v>
      </c>
      <c r="N100" s="43">
        <f>IF(M100,LOOKUP(M100,{1;2;3;4;5;6;7;8;9;10;11;12;13;14;15;16;17;18;19;20;21},{30;25;21;18;16;15;14;13;12;11;10;9;8;7;6;5;4;3;2;1;0}),0)</f>
        <v>0</v>
      </c>
      <c r="O100" s="390">
        <f>IF($E100="","",VLOOKUP($E100,'SuperTour Women'!$E$6:$AN$238,13,FALSE))</f>
        <v>0</v>
      </c>
      <c r="P100" s="41">
        <f>IF(O100,LOOKUP(O100,{1;2;3;4;5;6;7;8;9;10;11;12;13;14;15;16;17;18;19;20;21},{30;25;21;18;16;15;14;13;12;11;10;9;8;7;6;5;4;3;2;1;0}),0)</f>
        <v>0</v>
      </c>
      <c r="Q100" s="390">
        <f>IF($E100="","",VLOOKUP($E100,'SuperTour Women'!$E$6:$AN$238,15,FALSE))</f>
        <v>0</v>
      </c>
      <c r="R100" s="43">
        <f>IF(Q100,LOOKUP(Q100,{1;2;3;4;5;6;7;8;9;10;11;12;13;14;15;16;17;18;19;20;21},{30;25;21;18;16;15;14;13;12;11;10;9;8;7;6;5;4;3;2;1;0}),0)</f>
        <v>0</v>
      </c>
      <c r="S100" s="390">
        <f>IF($E100="","",VLOOKUP($E100,'SuperTour Women'!$E$6:$AN$238,17,FALSE))</f>
        <v>0</v>
      </c>
      <c r="T100" s="45">
        <f>IF(S100,LOOKUP(S100,{1;2;3;4;5;6;7;8;9;10;11;12;13;14;15;16;17;18;19;20;21},{60;50;42;36;32;30;28;26;24;22;20;18;16;14;12;10;8;6;4;2;0}),0)</f>
        <v>0</v>
      </c>
      <c r="U100" s="390">
        <f>IF($E100="","",VLOOKUP($E100,'SuperTour Women'!$E$6:$AN$238,19,FALSE))</f>
        <v>0</v>
      </c>
      <c r="V100" s="41">
        <f>IF(U100,LOOKUP(U100,{1;2;3;4;5;6;7;8;9;10;11;12;13;14;15;16;17;18;19;20;21},{60;50;42;36;32;30;28;26;24;22;20;18;16;14;12;10;8;6;4;2;0}),0)</f>
        <v>0</v>
      </c>
      <c r="W100" s="390">
        <f>IF($E100="","",VLOOKUP($E100,'SuperTour Women'!$E$6:$AN$238,21,FALSE))</f>
        <v>0</v>
      </c>
      <c r="X100" s="45">
        <f>IF(W100,LOOKUP(W100,{1;2;3;4;5;6;7;8;9;10;11;12;13;14;15;16;17;18;19;20;21},{60;50;42;36;32;30;28;26;24;22;20;18;16;14;12;10;8;6;4;2;0}),0)</f>
        <v>0</v>
      </c>
      <c r="Y100" s="390">
        <f>IF($E100="","",VLOOKUP($E100,'SuperTour Women'!$E$6:$AN$238,23,FALSE))</f>
        <v>0</v>
      </c>
      <c r="Z100" s="41">
        <f>IF(Y100,LOOKUP(Y100,{1;2;3;4;5;6;7;8;9;10;11;12;13;14;15;16;17;18;19;20;21},{60;50;42;36;32;30;28;26;24;22;20;18;16;14;12;10;8;6;4;2;0}),0)</f>
        <v>0</v>
      </c>
      <c r="AA100" s="390">
        <f>IF($E100="","",VLOOKUP($E100,'SuperTour Women'!$E$6:$AN$238,25,FALSE))</f>
        <v>0</v>
      </c>
      <c r="AB100" s="106">
        <f>IF(AA100,LOOKUP(AA100,{1;2;3;4;5;6;7;8;9;10;11;12;13;14;15;16;17;18;19;20;21},{30;25;21;18;16;15;14;13;12;11;10;9;8;7;6;5;4;3;2;1;0}),0)</f>
        <v>0</v>
      </c>
      <c r="AC100" s="390">
        <f>IF($E100="","",VLOOKUP($E100,'SuperTour Women'!$E$6:$AN$238,27,FALSE))</f>
        <v>0</v>
      </c>
      <c r="AD100" s="488">
        <f>IF(AC100,LOOKUP(AC100,{1;2;3;4;5;6;7;8;9;10;11;12;13;14;15;16;17;18;19;20;21},{30;25;21;18;16;15;14;13;12;11;10;9;8;7;6;5;4;3;2;1;0}),0)</f>
        <v>0</v>
      </c>
      <c r="AE100" s="390">
        <f>IF($E100="","",VLOOKUP($E100,'SuperTour Women'!$E$6:$AN$238,29,FALSE))</f>
        <v>0</v>
      </c>
      <c r="AF100" s="106">
        <f>IF(AE100,LOOKUP(AE100,{1;2;3;4;5;6;7;8;9;10;11;12;13;14;15;16;17;18;19;20;21},{30;25;21;18;16;15;14;13;12;11;10;9;8;7;6;5;4;3;2;1;0}),0)</f>
        <v>0</v>
      </c>
      <c r="AG100" s="390">
        <f>IF($E100="","",VLOOKUP($E100,'SuperTour Women'!$E$6:$AN$238,31,FALSE))</f>
        <v>0</v>
      </c>
      <c r="AH100" s="41">
        <f>IF(AG100,LOOKUP(AG100,{1;2;3;4;5;6;7;8;9;10;11;12;13;14;15;16;17;18;19;20;21},{30;25;21;18;16;15;14;13;12;11;10;9;8;7;6;5;4;3;2;1;0}),0)</f>
        <v>0</v>
      </c>
      <c r="AI100" s="390">
        <f>IF($E100="","",VLOOKUP($E100,'SuperTour Women'!$E$6:$AN$238,33,FALSE))</f>
        <v>0</v>
      </c>
      <c r="AJ100" s="43">
        <f>IF(AI100,LOOKUP(AI100,{1;2;3;4;5;6;7;8;9;10;11;12;13;14;15;16;17;18;19;20;21},{30;25;21;18;16;15;14;13;12;11;10;9;8;7;6;5;4;3;2;1;0}),0)</f>
        <v>0</v>
      </c>
      <c r="AK100" s="390">
        <f>IF($E100="","",VLOOKUP($E100,'SuperTour Women'!$E$6:$AN$238,35,FALSE))</f>
        <v>0</v>
      </c>
      <c r="AL100" s="43">
        <f>IF(AK100,LOOKUP(AK100,{1;2;3;4;5;6;7;8;9;10;11;12;13;14;15;16;17;18;19;20;21},{30;25;21;18;16;15;14;13;12;11;10;9;8;7;6;5;4;3;2;1;0}),0)</f>
        <v>0</v>
      </c>
      <c r="AM100" s="259"/>
      <c r="AN100" s="255">
        <f t="shared" si="12"/>
        <v>57</v>
      </c>
      <c r="AO100" s="256">
        <f>(L100+N100+P100+R100+T100+V100+X100+Z100+AB100+AD100+AF100+AH100+AJ100+AL100)- SMALL((L100,N100,P100,R100,T100,V100,X100,Z100,AB100,AD100,AF100,AH100,AJ100,AL100),1)- SMALL((L100,N100,P100,R100,T100,V100,X100,Z100,AB100,AD100,AF100,AH100,AJ100,AL100),2)- SMALL((L100,N100,P100,R100,T100,V100,X100,Z100,AB100,AD100,AF100,AH100,AJ100,AL100),3)</f>
        <v>0</v>
      </c>
      <c r="AP100" s="161"/>
    </row>
    <row r="101" spans="1:42" s="264" customFormat="1" ht="16" customHeight="1" x14ac:dyDescent="0.2">
      <c r="A101" s="190">
        <f t="shared" si="8"/>
        <v>85</v>
      </c>
      <c r="B101" s="187">
        <v>3105194</v>
      </c>
      <c r="C101" s="182" t="s">
        <v>332</v>
      </c>
      <c r="D101" s="181" t="s">
        <v>289</v>
      </c>
      <c r="E101" s="178" t="str">
        <f t="shared" si="9"/>
        <v>SophieCARRIER-LAFORTE</v>
      </c>
      <c r="F101" s="172">
        <v>2017</v>
      </c>
      <c r="G101" s="193">
        <v>1995</v>
      </c>
      <c r="H101" s="311" t="str">
        <f t="shared" si="11"/>
        <v>SR</v>
      </c>
      <c r="I101" s="415">
        <f>(L101+N101+P101+R101+T101+V101+X101+Z101+AB101+AD101+AF101+AH101+AJ101+AL101)-SMALL((L101, N101,P101,R101,T101,V101,X101,Z101,AB101,AD101,AF101,AH101,AJ101,AL101),1)-SMALL((L101,N101,P101,R101,T101,V101,X101,Z101,AB101,AD101,AF101,AH101,AJ101,AL101),2)-SMALL((L101,N101,P101,R101,T101,V101,X101,Z101,AB101,AD101,AF101,AH101,AJ101,AL101),3)</f>
        <v>0</v>
      </c>
      <c r="J101" s="393"/>
      <c r="K101" s="388">
        <f>IF($E101="","",VLOOKUP($E101,'SuperTour Women'!$E$6:$AN$238,9,FALSE))</f>
        <v>0</v>
      </c>
      <c r="L101" s="157">
        <f>IF(K101,LOOKUP(K101,{1;2;3;4;5;6;7;8;9;10;11;12;13;14;15;16;17;18;19;20;21},{30;25;21;18;16;15;14;13;12;11;10;9;8;7;6;5;4;3;2;1;0}),0)</f>
        <v>0</v>
      </c>
      <c r="M101" s="390">
        <f>IF($E101="","",VLOOKUP($E101,'SuperTour Women'!$E$6:$AN$238,11,FALSE))</f>
        <v>0</v>
      </c>
      <c r="N101" s="43">
        <f>IF(M101,LOOKUP(M101,{1;2;3;4;5;6;7;8;9;10;11;12;13;14;15;16;17;18;19;20;21},{30;25;21;18;16;15;14;13;12;11;10;9;8;7;6;5;4;3;2;1;0}),0)</f>
        <v>0</v>
      </c>
      <c r="O101" s="390">
        <f>IF($E101="","",VLOOKUP($E101,'SuperTour Women'!$E$6:$AN$238,13,FALSE))</f>
        <v>0</v>
      </c>
      <c r="P101" s="41">
        <f>IF(O101,LOOKUP(O101,{1;2;3;4;5;6;7;8;9;10;11;12;13;14;15;16;17;18;19;20;21},{30;25;21;18;16;15;14;13;12;11;10;9;8;7;6;5;4;3;2;1;0}),0)</f>
        <v>0</v>
      </c>
      <c r="Q101" s="390">
        <f>IF($E101="","",VLOOKUP($E101,'SuperTour Women'!$E$6:$AN$238,15,FALSE))</f>
        <v>0</v>
      </c>
      <c r="R101" s="43">
        <f>IF(Q101,LOOKUP(Q101,{1;2;3;4;5;6;7;8;9;10;11;12;13;14;15;16;17;18;19;20;21},{30;25;21;18;16;15;14;13;12;11;10;9;8;7;6;5;4;3;2;1;0}),0)</f>
        <v>0</v>
      </c>
      <c r="S101" s="390">
        <f>IF($E101="","",VLOOKUP($E101,'SuperTour Women'!$E$6:$AN$238,17,FALSE))</f>
        <v>0</v>
      </c>
      <c r="T101" s="45">
        <f>IF(S101,LOOKUP(S101,{1;2;3;4;5;6;7;8;9;10;11;12;13;14;15;16;17;18;19;20;21},{60;50;42;36;32;30;28;26;24;22;20;18;16;14;12;10;8;6;4;2;0}),0)</f>
        <v>0</v>
      </c>
      <c r="U101" s="390">
        <f>IF($E101="","",VLOOKUP($E101,'SuperTour Women'!$E$6:$AN$238,19,FALSE))</f>
        <v>0</v>
      </c>
      <c r="V101" s="41">
        <f>IF(U101,LOOKUP(U101,{1;2;3;4;5;6;7;8;9;10;11;12;13;14;15;16;17;18;19;20;21},{60;50;42;36;32;30;28;26;24;22;20;18;16;14;12;10;8;6;4;2;0}),0)</f>
        <v>0</v>
      </c>
      <c r="W101" s="390">
        <f>IF($E101="","",VLOOKUP($E101,'SuperTour Women'!$E$6:$AN$238,21,FALSE))</f>
        <v>0</v>
      </c>
      <c r="X101" s="45">
        <f>IF(W101,LOOKUP(W101,{1;2;3;4;5;6;7;8;9;10;11;12;13;14;15;16;17;18;19;20;21},{60;50;42;36;32;30;28;26;24;22;20;18;16;14;12;10;8;6;4;2;0}),0)</f>
        <v>0</v>
      </c>
      <c r="Y101" s="390">
        <f>IF($E101="","",VLOOKUP($E101,'SuperTour Women'!$E$6:$AN$238,23,FALSE))</f>
        <v>0</v>
      </c>
      <c r="Z101" s="41">
        <f>IF(Y101,LOOKUP(Y101,{1;2;3;4;5;6;7;8;9;10;11;12;13;14;15;16;17;18;19;20;21},{60;50;42;36;32;30;28;26;24;22;20;18;16;14;12;10;8;6;4;2;0}),0)</f>
        <v>0</v>
      </c>
      <c r="AA101" s="390">
        <f>IF($E101="","",VLOOKUP($E101,'SuperTour Women'!$E$6:$AN$238,25,FALSE))</f>
        <v>0</v>
      </c>
      <c r="AB101" s="106">
        <f>IF(AA101,LOOKUP(AA101,{1;2;3;4;5;6;7;8;9;10;11;12;13;14;15;16;17;18;19;20;21},{30;25;21;18;16;15;14;13;12;11;10;9;8;7;6;5;4;3;2;1;0}),0)</f>
        <v>0</v>
      </c>
      <c r="AC101" s="390">
        <f>IF($E101="","",VLOOKUP($E101,'SuperTour Women'!$E$6:$AN$238,27,FALSE))</f>
        <v>0</v>
      </c>
      <c r="AD101" s="488">
        <f>IF(AC101,LOOKUP(AC101,{1;2;3;4;5;6;7;8;9;10;11;12;13;14;15;16;17;18;19;20;21},{30;25;21;18;16;15;14;13;12;11;10;9;8;7;6;5;4;3;2;1;0}),0)</f>
        <v>0</v>
      </c>
      <c r="AE101" s="390">
        <f>IF($E101="","",VLOOKUP($E101,'SuperTour Women'!$E$6:$AN$238,29,FALSE))</f>
        <v>0</v>
      </c>
      <c r="AF101" s="106">
        <f>IF(AE101,LOOKUP(AE101,{1;2;3;4;5;6;7;8;9;10;11;12;13;14;15;16;17;18;19;20;21},{30;25;21;18;16;15;14;13;12;11;10;9;8;7;6;5;4;3;2;1;0}),0)</f>
        <v>0</v>
      </c>
      <c r="AG101" s="390">
        <f>IF($E101="","",VLOOKUP($E101,'SuperTour Women'!$E$6:$AN$238,31,FALSE))</f>
        <v>0</v>
      </c>
      <c r="AH101" s="41">
        <f>IF(AG101,LOOKUP(AG101,{1;2;3;4;5;6;7;8;9;10;11;12;13;14;15;16;17;18;19;20;21},{30;25;21;18;16;15;14;13;12;11;10;9;8;7;6;5;4;3;2;1;0}),0)</f>
        <v>0</v>
      </c>
      <c r="AI101" s="390">
        <f>IF($E101="","",VLOOKUP($E101,'SuperTour Women'!$E$6:$AN$238,33,FALSE))</f>
        <v>0</v>
      </c>
      <c r="AJ101" s="43">
        <f>IF(AI101,LOOKUP(AI101,{1;2;3;4;5;6;7;8;9;10;11;12;13;14;15;16;17;18;19;20;21},{30;25;21;18;16;15;14;13;12;11;10;9;8;7;6;5;4;3;2;1;0}),0)</f>
        <v>0</v>
      </c>
      <c r="AK101" s="390">
        <f>IF($E101="","",VLOOKUP($E101,'SuperTour Women'!$E$6:$AN$238,35,FALSE))</f>
        <v>0</v>
      </c>
      <c r="AL101" s="43">
        <f>IF(AK101,LOOKUP(AK101,{1;2;3;4;5;6;7;8;9;10;11;12;13;14;15;16;17;18;19;20;21},{30;25;21;18;16;15;14;13;12;11;10;9;8;7;6;5;4;3;2;1;0}),0)</f>
        <v>0</v>
      </c>
      <c r="AM101" s="437"/>
      <c r="AN101" s="255">
        <f t="shared" si="12"/>
        <v>57</v>
      </c>
      <c r="AO101" s="256">
        <f>(L101+N101+P101+R101+T101+V101+X101+Z101+AB101+AD101+AF101+AH101+AJ101+AL101)- SMALL((L101,N101,P101,R101,T101,V101,X101,Z101,AB101,AD101,AF101,AH101,AJ101,AL101),1)- SMALL((L101,N101,P101,R101,T101,V101,X101,Z101,AB101,AD101,AF101,AH101,AJ101,AL101),2)- SMALL((L101,N101,P101,R101,T101,V101,X101,Z101,AB101,AD101,AF101,AH101,AJ101,AL101),3)</f>
        <v>0</v>
      </c>
      <c r="AP101" s="393"/>
    </row>
    <row r="102" spans="1:42" s="264" customFormat="1" ht="16" customHeight="1" x14ac:dyDescent="0.2">
      <c r="A102" s="190">
        <f t="shared" ref="A102:A133" si="13">RANK(I102,$I$6:$I$978)</f>
        <v>85</v>
      </c>
      <c r="B102" s="187">
        <v>3505631</v>
      </c>
      <c r="C102" s="181" t="s">
        <v>395</v>
      </c>
      <c r="D102" s="181" t="s">
        <v>396</v>
      </c>
      <c r="E102" s="178" t="str">
        <f t="shared" ref="E102:E133" si="14">C102&amp;D102</f>
        <v>EmilieCEDERVAERN</v>
      </c>
      <c r="F102" s="172">
        <v>2017</v>
      </c>
      <c r="G102" s="193">
        <v>1991</v>
      </c>
      <c r="H102" s="311" t="str">
        <f t="shared" si="11"/>
        <v>SR</v>
      </c>
      <c r="I102" s="415">
        <f>(L102+N102+P102+R102+T102+V102+X102+Z102+AB102+AD102+AF102+AH102+AJ102+AL102)-SMALL((L102, N102,P102,R102,T102,V102,X102,Z102,AB102,AD102,AF102,AH102,AJ102,AL102),1)-SMALL((L102,N102,P102,R102,T102,V102,X102,Z102,AB102,AD102,AF102,AH102,AJ102,AL102),2)-SMALL((L102,N102,P102,R102,T102,V102,X102,Z102,AB102,AD102,AF102,AH102,AJ102,AL102),3)</f>
        <v>0</v>
      </c>
      <c r="J102" s="393"/>
      <c r="K102" s="388">
        <f>IF($E102="","",VLOOKUP($E102,'SuperTour Women'!$E$6:$AN$238,9,FALSE))</f>
        <v>0</v>
      </c>
      <c r="L102" s="157">
        <f>IF(K102,LOOKUP(K102,{1;2;3;4;5;6;7;8;9;10;11;12;13;14;15;16;17;18;19;20;21},{30;25;21;18;16;15;14;13;12;11;10;9;8;7;6;5;4;3;2;1;0}),0)</f>
        <v>0</v>
      </c>
      <c r="M102" s="390">
        <f>IF($E102="","",VLOOKUP($E102,'SuperTour Women'!$E$6:$AN$238,11,FALSE))</f>
        <v>0</v>
      </c>
      <c r="N102" s="43">
        <f>IF(M102,LOOKUP(M102,{1;2;3;4;5;6;7;8;9;10;11;12;13;14;15;16;17;18;19;20;21},{30;25;21;18;16;15;14;13;12;11;10;9;8;7;6;5;4;3;2;1;0}),0)</f>
        <v>0</v>
      </c>
      <c r="O102" s="390">
        <f>IF($E102="","",VLOOKUP($E102,'SuperTour Women'!$E$6:$AN$238,13,FALSE))</f>
        <v>0</v>
      </c>
      <c r="P102" s="41">
        <f>IF(O102,LOOKUP(O102,{1;2;3;4;5;6;7;8;9;10;11;12;13;14;15;16;17;18;19;20;21},{30;25;21;18;16;15;14;13;12;11;10;9;8;7;6;5;4;3;2;1;0}),0)</f>
        <v>0</v>
      </c>
      <c r="Q102" s="390">
        <f>IF($E102="","",VLOOKUP($E102,'SuperTour Women'!$E$6:$AN$238,15,FALSE))</f>
        <v>0</v>
      </c>
      <c r="R102" s="43">
        <f>IF(Q102,LOOKUP(Q102,{1;2;3;4;5;6;7;8;9;10;11;12;13;14;15;16;17;18;19;20;21},{30;25;21;18;16;15;14;13;12;11;10;9;8;7;6;5;4;3;2;1;0}),0)</f>
        <v>0</v>
      </c>
      <c r="S102" s="390">
        <f>IF($E102="","",VLOOKUP($E102,'SuperTour Women'!$E$6:$AN$238,17,FALSE))</f>
        <v>0</v>
      </c>
      <c r="T102" s="45">
        <f>IF(S102,LOOKUP(S102,{1;2;3;4;5;6;7;8;9;10;11;12;13;14;15;16;17;18;19;20;21},{60;50;42;36;32;30;28;26;24;22;20;18;16;14;12;10;8;6;4;2;0}),0)</f>
        <v>0</v>
      </c>
      <c r="U102" s="390">
        <f>IF($E102="","",VLOOKUP($E102,'SuperTour Women'!$E$6:$AN$238,19,FALSE))</f>
        <v>0</v>
      </c>
      <c r="V102" s="41">
        <f>IF(U102,LOOKUP(U102,{1;2;3;4;5;6;7;8;9;10;11;12;13;14;15;16;17;18;19;20;21},{60;50;42;36;32;30;28;26;24;22;20;18;16;14;12;10;8;6;4;2;0}),0)</f>
        <v>0</v>
      </c>
      <c r="W102" s="390">
        <f>IF($E102="","",VLOOKUP($E102,'SuperTour Women'!$E$6:$AN$238,21,FALSE))</f>
        <v>0</v>
      </c>
      <c r="X102" s="45">
        <f>IF(W102,LOOKUP(W102,{1;2;3;4;5;6;7;8;9;10;11;12;13;14;15;16;17;18;19;20;21},{60;50;42;36;32;30;28;26;24;22;20;18;16;14;12;10;8;6;4;2;0}),0)</f>
        <v>0</v>
      </c>
      <c r="Y102" s="390">
        <f>IF($E102="","",VLOOKUP($E102,'SuperTour Women'!$E$6:$AN$238,23,FALSE))</f>
        <v>0</v>
      </c>
      <c r="Z102" s="41">
        <f>IF(Y102,LOOKUP(Y102,{1;2;3;4;5;6;7;8;9;10;11;12;13;14;15;16;17;18;19;20;21},{60;50;42;36;32;30;28;26;24;22;20;18;16;14;12;10;8;6;4;2;0}),0)</f>
        <v>0</v>
      </c>
      <c r="AA102" s="390">
        <f>IF($E102="","",VLOOKUP($E102,'SuperTour Women'!$E$6:$AN$238,25,FALSE))</f>
        <v>0</v>
      </c>
      <c r="AB102" s="106">
        <f>IF(AA102,LOOKUP(AA102,{1;2;3;4;5;6;7;8;9;10;11;12;13;14;15;16;17;18;19;20;21},{30;25;21;18;16;15;14;13;12;11;10;9;8;7;6;5;4;3;2;1;0}),0)</f>
        <v>0</v>
      </c>
      <c r="AC102" s="390">
        <f>IF($E102="","",VLOOKUP($E102,'SuperTour Women'!$E$6:$AN$238,27,FALSE))</f>
        <v>0</v>
      </c>
      <c r="AD102" s="488">
        <f>IF(AC102,LOOKUP(AC102,{1;2;3;4;5;6;7;8;9;10;11;12;13;14;15;16;17;18;19;20;21},{30;25;21;18;16;15;14;13;12;11;10;9;8;7;6;5;4;3;2;1;0}),0)</f>
        <v>0</v>
      </c>
      <c r="AE102" s="390">
        <f>IF($E102="","",VLOOKUP($E102,'SuperTour Women'!$E$6:$AN$238,29,FALSE))</f>
        <v>0</v>
      </c>
      <c r="AF102" s="106">
        <f>IF(AE102,LOOKUP(AE102,{1;2;3;4;5;6;7;8;9;10;11;12;13;14;15;16;17;18;19;20;21},{30;25;21;18;16;15;14;13;12;11;10;9;8;7;6;5;4;3;2;1;0}),0)</f>
        <v>0</v>
      </c>
      <c r="AG102" s="390">
        <f>IF($E102="","",VLOOKUP($E102,'SuperTour Women'!$E$6:$AN$238,31,FALSE))</f>
        <v>0</v>
      </c>
      <c r="AH102" s="41">
        <f>IF(AG102,LOOKUP(AG102,{1;2;3;4;5;6;7;8;9;10;11;12;13;14;15;16;17;18;19;20;21},{30;25;21;18;16;15;14;13;12;11;10;9;8;7;6;5;4;3;2;1;0}),0)</f>
        <v>0</v>
      </c>
      <c r="AI102" s="390">
        <f>IF($E102="","",VLOOKUP($E102,'SuperTour Women'!$E$6:$AN$238,33,FALSE))</f>
        <v>0</v>
      </c>
      <c r="AJ102" s="43">
        <f>IF(AI102,LOOKUP(AI102,{1;2;3;4;5;6;7;8;9;10;11;12;13;14;15;16;17;18;19;20;21},{30;25;21;18;16;15;14;13;12;11;10;9;8;7;6;5;4;3;2;1;0}),0)</f>
        <v>0</v>
      </c>
      <c r="AK102" s="390">
        <f>IF($E102="","",VLOOKUP($E102,'SuperTour Women'!$E$6:$AN$238,35,FALSE))</f>
        <v>0</v>
      </c>
      <c r="AL102" s="43">
        <f>IF(AK102,LOOKUP(AK102,{1;2;3;4;5;6;7;8;9;10;11;12;13;14;15;16;17;18;19;20;21},{30;25;21;18;16;15;14;13;12;11;10;9;8;7;6;5;4;3;2;1;0}),0)</f>
        <v>0</v>
      </c>
      <c r="AM102" s="437"/>
      <c r="AN102" s="255">
        <f t="shared" si="12"/>
        <v>57</v>
      </c>
      <c r="AO102" s="256">
        <f>(L102+N102+P102+R102+T102+V102+X102+Z102+AB102+AD102+AF102+AH102+AJ102+AL102)- SMALL((L102,N102,P102,R102,T102,V102,X102,Z102,AB102,AD102,AF102,AH102,AJ102,AL102),1)- SMALL((L102,N102,P102,R102,T102,V102,X102,Z102,AB102,AD102,AF102,AH102,AJ102,AL102),2)- SMALL((L102,N102,P102,R102,T102,V102,X102,Z102,AB102,AD102,AF102,AH102,AJ102,AL102),3)</f>
        <v>0</v>
      </c>
      <c r="AP102" s="393"/>
    </row>
    <row r="103" spans="1:42" s="54" customFormat="1" ht="16" customHeight="1" x14ac:dyDescent="0.2">
      <c r="A103" s="190">
        <f t="shared" si="13"/>
        <v>85</v>
      </c>
      <c r="B103" s="187">
        <v>3535747</v>
      </c>
      <c r="C103" s="181" t="s">
        <v>367</v>
      </c>
      <c r="D103" s="182" t="s">
        <v>540</v>
      </c>
      <c r="E103" s="178" t="str">
        <f t="shared" si="14"/>
        <v>MaeCHALMERS</v>
      </c>
      <c r="F103" s="174"/>
      <c r="G103" s="193">
        <v>2000</v>
      </c>
      <c r="H103" s="311" t="str">
        <f t="shared" si="11"/>
        <v>U23</v>
      </c>
      <c r="I103" s="415">
        <f>(L103+N103+P103+R103+T103+V103+X103+Z103+AB103+AD103+AF103+AH103+AJ103+AL103)-SMALL((L103, N103,P103,R103,T103,V103,X103,Z103,AB103,AD103,AF103,AH103,AJ103,AL103),1)-SMALL((L103,N103,P103,R103,T103,V103,X103,Z103,AB103,AD103,AF103,AH103,AJ103,AL103),2)-SMALL((L103,N103,P103,R103,T103,V103,X103,Z103,AB103,AD103,AF103,AH103,AJ103,AL103),3)</f>
        <v>0</v>
      </c>
      <c r="J103" s="393"/>
      <c r="K103" s="388">
        <f>IF($E103="","",VLOOKUP($E103,'SuperTour Women'!$E$6:$AN$238,9,FALSE))</f>
        <v>0</v>
      </c>
      <c r="L103" s="157">
        <f>IF(K103,LOOKUP(K103,{1;2;3;4;5;6;7;8;9;10;11;12;13;14;15;16;17;18;19;20;21},{30;25;21;18;16;15;14;13;12;11;10;9;8;7;6;5;4;3;2;1;0}),0)</f>
        <v>0</v>
      </c>
      <c r="M103" s="390">
        <f>IF($E103="","",VLOOKUP($E103,'SuperTour Women'!$E$6:$AN$238,11,FALSE))</f>
        <v>0</v>
      </c>
      <c r="N103" s="43">
        <f>IF(M103,LOOKUP(M103,{1;2;3;4;5;6;7;8;9;10;11;12;13;14;15;16;17;18;19;20;21},{30;25;21;18;16;15;14;13;12;11;10;9;8;7;6;5;4;3;2;1;0}),0)</f>
        <v>0</v>
      </c>
      <c r="O103" s="390">
        <f>IF($E103="","",VLOOKUP($E103,'SuperTour Women'!$E$6:$AN$238,13,FALSE))</f>
        <v>0</v>
      </c>
      <c r="P103" s="41">
        <f>IF(O103,LOOKUP(O103,{1;2;3;4;5;6;7;8;9;10;11;12;13;14;15;16;17;18;19;20;21},{30;25;21;18;16;15;14;13;12;11;10;9;8;7;6;5;4;3;2;1;0}),0)</f>
        <v>0</v>
      </c>
      <c r="Q103" s="390">
        <f>IF($E103="","",VLOOKUP($E103,'SuperTour Women'!$E$6:$AN$238,15,FALSE))</f>
        <v>0</v>
      </c>
      <c r="R103" s="43">
        <f>IF(Q103,LOOKUP(Q103,{1;2;3;4;5;6;7;8;9;10;11;12;13;14;15;16;17;18;19;20;21},{30;25;21;18;16;15;14;13;12;11;10;9;8;7;6;5;4;3;2;1;0}),0)</f>
        <v>0</v>
      </c>
      <c r="S103" s="390">
        <f>IF($E103="","",VLOOKUP($E103,'SuperTour Women'!$E$6:$AN$238,17,FALSE))</f>
        <v>0</v>
      </c>
      <c r="T103" s="45">
        <f>IF(S103,LOOKUP(S103,{1;2;3;4;5;6;7;8;9;10;11;12;13;14;15;16;17;18;19;20;21},{60;50;42;36;32;30;28;26;24;22;20;18;16;14;12;10;8;6;4;2;0}),0)</f>
        <v>0</v>
      </c>
      <c r="U103" s="390">
        <f>IF($E103="","",VLOOKUP($E103,'SuperTour Women'!$E$6:$AN$238,19,FALSE))</f>
        <v>0</v>
      </c>
      <c r="V103" s="41">
        <f>IF(U103,LOOKUP(U103,{1;2;3;4;5;6;7;8;9;10;11;12;13;14;15;16;17;18;19;20;21},{60;50;42;36;32;30;28;26;24;22;20;18;16;14;12;10;8;6;4;2;0}),0)</f>
        <v>0</v>
      </c>
      <c r="W103" s="390">
        <f>IF($E103="","",VLOOKUP($E103,'SuperTour Women'!$E$6:$AN$238,21,FALSE))</f>
        <v>0</v>
      </c>
      <c r="X103" s="45">
        <f>IF(W103,LOOKUP(W103,{1;2;3;4;5;6;7;8;9;10;11;12;13;14;15;16;17;18;19;20;21},{60;50;42;36;32;30;28;26;24;22;20;18;16;14;12;10;8;6;4;2;0}),0)</f>
        <v>0</v>
      </c>
      <c r="Y103" s="390">
        <f>IF($E103="","",VLOOKUP($E103,'SuperTour Women'!$E$6:$AN$238,23,FALSE))</f>
        <v>0</v>
      </c>
      <c r="Z103" s="41">
        <f>IF(Y103,LOOKUP(Y103,{1;2;3;4;5;6;7;8;9;10;11;12;13;14;15;16;17;18;19;20;21},{60;50;42;36;32;30;28;26;24;22;20;18;16;14;12;10;8;6;4;2;0}),0)</f>
        <v>0</v>
      </c>
      <c r="AA103" s="390">
        <f>IF($E103="","",VLOOKUP($E103,'SuperTour Women'!$E$6:$AN$238,25,FALSE))</f>
        <v>0</v>
      </c>
      <c r="AB103" s="106">
        <f>IF(AA103,LOOKUP(AA103,{1;2;3;4;5;6;7;8;9;10;11;12;13;14;15;16;17;18;19;20;21},{30;25;21;18;16;15;14;13;12;11;10;9;8;7;6;5;4;3;2;1;0}),0)</f>
        <v>0</v>
      </c>
      <c r="AC103" s="390">
        <f>IF($E103="","",VLOOKUP($E103,'SuperTour Women'!$E$6:$AN$238,27,FALSE))</f>
        <v>0</v>
      </c>
      <c r="AD103" s="488">
        <f>IF(AC103,LOOKUP(AC103,{1;2;3;4;5;6;7;8;9;10;11;12;13;14;15;16;17;18;19;20;21},{30;25;21;18;16;15;14;13;12;11;10;9;8;7;6;5;4;3;2;1;0}),0)</f>
        <v>0</v>
      </c>
      <c r="AE103" s="390">
        <f>IF($E103="","",VLOOKUP($E103,'SuperTour Women'!$E$6:$AN$238,29,FALSE))</f>
        <v>0</v>
      </c>
      <c r="AF103" s="106">
        <f>IF(AE103,LOOKUP(AE103,{1;2;3;4;5;6;7;8;9;10;11;12;13;14;15;16;17;18;19;20;21},{30;25;21;18;16;15;14;13;12;11;10;9;8;7;6;5;4;3;2;1;0}),0)</f>
        <v>0</v>
      </c>
      <c r="AG103" s="390">
        <f>IF($E103="","",VLOOKUP($E103,'SuperTour Women'!$E$6:$AN$238,31,FALSE))</f>
        <v>0</v>
      </c>
      <c r="AH103" s="41">
        <f>IF(AG103,LOOKUP(AG103,{1;2;3;4;5;6;7;8;9;10;11;12;13;14;15;16;17;18;19;20;21},{30;25;21;18;16;15;14;13;12;11;10;9;8;7;6;5;4;3;2;1;0}),0)</f>
        <v>0</v>
      </c>
      <c r="AI103" s="390">
        <f>IF($E103="","",VLOOKUP($E103,'SuperTour Women'!$E$6:$AN$238,33,FALSE))</f>
        <v>0</v>
      </c>
      <c r="AJ103" s="43">
        <f>IF(AI103,LOOKUP(AI103,{1;2;3;4;5;6;7;8;9;10;11;12;13;14;15;16;17;18;19;20;21},{30;25;21;18;16;15;14;13;12;11;10;9;8;7;6;5;4;3;2;1;0}),0)</f>
        <v>0</v>
      </c>
      <c r="AK103" s="390">
        <f>IF($E103="","",VLOOKUP($E103,'SuperTour Women'!$E$6:$AN$238,35,FALSE))</f>
        <v>0</v>
      </c>
      <c r="AL103" s="43">
        <f>IF(AK103,LOOKUP(AK103,{1;2;3;4;5;6;7;8;9;10;11;12;13;14;15;16;17;18;19;20;21},{30;25;21;18;16;15;14;13;12;11;10;9;8;7;6;5;4;3;2;1;0}),0)</f>
        <v>0</v>
      </c>
      <c r="AM103" s="259"/>
      <c r="AN103" s="255">
        <f t="shared" si="12"/>
        <v>57</v>
      </c>
      <c r="AO103" s="256">
        <f>(L103+N103+P103+R103+T103+V103+X103+Z103+AB103+AD103+AF103+AH103+AJ103+AL103)- SMALL((L103,N103,P103,R103,T103,V103,X103,Z103,AB103,AD103,AF103,AH103,AJ103,AL103),1)- SMALL((L103,N103,P103,R103,T103,V103,X103,Z103,AB103,AD103,AF103,AH103,AJ103,AL103),2)- SMALL((L103,N103,P103,R103,T103,V103,X103,Z103,AB103,AD103,AF103,AH103,AJ103,AL103),3)</f>
        <v>0</v>
      </c>
      <c r="AP103" s="161"/>
    </row>
    <row r="104" spans="1:42" s="54" customFormat="1" ht="16" customHeight="1" x14ac:dyDescent="0.2">
      <c r="A104" s="190">
        <f t="shared" si="13"/>
        <v>85</v>
      </c>
      <c r="B104" s="187">
        <v>3105184</v>
      </c>
      <c r="C104" s="181" t="s">
        <v>369</v>
      </c>
      <c r="D104" s="181" t="s">
        <v>370</v>
      </c>
      <c r="E104" s="178" t="str">
        <f t="shared" si="14"/>
        <v>Anne-MarieCOMEAU</v>
      </c>
      <c r="F104" s="172">
        <v>2017</v>
      </c>
      <c r="G104" s="193">
        <v>1996</v>
      </c>
      <c r="H104" s="311" t="str">
        <f t="shared" si="11"/>
        <v>U23</v>
      </c>
      <c r="I104" s="415">
        <f>(L104+N104+P104+R104+T104+V104+X104+Z104+AB104+AD104+AF104+AH104+AJ104+AL104)-SMALL((L104, N104,P104,R104,T104,V104,X104,Z104,AB104,AD104,AF104,AH104,AJ104,AL104),1)-SMALL((L104,N104,P104,R104,T104,V104,X104,Z104,AB104,AD104,AF104,AH104,AJ104,AL104),2)-SMALL((L104,N104,P104,R104,T104,V104,X104,Z104,AB104,AD104,AF104,AH104,AJ104,AL104),3)</f>
        <v>0</v>
      </c>
      <c r="J104" s="393"/>
      <c r="K104" s="388">
        <f>IF($E104="","",VLOOKUP($E104,'SuperTour Women'!$E$6:$AN$238,9,FALSE))</f>
        <v>0</v>
      </c>
      <c r="L104" s="157">
        <f>IF(K104,LOOKUP(K104,{1;2;3;4;5;6;7;8;9;10;11;12;13;14;15;16;17;18;19;20;21},{30;25;21;18;16;15;14;13;12;11;10;9;8;7;6;5;4;3;2;1;0}),0)</f>
        <v>0</v>
      </c>
      <c r="M104" s="390">
        <f>IF($E104="","",VLOOKUP($E104,'SuperTour Women'!$E$6:$AN$238,11,FALSE))</f>
        <v>0</v>
      </c>
      <c r="N104" s="43">
        <f>IF(M104,LOOKUP(M104,{1;2;3;4;5;6;7;8;9;10;11;12;13;14;15;16;17;18;19;20;21},{30;25;21;18;16;15;14;13;12;11;10;9;8;7;6;5;4;3;2;1;0}),0)</f>
        <v>0</v>
      </c>
      <c r="O104" s="390">
        <f>IF($E104="","",VLOOKUP($E104,'SuperTour Women'!$E$6:$AN$238,13,FALSE))</f>
        <v>0</v>
      </c>
      <c r="P104" s="41">
        <f>IF(O104,LOOKUP(O104,{1;2;3;4;5;6;7;8;9;10;11;12;13;14;15;16;17;18;19;20;21},{30;25;21;18;16;15;14;13;12;11;10;9;8;7;6;5;4;3;2;1;0}),0)</f>
        <v>0</v>
      </c>
      <c r="Q104" s="390">
        <f>IF($E104="","",VLOOKUP($E104,'SuperTour Women'!$E$6:$AN$238,15,FALSE))</f>
        <v>0</v>
      </c>
      <c r="R104" s="43">
        <f>IF(Q104,LOOKUP(Q104,{1;2;3;4;5;6;7;8;9;10;11;12;13;14;15;16;17;18;19;20;21},{30;25;21;18;16;15;14;13;12;11;10;9;8;7;6;5;4;3;2;1;0}),0)</f>
        <v>0</v>
      </c>
      <c r="S104" s="390">
        <f>IF($E104="","",VLOOKUP($E104,'SuperTour Women'!$E$6:$AN$238,17,FALSE))</f>
        <v>0</v>
      </c>
      <c r="T104" s="45">
        <f>IF(S104,LOOKUP(S104,{1;2;3;4;5;6;7;8;9;10;11;12;13;14;15;16;17;18;19;20;21},{60;50;42;36;32;30;28;26;24;22;20;18;16;14;12;10;8;6;4;2;0}),0)</f>
        <v>0</v>
      </c>
      <c r="U104" s="390">
        <f>IF($E104="","",VLOOKUP($E104,'SuperTour Women'!$E$6:$AN$238,19,FALSE))</f>
        <v>0</v>
      </c>
      <c r="V104" s="41">
        <f>IF(U104,LOOKUP(U104,{1;2;3;4;5;6;7;8;9;10;11;12;13;14;15;16;17;18;19;20;21},{60;50;42;36;32;30;28;26;24;22;20;18;16;14;12;10;8;6;4;2;0}),0)</f>
        <v>0</v>
      </c>
      <c r="W104" s="390">
        <f>IF($E104="","",VLOOKUP($E104,'SuperTour Women'!$E$6:$AN$238,21,FALSE))</f>
        <v>0</v>
      </c>
      <c r="X104" s="45">
        <f>IF(W104,LOOKUP(W104,{1;2;3;4;5;6;7;8;9;10;11;12;13;14;15;16;17;18;19;20;21},{60;50;42;36;32;30;28;26;24;22;20;18;16;14;12;10;8;6;4;2;0}),0)</f>
        <v>0</v>
      </c>
      <c r="Y104" s="390">
        <f>IF($E104="","",VLOOKUP($E104,'SuperTour Women'!$E$6:$AN$238,23,FALSE))</f>
        <v>0</v>
      </c>
      <c r="Z104" s="41">
        <f>IF(Y104,LOOKUP(Y104,{1;2;3;4;5;6;7;8;9;10;11;12;13;14;15;16;17;18;19;20;21},{60;50;42;36;32;30;28;26;24;22;20;18;16;14;12;10;8;6;4;2;0}),0)</f>
        <v>0</v>
      </c>
      <c r="AA104" s="390">
        <f>IF($E104="","",VLOOKUP($E104,'SuperTour Women'!$E$6:$AN$238,25,FALSE))</f>
        <v>0</v>
      </c>
      <c r="AB104" s="106">
        <f>IF(AA104,LOOKUP(AA104,{1;2;3;4;5;6;7;8;9;10;11;12;13;14;15;16;17;18;19;20;21},{30;25;21;18;16;15;14;13;12;11;10;9;8;7;6;5;4;3;2;1;0}),0)</f>
        <v>0</v>
      </c>
      <c r="AC104" s="390">
        <f>IF($E104="","",VLOOKUP($E104,'SuperTour Women'!$E$6:$AN$238,27,FALSE))</f>
        <v>0</v>
      </c>
      <c r="AD104" s="488">
        <f>IF(AC104,LOOKUP(AC104,{1;2;3;4;5;6;7;8;9;10;11;12;13;14;15;16;17;18;19;20;21},{30;25;21;18;16;15;14;13;12;11;10;9;8;7;6;5;4;3;2;1;0}),0)</f>
        <v>0</v>
      </c>
      <c r="AE104" s="390">
        <f>IF($E104="","",VLOOKUP($E104,'SuperTour Women'!$E$6:$AN$238,29,FALSE))</f>
        <v>0</v>
      </c>
      <c r="AF104" s="106">
        <f>IF(AE104,LOOKUP(AE104,{1;2;3;4;5;6;7;8;9;10;11;12;13;14;15;16;17;18;19;20;21},{30;25;21;18;16;15;14;13;12;11;10;9;8;7;6;5;4;3;2;1;0}),0)</f>
        <v>0</v>
      </c>
      <c r="AG104" s="390">
        <f>IF($E104="","",VLOOKUP($E104,'SuperTour Women'!$E$6:$AN$238,31,FALSE))</f>
        <v>0</v>
      </c>
      <c r="AH104" s="41">
        <f>IF(AG104,LOOKUP(AG104,{1;2;3;4;5;6;7;8;9;10;11;12;13;14;15;16;17;18;19;20;21},{30;25;21;18;16;15;14;13;12;11;10;9;8;7;6;5;4;3;2;1;0}),0)</f>
        <v>0</v>
      </c>
      <c r="AI104" s="390">
        <f>IF($E104="","",VLOOKUP($E104,'SuperTour Women'!$E$6:$AN$238,33,FALSE))</f>
        <v>0</v>
      </c>
      <c r="AJ104" s="43">
        <f>IF(AI104,LOOKUP(AI104,{1;2;3;4;5;6;7;8;9;10;11;12;13;14;15;16;17;18;19;20;21},{30;25;21;18;16;15;14;13;12;11;10;9;8;7;6;5;4;3;2;1;0}),0)</f>
        <v>0</v>
      </c>
      <c r="AK104" s="390">
        <f>IF($E104="","",VLOOKUP($E104,'SuperTour Women'!$E$6:$AN$238,35,FALSE))</f>
        <v>0</v>
      </c>
      <c r="AL104" s="43">
        <f>IF(AK104,LOOKUP(AK104,{1;2;3;4;5;6;7;8;9;10;11;12;13;14;15;16;17;18;19;20;21},{30;25;21;18;16;15;14;13;12;11;10;9;8;7;6;5;4;3;2;1;0}),0)</f>
        <v>0</v>
      </c>
      <c r="AM104" s="259"/>
      <c r="AN104" s="255">
        <f t="shared" si="12"/>
        <v>57</v>
      </c>
      <c r="AO104" s="256">
        <f>(L104+N104+P104+R104+T104+V104+X104+Z104+AB104+AD104+AF104+AH104+AJ104+AL104)- SMALL((L104,N104,P104,R104,T104,V104,X104,Z104,AB104,AD104,AF104,AH104,AJ104,AL104),1)- SMALL((L104,N104,P104,R104,T104,V104,X104,Z104,AB104,AD104,AF104,AH104,AJ104,AL104),2)- SMALL((L104,N104,P104,R104,T104,V104,X104,Z104,AB104,AD104,AF104,AH104,AJ104,AL104),3)</f>
        <v>0</v>
      </c>
      <c r="AP104" s="161"/>
    </row>
    <row r="105" spans="1:42" s="54" customFormat="1" ht="16" customHeight="1" x14ac:dyDescent="0.2">
      <c r="A105" s="190">
        <f t="shared" si="13"/>
        <v>85</v>
      </c>
      <c r="B105" s="187">
        <v>3105259</v>
      </c>
      <c r="C105" s="181" t="s">
        <v>397</v>
      </c>
      <c r="D105" s="181" t="s">
        <v>398</v>
      </c>
      <c r="E105" s="178" t="str">
        <f t="shared" si="14"/>
        <v>LisleCOMPTON</v>
      </c>
      <c r="F105" s="172">
        <v>2017</v>
      </c>
      <c r="G105" s="193">
        <v>1998</v>
      </c>
      <c r="H105" s="311" t="str">
        <f t="shared" si="11"/>
        <v>U23</v>
      </c>
      <c r="I105" s="415">
        <f>(L105+N105+P105+R105+T105+V105+X105+Z105+AB105+AD105+AF105+AH105+AJ105+AL105)-SMALL((L105, N105,P105,R105,T105,V105,X105,Z105,AB105,AD105,AF105,AH105,AJ105,AL105),1)-SMALL((L105,N105,P105,R105,T105,V105,X105,Z105,AB105,AD105,AF105,AH105,AJ105,AL105),2)-SMALL((L105,N105,P105,R105,T105,V105,X105,Z105,AB105,AD105,AF105,AH105,AJ105,AL105),3)</f>
        <v>0</v>
      </c>
      <c r="J105" s="393"/>
      <c r="K105" s="388">
        <f>IF($E105="","",VLOOKUP($E105,'SuperTour Women'!$E$6:$AN$238,9,FALSE))</f>
        <v>0</v>
      </c>
      <c r="L105" s="157">
        <f>IF(K105,LOOKUP(K105,{1;2;3;4;5;6;7;8;9;10;11;12;13;14;15;16;17;18;19;20;21},{30;25;21;18;16;15;14;13;12;11;10;9;8;7;6;5;4;3;2;1;0}),0)</f>
        <v>0</v>
      </c>
      <c r="M105" s="390">
        <f>IF($E105="","",VLOOKUP($E105,'SuperTour Women'!$E$6:$AN$238,11,FALSE))</f>
        <v>0</v>
      </c>
      <c r="N105" s="43">
        <f>IF(M105,LOOKUP(M105,{1;2;3;4;5;6;7;8;9;10;11;12;13;14;15;16;17;18;19;20;21},{30;25;21;18;16;15;14;13;12;11;10;9;8;7;6;5;4;3;2;1;0}),0)</f>
        <v>0</v>
      </c>
      <c r="O105" s="390">
        <f>IF($E105="","",VLOOKUP($E105,'SuperTour Women'!$E$6:$AN$238,13,FALSE))</f>
        <v>0</v>
      </c>
      <c r="P105" s="41">
        <f>IF(O105,LOOKUP(O105,{1;2;3;4;5;6;7;8;9;10;11;12;13;14;15;16;17;18;19;20;21},{30;25;21;18;16;15;14;13;12;11;10;9;8;7;6;5;4;3;2;1;0}),0)</f>
        <v>0</v>
      </c>
      <c r="Q105" s="390">
        <f>IF($E105="","",VLOOKUP($E105,'SuperTour Women'!$E$6:$AN$238,15,FALSE))</f>
        <v>0</v>
      </c>
      <c r="R105" s="43">
        <f>IF(Q105,LOOKUP(Q105,{1;2;3;4;5;6;7;8;9;10;11;12;13;14;15;16;17;18;19;20;21},{30;25;21;18;16;15;14;13;12;11;10;9;8;7;6;5;4;3;2;1;0}),0)</f>
        <v>0</v>
      </c>
      <c r="S105" s="390">
        <f>IF($E105="","",VLOOKUP($E105,'SuperTour Women'!$E$6:$AN$238,17,FALSE))</f>
        <v>0</v>
      </c>
      <c r="T105" s="45">
        <f>IF(S105,LOOKUP(S105,{1;2;3;4;5;6;7;8;9;10;11;12;13;14;15;16;17;18;19;20;21},{60;50;42;36;32;30;28;26;24;22;20;18;16;14;12;10;8;6;4;2;0}),0)</f>
        <v>0</v>
      </c>
      <c r="U105" s="390">
        <f>IF($E105="","",VLOOKUP($E105,'SuperTour Women'!$E$6:$AN$238,19,FALSE))</f>
        <v>0</v>
      </c>
      <c r="V105" s="41">
        <f>IF(U105,LOOKUP(U105,{1;2;3;4;5;6;7;8;9;10;11;12;13;14;15;16;17;18;19;20;21},{60;50;42;36;32;30;28;26;24;22;20;18;16;14;12;10;8;6;4;2;0}),0)</f>
        <v>0</v>
      </c>
      <c r="W105" s="390">
        <f>IF($E105="","",VLOOKUP($E105,'SuperTour Women'!$E$6:$AN$238,21,FALSE))</f>
        <v>0</v>
      </c>
      <c r="X105" s="45">
        <f>IF(W105,LOOKUP(W105,{1;2;3;4;5;6;7;8;9;10;11;12;13;14;15;16;17;18;19;20;21},{60;50;42;36;32;30;28;26;24;22;20;18;16;14;12;10;8;6;4;2;0}),0)</f>
        <v>0</v>
      </c>
      <c r="Y105" s="390">
        <f>IF($E105="","",VLOOKUP($E105,'SuperTour Women'!$E$6:$AN$238,23,FALSE))</f>
        <v>0</v>
      </c>
      <c r="Z105" s="41">
        <f>IF(Y105,LOOKUP(Y105,{1;2;3;4;5;6;7;8;9;10;11;12;13;14;15;16;17;18;19;20;21},{60;50;42;36;32;30;28;26;24;22;20;18;16;14;12;10;8;6;4;2;0}),0)</f>
        <v>0</v>
      </c>
      <c r="AA105" s="390">
        <f>IF($E105="","",VLOOKUP($E105,'SuperTour Women'!$E$6:$AN$238,25,FALSE))</f>
        <v>0</v>
      </c>
      <c r="AB105" s="106">
        <f>IF(AA105,LOOKUP(AA105,{1;2;3;4;5;6;7;8;9;10;11;12;13;14;15;16;17;18;19;20;21},{30;25;21;18;16;15;14;13;12;11;10;9;8;7;6;5;4;3;2;1;0}),0)</f>
        <v>0</v>
      </c>
      <c r="AC105" s="390">
        <f>IF($E105="","",VLOOKUP($E105,'SuperTour Women'!$E$6:$AN$238,27,FALSE))</f>
        <v>0</v>
      </c>
      <c r="AD105" s="488">
        <f>IF(AC105,LOOKUP(AC105,{1;2;3;4;5;6;7;8;9;10;11;12;13;14;15;16;17;18;19;20;21},{30;25;21;18;16;15;14;13;12;11;10;9;8;7;6;5;4;3;2;1;0}),0)</f>
        <v>0</v>
      </c>
      <c r="AE105" s="390">
        <f>IF($E105="","",VLOOKUP($E105,'SuperTour Women'!$E$6:$AN$238,29,FALSE))</f>
        <v>0</v>
      </c>
      <c r="AF105" s="106">
        <f>IF(AE105,LOOKUP(AE105,{1;2;3;4;5;6;7;8;9;10;11;12;13;14;15;16;17;18;19;20;21},{30;25;21;18;16;15;14;13;12;11;10;9;8;7;6;5;4;3;2;1;0}),0)</f>
        <v>0</v>
      </c>
      <c r="AG105" s="390">
        <f>IF($E105="","",VLOOKUP($E105,'SuperTour Women'!$E$6:$AN$238,31,FALSE))</f>
        <v>0</v>
      </c>
      <c r="AH105" s="41">
        <f>IF(AG105,LOOKUP(AG105,{1;2;3;4;5;6;7;8;9;10;11;12;13;14;15;16;17;18;19;20;21},{30;25;21;18;16;15;14;13;12;11;10;9;8;7;6;5;4;3;2;1;0}),0)</f>
        <v>0</v>
      </c>
      <c r="AI105" s="390">
        <f>IF($E105="","",VLOOKUP($E105,'SuperTour Women'!$E$6:$AN$238,33,FALSE))</f>
        <v>0</v>
      </c>
      <c r="AJ105" s="43">
        <f>IF(AI105,LOOKUP(AI105,{1;2;3;4;5;6;7;8;9;10;11;12;13;14;15;16;17;18;19;20;21},{30;25;21;18;16;15;14;13;12;11;10;9;8;7;6;5;4;3;2;1;0}),0)</f>
        <v>0</v>
      </c>
      <c r="AK105" s="390">
        <f>IF($E105="","",VLOOKUP($E105,'SuperTour Women'!$E$6:$AN$238,35,FALSE))</f>
        <v>0</v>
      </c>
      <c r="AL105" s="43">
        <f>IF(AK105,LOOKUP(AK105,{1;2;3;4;5;6;7;8;9;10;11;12;13;14;15;16;17;18;19;20;21},{30;25;21;18;16;15;14;13;12;11;10;9;8;7;6;5;4;3;2;1;0}),0)</f>
        <v>0</v>
      </c>
      <c r="AM105" s="259"/>
      <c r="AN105" s="255">
        <f t="shared" si="12"/>
        <v>57</v>
      </c>
      <c r="AO105" s="256">
        <f>(L105+N105+P105+R105+T105+V105+X105+Z105+AB105+AD105+AF105+AH105+AJ105+AL105)- SMALL((L105,N105,P105,R105,T105,V105,X105,Z105,AB105,AD105,AF105,AH105,AJ105,AL105),1)- SMALL((L105,N105,P105,R105,T105,V105,X105,Z105,AB105,AD105,AF105,AH105,AJ105,AL105),2)- SMALL((L105,N105,P105,R105,T105,V105,X105,Z105,AB105,AD105,AF105,AH105,AJ105,AL105),3)</f>
        <v>0</v>
      </c>
      <c r="AP105" s="161"/>
    </row>
    <row r="106" spans="1:42" s="264" customFormat="1" ht="16" customHeight="1" x14ac:dyDescent="0.2">
      <c r="A106" s="190">
        <f t="shared" si="13"/>
        <v>85</v>
      </c>
      <c r="B106" s="187">
        <v>3105240</v>
      </c>
      <c r="C106" s="181" t="s">
        <v>371</v>
      </c>
      <c r="D106" s="182" t="s">
        <v>563</v>
      </c>
      <c r="E106" s="178" t="str">
        <f t="shared" si="14"/>
        <v>KatherineDENIS</v>
      </c>
      <c r="F106" s="174"/>
      <c r="G106" s="193">
        <v>1996</v>
      </c>
      <c r="H106" s="311" t="str">
        <f t="shared" si="11"/>
        <v>U23</v>
      </c>
      <c r="I106" s="415">
        <f>(L106+N106+P106+R106+T106+V106+X106+Z106+AB106+AD106+AF106+AH106+AJ106+AL106)-SMALL((L106, N106,P106,R106,T106,V106,X106,Z106,AB106,AD106,AF106,AH106,AJ106,AL106),1)-SMALL((L106,N106,P106,R106,T106,V106,X106,Z106,AB106,AD106,AF106,AH106,AJ106,AL106),2)-SMALL((L106,N106,P106,R106,T106,V106,X106,Z106,AB106,AD106,AF106,AH106,AJ106,AL106),3)</f>
        <v>0</v>
      </c>
      <c r="J106" s="393"/>
      <c r="K106" s="388">
        <f>IF($E106="","",VLOOKUP($E106,'SuperTour Women'!$E$6:$AN$238,9,FALSE))</f>
        <v>0</v>
      </c>
      <c r="L106" s="157">
        <f>IF(K106,LOOKUP(K106,{1;2;3;4;5;6;7;8;9;10;11;12;13;14;15;16;17;18;19;20;21},{30;25;21;18;16;15;14;13;12;11;10;9;8;7;6;5;4;3;2;1;0}),0)</f>
        <v>0</v>
      </c>
      <c r="M106" s="390">
        <f>IF($E106="","",VLOOKUP($E106,'SuperTour Women'!$E$6:$AN$238,11,FALSE))</f>
        <v>0</v>
      </c>
      <c r="N106" s="43">
        <f>IF(M106,LOOKUP(M106,{1;2;3;4;5;6;7;8;9;10;11;12;13;14;15;16;17;18;19;20;21},{30;25;21;18;16;15;14;13;12;11;10;9;8;7;6;5;4;3;2;1;0}),0)</f>
        <v>0</v>
      </c>
      <c r="O106" s="390">
        <f>IF($E106="","",VLOOKUP($E106,'SuperTour Women'!$E$6:$AN$238,13,FALSE))</f>
        <v>0</v>
      </c>
      <c r="P106" s="41">
        <f>IF(O106,LOOKUP(O106,{1;2;3;4;5;6;7;8;9;10;11;12;13;14;15;16;17;18;19;20;21},{30;25;21;18;16;15;14;13;12;11;10;9;8;7;6;5;4;3;2;1;0}),0)</f>
        <v>0</v>
      </c>
      <c r="Q106" s="390">
        <f>IF($E106="","",VLOOKUP($E106,'SuperTour Women'!$E$6:$AN$238,15,FALSE))</f>
        <v>0</v>
      </c>
      <c r="R106" s="43">
        <f>IF(Q106,LOOKUP(Q106,{1;2;3;4;5;6;7;8;9;10;11;12;13;14;15;16;17;18;19;20;21},{30;25;21;18;16;15;14;13;12;11;10;9;8;7;6;5;4;3;2;1;0}),0)</f>
        <v>0</v>
      </c>
      <c r="S106" s="390">
        <f>IF($E106="","",VLOOKUP($E106,'SuperTour Women'!$E$6:$AN$238,17,FALSE))</f>
        <v>0</v>
      </c>
      <c r="T106" s="45">
        <f>IF(S106,LOOKUP(S106,{1;2;3;4;5;6;7;8;9;10;11;12;13;14;15;16;17;18;19;20;21},{60;50;42;36;32;30;28;26;24;22;20;18;16;14;12;10;8;6;4;2;0}),0)</f>
        <v>0</v>
      </c>
      <c r="U106" s="390">
        <f>IF($E106="","",VLOOKUP($E106,'SuperTour Women'!$E$6:$AN$238,19,FALSE))</f>
        <v>0</v>
      </c>
      <c r="V106" s="41">
        <f>IF(U106,LOOKUP(U106,{1;2;3;4;5;6;7;8;9;10;11;12;13;14;15;16;17;18;19;20;21},{60;50;42;36;32;30;28;26;24;22;20;18;16;14;12;10;8;6;4;2;0}),0)</f>
        <v>0</v>
      </c>
      <c r="W106" s="390">
        <f>IF($E106="","",VLOOKUP($E106,'SuperTour Women'!$E$6:$AN$238,21,FALSE))</f>
        <v>0</v>
      </c>
      <c r="X106" s="45">
        <f>IF(W106,LOOKUP(W106,{1;2;3;4;5;6;7;8;9;10;11;12;13;14;15;16;17;18;19;20;21},{60;50;42;36;32;30;28;26;24;22;20;18;16;14;12;10;8;6;4;2;0}),0)</f>
        <v>0</v>
      </c>
      <c r="Y106" s="390">
        <f>IF($E106="","",VLOOKUP($E106,'SuperTour Women'!$E$6:$AN$238,23,FALSE))</f>
        <v>0</v>
      </c>
      <c r="Z106" s="41">
        <f>IF(Y106,LOOKUP(Y106,{1;2;3;4;5;6;7;8;9;10;11;12;13;14;15;16;17;18;19;20;21},{60;50;42;36;32;30;28;26;24;22;20;18;16;14;12;10;8;6;4;2;0}),0)</f>
        <v>0</v>
      </c>
      <c r="AA106" s="390">
        <f>IF($E106="","",VLOOKUP($E106,'SuperTour Women'!$E$6:$AN$238,25,FALSE))</f>
        <v>0</v>
      </c>
      <c r="AB106" s="106">
        <f>IF(AA106,LOOKUP(AA106,{1;2;3;4;5;6;7;8;9;10;11;12;13;14;15;16;17;18;19;20;21},{30;25;21;18;16;15;14;13;12;11;10;9;8;7;6;5;4;3;2;1;0}),0)</f>
        <v>0</v>
      </c>
      <c r="AC106" s="390">
        <f>IF($E106="","",VLOOKUP($E106,'SuperTour Women'!$E$6:$AN$238,27,FALSE))</f>
        <v>0</v>
      </c>
      <c r="AD106" s="488">
        <f>IF(AC106,LOOKUP(AC106,{1;2;3;4;5;6;7;8;9;10;11;12;13;14;15;16;17;18;19;20;21},{30;25;21;18;16;15;14;13;12;11;10;9;8;7;6;5;4;3;2;1;0}),0)</f>
        <v>0</v>
      </c>
      <c r="AE106" s="390">
        <f>IF($E106="","",VLOOKUP($E106,'SuperTour Women'!$E$6:$AN$238,29,FALSE))</f>
        <v>0</v>
      </c>
      <c r="AF106" s="106">
        <f>IF(AE106,LOOKUP(AE106,{1;2;3;4;5;6;7;8;9;10;11;12;13;14;15;16;17;18;19;20;21},{30;25;21;18;16;15;14;13;12;11;10;9;8;7;6;5;4;3;2;1;0}),0)</f>
        <v>0</v>
      </c>
      <c r="AG106" s="390">
        <f>IF($E106="","",VLOOKUP($E106,'SuperTour Women'!$E$6:$AN$238,31,FALSE))</f>
        <v>0</v>
      </c>
      <c r="AH106" s="41">
        <f>IF(AG106,LOOKUP(AG106,{1;2;3;4;5;6;7;8;9;10;11;12;13;14;15;16;17;18;19;20;21},{30;25;21;18;16;15;14;13;12;11;10;9;8;7;6;5;4;3;2;1;0}),0)</f>
        <v>0</v>
      </c>
      <c r="AI106" s="390">
        <f>IF($E106="","",VLOOKUP($E106,'SuperTour Women'!$E$6:$AN$238,33,FALSE))</f>
        <v>0</v>
      </c>
      <c r="AJ106" s="43">
        <f>IF(AI106,LOOKUP(AI106,{1;2;3;4;5;6;7;8;9;10;11;12;13;14;15;16;17;18;19;20;21},{30;25;21;18;16;15;14;13;12;11;10;9;8;7;6;5;4;3;2;1;0}),0)</f>
        <v>0</v>
      </c>
      <c r="AK106" s="390">
        <f>IF($E106="","",VLOOKUP($E106,'SuperTour Women'!$E$6:$AN$238,35,FALSE))</f>
        <v>0</v>
      </c>
      <c r="AL106" s="43">
        <f>IF(AK106,LOOKUP(AK106,{1;2;3;4;5;6;7;8;9;10;11;12;13;14;15;16;17;18;19;20;21},{30;25;21;18;16;15;14;13;12;11;10;9;8;7;6;5;4;3;2;1;0}),0)</f>
        <v>0</v>
      </c>
      <c r="AM106" s="437"/>
      <c r="AN106" s="255">
        <f t="shared" si="12"/>
        <v>57</v>
      </c>
      <c r="AO106" s="256">
        <f>(L106+N106+P106+R106+T106+V106+X106+Z106+AB106+AD106+AF106+AH106+AJ106+AL106)- SMALL((L106,N106,P106,R106,T106,V106,X106,Z106,AB106,AD106,AF106,AH106,AJ106,AL106),1)- SMALL((L106,N106,P106,R106,T106,V106,X106,Z106,AB106,AD106,AF106,AH106,AJ106,AL106),2)- SMALL((L106,N106,P106,R106,T106,V106,X106,Z106,AB106,AD106,AF106,AH106,AJ106,AL106),3)</f>
        <v>0</v>
      </c>
      <c r="AP106" s="393"/>
    </row>
    <row r="107" spans="1:42" s="264" customFormat="1" ht="16" customHeight="1" x14ac:dyDescent="0.2">
      <c r="A107" s="190">
        <f t="shared" si="13"/>
        <v>85</v>
      </c>
      <c r="B107" s="187">
        <v>3535410</v>
      </c>
      <c r="C107" s="181" t="s">
        <v>400</v>
      </c>
      <c r="D107" s="181" t="s">
        <v>401</v>
      </c>
      <c r="E107" s="178" t="str">
        <f t="shared" si="14"/>
        <v>Jessie DIGGINS</v>
      </c>
      <c r="F107" s="172">
        <v>2017</v>
      </c>
      <c r="G107" s="193">
        <v>1991</v>
      </c>
      <c r="H107" s="311" t="str">
        <f t="shared" si="11"/>
        <v>SR</v>
      </c>
      <c r="I107" s="415">
        <f>(L107+N107+P107+R107+T107+V107+X107+Z107+AB107+AD107+AF107+AH107+AJ107+AL107)-SMALL((L107, N107,P107,R107,T107,V107,X107,Z107,AB107,AD107,AF107,AH107,AJ107,AL107),1)-SMALL((L107,N107,P107,R107,T107,V107,X107,Z107,AB107,AD107,AF107,AH107,AJ107,AL107),2)-SMALL((L107,N107,P107,R107,T107,V107,X107,Z107,AB107,AD107,AF107,AH107,AJ107,AL107),3)</f>
        <v>0</v>
      </c>
      <c r="J107" s="393"/>
      <c r="K107" s="388">
        <f>IF($E107="","",VLOOKUP($E107,'SuperTour Women'!$E$6:$AN$238,9,FALSE))</f>
        <v>0</v>
      </c>
      <c r="L107" s="157">
        <f>IF(K107,LOOKUP(K107,{1;2;3;4;5;6;7;8;9;10;11;12;13;14;15;16;17;18;19;20;21},{30;25;21;18;16;15;14;13;12;11;10;9;8;7;6;5;4;3;2;1;0}),0)</f>
        <v>0</v>
      </c>
      <c r="M107" s="390">
        <f>IF($E107="","",VLOOKUP($E107,'SuperTour Women'!$E$6:$AN$238,11,FALSE))</f>
        <v>0</v>
      </c>
      <c r="N107" s="43">
        <f>IF(M107,LOOKUP(M107,{1;2;3;4;5;6;7;8;9;10;11;12;13;14;15;16;17;18;19;20;21},{30;25;21;18;16;15;14;13;12;11;10;9;8;7;6;5;4;3;2;1;0}),0)</f>
        <v>0</v>
      </c>
      <c r="O107" s="390">
        <f>IF($E107="","",VLOOKUP($E107,'SuperTour Women'!$E$6:$AN$238,13,FALSE))</f>
        <v>0</v>
      </c>
      <c r="P107" s="41">
        <f>IF(O107,LOOKUP(O107,{1;2;3;4;5;6;7;8;9;10;11;12;13;14;15;16;17;18;19;20;21},{30;25;21;18;16;15;14;13;12;11;10;9;8;7;6;5;4;3;2;1;0}),0)</f>
        <v>0</v>
      </c>
      <c r="Q107" s="390">
        <f>IF($E107="","",VLOOKUP($E107,'SuperTour Women'!$E$6:$AN$238,15,FALSE))</f>
        <v>0</v>
      </c>
      <c r="R107" s="43">
        <f>IF(Q107,LOOKUP(Q107,{1;2;3;4;5;6;7;8;9;10;11;12;13;14;15;16;17;18;19;20;21},{30;25;21;18;16;15;14;13;12;11;10;9;8;7;6;5;4;3;2;1;0}),0)</f>
        <v>0</v>
      </c>
      <c r="S107" s="390">
        <f>IF($E107="","",VLOOKUP($E107,'SuperTour Women'!$E$6:$AN$238,17,FALSE))</f>
        <v>0</v>
      </c>
      <c r="T107" s="45">
        <f>IF(S107,LOOKUP(S107,{1;2;3;4;5;6;7;8;9;10;11;12;13;14;15;16;17;18;19;20;21},{60;50;42;36;32;30;28;26;24;22;20;18;16;14;12;10;8;6;4;2;0}),0)</f>
        <v>0</v>
      </c>
      <c r="U107" s="390">
        <f>IF($E107="","",VLOOKUP($E107,'SuperTour Women'!$E$6:$AN$238,19,FALSE))</f>
        <v>0</v>
      </c>
      <c r="V107" s="41">
        <f>IF(U107,LOOKUP(U107,{1;2;3;4;5;6;7;8;9;10;11;12;13;14;15;16;17;18;19;20;21},{60;50;42;36;32;30;28;26;24;22;20;18;16;14;12;10;8;6;4;2;0}),0)</f>
        <v>0</v>
      </c>
      <c r="W107" s="390">
        <f>IF($E107="","",VLOOKUP($E107,'SuperTour Women'!$E$6:$AN$238,21,FALSE))</f>
        <v>0</v>
      </c>
      <c r="X107" s="45">
        <f>IF(W107,LOOKUP(W107,{1;2;3;4;5;6;7;8;9;10;11;12;13;14;15;16;17;18;19;20;21},{60;50;42;36;32;30;28;26;24;22;20;18;16;14;12;10;8;6;4;2;0}),0)</f>
        <v>0</v>
      </c>
      <c r="Y107" s="390">
        <f>IF($E107="","",VLOOKUP($E107,'SuperTour Women'!$E$6:$AN$238,23,FALSE))</f>
        <v>0</v>
      </c>
      <c r="Z107" s="41">
        <f>IF(Y107,LOOKUP(Y107,{1;2;3;4;5;6;7;8;9;10;11;12;13;14;15;16;17;18;19;20;21},{60;50;42;36;32;30;28;26;24;22;20;18;16;14;12;10;8;6;4;2;0}),0)</f>
        <v>0</v>
      </c>
      <c r="AA107" s="390">
        <f>IF($E107="","",VLOOKUP($E107,'SuperTour Women'!$E$6:$AN$238,25,FALSE))</f>
        <v>0</v>
      </c>
      <c r="AB107" s="106">
        <f>IF(AA107,LOOKUP(AA107,{1;2;3;4;5;6;7;8;9;10;11;12;13;14;15;16;17;18;19;20;21},{30;25;21;18;16;15;14;13;12;11;10;9;8;7;6;5;4;3;2;1;0}),0)</f>
        <v>0</v>
      </c>
      <c r="AC107" s="390">
        <f>IF($E107="","",VLOOKUP($E107,'SuperTour Women'!$E$6:$AN$238,27,FALSE))</f>
        <v>0</v>
      </c>
      <c r="AD107" s="488">
        <f>IF(AC107,LOOKUP(AC107,{1;2;3;4;5;6;7;8;9;10;11;12;13;14;15;16;17;18;19;20;21},{30;25;21;18;16;15;14;13;12;11;10;9;8;7;6;5;4;3;2;1;0}),0)</f>
        <v>0</v>
      </c>
      <c r="AE107" s="390">
        <f>IF($E107="","",VLOOKUP($E107,'SuperTour Women'!$E$6:$AN$238,29,FALSE))</f>
        <v>0</v>
      </c>
      <c r="AF107" s="106">
        <f>IF(AE107,LOOKUP(AE107,{1;2;3;4;5;6;7;8;9;10;11;12;13;14;15;16;17;18;19;20;21},{30;25;21;18;16;15;14;13;12;11;10;9;8;7;6;5;4;3;2;1;0}),0)</f>
        <v>0</v>
      </c>
      <c r="AG107" s="390">
        <f>IF($E107="","",VLOOKUP($E107,'SuperTour Women'!$E$6:$AN$238,31,FALSE))</f>
        <v>0</v>
      </c>
      <c r="AH107" s="41">
        <f>IF(AG107,LOOKUP(AG107,{1;2;3;4;5;6;7;8;9;10;11;12;13;14;15;16;17;18;19;20;21},{30;25;21;18;16;15;14;13;12;11;10;9;8;7;6;5;4;3;2;1;0}),0)</f>
        <v>0</v>
      </c>
      <c r="AI107" s="390">
        <f>IF($E107="","",VLOOKUP($E107,'SuperTour Women'!$E$6:$AN$238,33,FALSE))</f>
        <v>0</v>
      </c>
      <c r="AJ107" s="43">
        <f>IF(AI107,LOOKUP(AI107,{1;2;3;4;5;6;7;8;9;10;11;12;13;14;15;16;17;18;19;20;21},{30;25;21;18;16;15;14;13;12;11;10;9;8;7;6;5;4;3;2;1;0}),0)</f>
        <v>0</v>
      </c>
      <c r="AK107" s="390">
        <f>IF($E107="","",VLOOKUP($E107,'SuperTour Women'!$E$6:$AN$238,35,FALSE))</f>
        <v>0</v>
      </c>
      <c r="AL107" s="43">
        <f>IF(AK107,LOOKUP(AK107,{1;2;3;4;5;6;7;8;9;10;11;12;13;14;15;16;17;18;19;20;21},{30;25;21;18;16;15;14;13;12;11;10;9;8;7;6;5;4;3;2;1;0}),0)</f>
        <v>0</v>
      </c>
      <c r="AM107" s="437"/>
      <c r="AN107" s="255">
        <f t="shared" si="12"/>
        <v>57</v>
      </c>
      <c r="AO107" s="256">
        <f>(L107+N107+P107+R107+T107+V107+X107+Z107+AB107+AD107+AF107+AH107+AJ107+AL107)- SMALL((L107,N107,P107,R107,T107,V107,X107,Z107,AB107,AD107,AF107,AH107,AJ107,AL107),1)- SMALL((L107,N107,P107,R107,T107,V107,X107,Z107,AB107,AD107,AF107,AH107,AJ107,AL107),2)- SMALL((L107,N107,P107,R107,T107,V107,X107,Z107,AB107,AD107,AF107,AH107,AJ107,AL107),3)</f>
        <v>0</v>
      </c>
      <c r="AP107" s="393"/>
    </row>
    <row r="108" spans="1:42" s="264" customFormat="1" ht="16" customHeight="1" x14ac:dyDescent="0.2">
      <c r="A108" s="190">
        <f t="shared" si="13"/>
        <v>85</v>
      </c>
      <c r="B108" s="187">
        <v>3535667</v>
      </c>
      <c r="C108" s="181" t="s">
        <v>360</v>
      </c>
      <c r="D108" s="181" t="s">
        <v>361</v>
      </c>
      <c r="E108" s="178" t="str">
        <f t="shared" si="14"/>
        <v>MaddieDonovan</v>
      </c>
      <c r="F108" s="174"/>
      <c r="G108" s="193">
        <v>1999</v>
      </c>
      <c r="H108" s="311" t="str">
        <f t="shared" si="11"/>
        <v>U23</v>
      </c>
      <c r="I108" s="415">
        <f>(L108+N108+P108+R108+T108+V108+X108+Z108+AB108+AD108+AF108+AH108+AJ108+AL108)-SMALL((L108, N108,P108,R108,T108,V108,X108,Z108,AB108,AD108,AF108,AH108,AJ108,AL108),1)-SMALL((L108,N108,P108,R108,T108,V108,X108,Z108,AB108,AD108,AF108,AH108,AJ108,AL108),2)-SMALL((L108,N108,P108,R108,T108,V108,X108,Z108,AB108,AD108,AF108,AH108,AJ108,AL108),3)</f>
        <v>0</v>
      </c>
      <c r="J108" s="393"/>
      <c r="K108" s="388">
        <f>IF($E108="","",VLOOKUP($E108,'SuperTour Women'!$E$6:$AN$238,9,FALSE))</f>
        <v>0</v>
      </c>
      <c r="L108" s="157">
        <f>IF(K108,LOOKUP(K108,{1;2;3;4;5;6;7;8;9;10;11;12;13;14;15;16;17;18;19;20;21},{30;25;21;18;16;15;14;13;12;11;10;9;8;7;6;5;4;3;2;1;0}),0)</f>
        <v>0</v>
      </c>
      <c r="M108" s="390">
        <f>IF($E108="","",VLOOKUP($E108,'SuperTour Women'!$E$6:$AN$238,11,FALSE))</f>
        <v>0</v>
      </c>
      <c r="N108" s="43">
        <f>IF(M108,LOOKUP(M108,{1;2;3;4;5;6;7;8;9;10;11;12;13;14;15;16;17;18;19;20;21},{30;25;21;18;16;15;14;13;12;11;10;9;8;7;6;5;4;3;2;1;0}),0)</f>
        <v>0</v>
      </c>
      <c r="O108" s="390">
        <f>IF($E108="","",VLOOKUP($E108,'SuperTour Women'!$E$6:$AN$238,13,FALSE))</f>
        <v>0</v>
      </c>
      <c r="P108" s="41">
        <f>IF(O108,LOOKUP(O108,{1;2;3;4;5;6;7;8;9;10;11;12;13;14;15;16;17;18;19;20;21},{30;25;21;18;16;15;14;13;12;11;10;9;8;7;6;5;4;3;2;1;0}),0)</f>
        <v>0</v>
      </c>
      <c r="Q108" s="390">
        <f>IF($E108="","",VLOOKUP($E108,'SuperTour Women'!$E$6:$AN$238,15,FALSE))</f>
        <v>0</v>
      </c>
      <c r="R108" s="43">
        <f>IF(Q108,LOOKUP(Q108,{1;2;3;4;5;6;7;8;9;10;11;12;13;14;15;16;17;18;19;20;21},{30;25;21;18;16;15;14;13;12;11;10;9;8;7;6;5;4;3;2;1;0}),0)</f>
        <v>0</v>
      </c>
      <c r="S108" s="390">
        <f>IF($E108="","",VLOOKUP($E108,'SuperTour Women'!$E$6:$AN$238,17,FALSE))</f>
        <v>0</v>
      </c>
      <c r="T108" s="45">
        <f>IF(S108,LOOKUP(S108,{1;2;3;4;5;6;7;8;9;10;11;12;13;14;15;16;17;18;19;20;21},{60;50;42;36;32;30;28;26;24;22;20;18;16;14;12;10;8;6;4;2;0}),0)</f>
        <v>0</v>
      </c>
      <c r="U108" s="390">
        <f>IF($E108="","",VLOOKUP($E108,'SuperTour Women'!$E$6:$AN$238,19,FALSE))</f>
        <v>0</v>
      </c>
      <c r="V108" s="41">
        <f>IF(U108,LOOKUP(U108,{1;2;3;4;5;6;7;8;9;10;11;12;13;14;15;16;17;18;19;20;21},{60;50;42;36;32;30;28;26;24;22;20;18;16;14;12;10;8;6;4;2;0}),0)</f>
        <v>0</v>
      </c>
      <c r="W108" s="390">
        <f>IF($E108="","",VLOOKUP($E108,'SuperTour Women'!$E$6:$AN$238,21,FALSE))</f>
        <v>0</v>
      </c>
      <c r="X108" s="45">
        <f>IF(W108,LOOKUP(W108,{1;2;3;4;5;6;7;8;9;10;11;12;13;14;15;16;17;18;19;20;21},{60;50;42;36;32;30;28;26;24;22;20;18;16;14;12;10;8;6;4;2;0}),0)</f>
        <v>0</v>
      </c>
      <c r="Y108" s="390">
        <f>IF($E108="","",VLOOKUP($E108,'SuperTour Women'!$E$6:$AN$238,23,FALSE))</f>
        <v>0</v>
      </c>
      <c r="Z108" s="41">
        <f>IF(Y108,LOOKUP(Y108,{1;2;3;4;5;6;7;8;9;10;11;12;13;14;15;16;17;18;19;20;21},{60;50;42;36;32;30;28;26;24;22;20;18;16;14;12;10;8;6;4;2;0}),0)</f>
        <v>0</v>
      </c>
      <c r="AA108" s="390">
        <f>IF($E108="","",VLOOKUP($E108,'SuperTour Women'!$E$6:$AN$238,25,FALSE))</f>
        <v>0</v>
      </c>
      <c r="AB108" s="106">
        <f>IF(AA108,LOOKUP(AA108,{1;2;3;4;5;6;7;8;9;10;11;12;13;14;15;16;17;18;19;20;21},{30;25;21;18;16;15;14;13;12;11;10;9;8;7;6;5;4;3;2;1;0}),0)</f>
        <v>0</v>
      </c>
      <c r="AC108" s="390">
        <f>IF($E108="","",VLOOKUP($E108,'SuperTour Women'!$E$6:$AN$238,27,FALSE))</f>
        <v>0</v>
      </c>
      <c r="AD108" s="488">
        <f>IF(AC108,LOOKUP(AC108,{1;2;3;4;5;6;7;8;9;10;11;12;13;14;15;16;17;18;19;20;21},{30;25;21;18;16;15;14;13;12;11;10;9;8;7;6;5;4;3;2;1;0}),0)</f>
        <v>0</v>
      </c>
      <c r="AE108" s="390">
        <f>IF($E108="","",VLOOKUP($E108,'SuperTour Women'!$E$6:$AN$238,29,FALSE))</f>
        <v>0</v>
      </c>
      <c r="AF108" s="106">
        <f>IF(AE108,LOOKUP(AE108,{1;2;3;4;5;6;7;8;9;10;11;12;13;14;15;16;17;18;19;20;21},{30;25;21;18;16;15;14;13;12;11;10;9;8;7;6;5;4;3;2;1;0}),0)</f>
        <v>0</v>
      </c>
      <c r="AG108" s="390">
        <f>IF($E108="","",VLOOKUP($E108,'SuperTour Women'!$E$6:$AN$238,31,FALSE))</f>
        <v>0</v>
      </c>
      <c r="AH108" s="41">
        <f>IF(AG108,LOOKUP(AG108,{1;2;3;4;5;6;7;8;9;10;11;12;13;14;15;16;17;18;19;20;21},{30;25;21;18;16;15;14;13;12;11;10;9;8;7;6;5;4;3;2;1;0}),0)</f>
        <v>0</v>
      </c>
      <c r="AI108" s="390">
        <f>IF($E108="","",VLOOKUP($E108,'SuperTour Women'!$E$6:$AN$238,33,FALSE))</f>
        <v>0</v>
      </c>
      <c r="AJ108" s="43">
        <f>IF(AI108,LOOKUP(AI108,{1;2;3;4;5;6;7;8;9;10;11;12;13;14;15;16;17;18;19;20;21},{30;25;21;18;16;15;14;13;12;11;10;9;8;7;6;5;4;3;2;1;0}),0)</f>
        <v>0</v>
      </c>
      <c r="AK108" s="390">
        <f>IF($E108="","",VLOOKUP($E108,'SuperTour Women'!$E$6:$AN$238,35,FALSE))</f>
        <v>0</v>
      </c>
      <c r="AL108" s="43">
        <f>IF(AK108,LOOKUP(AK108,{1;2;3;4;5;6;7;8;9;10;11;12;13;14;15;16;17;18;19;20;21},{30;25;21;18;16;15;14;13;12;11;10;9;8;7;6;5;4;3;2;1;0}),0)</f>
        <v>0</v>
      </c>
      <c r="AM108" s="437"/>
      <c r="AN108" s="255">
        <f t="shared" si="12"/>
        <v>57</v>
      </c>
      <c r="AO108" s="256">
        <f>(L108+N108+P108+R108+T108+V108+X108+Z108+AB108+AD108+AF108+AH108+AJ108+AL108)- SMALL((L108,N108,P108,R108,T108,V108,X108,Z108,AB108,AD108,AF108,AH108,AJ108,AL108),1)- SMALL((L108,N108,P108,R108,T108,V108,X108,Z108,AB108,AD108,AF108,AH108,AJ108,AL108),2)- SMALL((L108,N108,P108,R108,T108,V108,X108,Z108,AB108,AD108,AF108,AH108,AJ108,AL108),3)</f>
        <v>0</v>
      </c>
      <c r="AP108" s="393"/>
    </row>
    <row r="109" spans="1:42" s="54" customFormat="1" ht="16" customHeight="1" x14ac:dyDescent="0.2">
      <c r="A109" s="190">
        <f t="shared" si="13"/>
        <v>85</v>
      </c>
      <c r="B109" s="187">
        <v>3105213</v>
      </c>
      <c r="C109" s="181" t="s">
        <v>311</v>
      </c>
      <c r="D109" s="182" t="s">
        <v>562</v>
      </c>
      <c r="E109" s="178" t="str">
        <f t="shared" si="14"/>
        <v>LaurenceDUMAIS</v>
      </c>
      <c r="F109" s="174"/>
      <c r="G109" s="193">
        <v>1997</v>
      </c>
      <c r="H109" s="311" t="str">
        <f t="shared" si="11"/>
        <v>U23</v>
      </c>
      <c r="I109" s="415">
        <f>(L109+N109+P109+R109+T109+V109+X109+Z109+AB109+AD109+AF109+AH109+AJ109+AL109)-SMALL((L109, N109,P109,R109,T109,V109,X109,Z109,AB109,AD109,AF109,AH109,AJ109,AL109),1)-SMALL((L109,N109,P109,R109,T109,V109,X109,Z109,AB109,AD109,AF109,AH109,AJ109,AL109),2)-SMALL((L109,N109,P109,R109,T109,V109,X109,Z109,AB109,AD109,AF109,AH109,AJ109,AL109),3)</f>
        <v>0</v>
      </c>
      <c r="J109" s="393"/>
      <c r="K109" s="388">
        <f>IF($E109="","",VLOOKUP($E109,'SuperTour Women'!$E$6:$AN$238,9,FALSE))</f>
        <v>0</v>
      </c>
      <c r="L109" s="157">
        <f>IF(K109,LOOKUP(K109,{1;2;3;4;5;6;7;8;9;10;11;12;13;14;15;16;17;18;19;20;21},{30;25;21;18;16;15;14;13;12;11;10;9;8;7;6;5;4;3;2;1;0}),0)</f>
        <v>0</v>
      </c>
      <c r="M109" s="390">
        <f>IF($E109="","",VLOOKUP($E109,'SuperTour Women'!$E$6:$AN$238,11,FALSE))</f>
        <v>0</v>
      </c>
      <c r="N109" s="43">
        <f>IF(M109,LOOKUP(M109,{1;2;3;4;5;6;7;8;9;10;11;12;13;14;15;16;17;18;19;20;21},{30;25;21;18;16;15;14;13;12;11;10;9;8;7;6;5;4;3;2;1;0}),0)</f>
        <v>0</v>
      </c>
      <c r="O109" s="390">
        <f>IF($E109="","",VLOOKUP($E109,'SuperTour Women'!$E$6:$AN$238,13,FALSE))</f>
        <v>0</v>
      </c>
      <c r="P109" s="41">
        <f>IF(O109,LOOKUP(O109,{1;2;3;4;5;6;7;8;9;10;11;12;13;14;15;16;17;18;19;20;21},{30;25;21;18;16;15;14;13;12;11;10;9;8;7;6;5;4;3;2;1;0}),0)</f>
        <v>0</v>
      </c>
      <c r="Q109" s="390">
        <f>IF($E109="","",VLOOKUP($E109,'SuperTour Women'!$E$6:$AN$238,15,FALSE))</f>
        <v>0</v>
      </c>
      <c r="R109" s="43">
        <f>IF(Q109,LOOKUP(Q109,{1;2;3;4;5;6;7;8;9;10;11;12;13;14;15;16;17;18;19;20;21},{30;25;21;18;16;15;14;13;12;11;10;9;8;7;6;5;4;3;2;1;0}),0)</f>
        <v>0</v>
      </c>
      <c r="S109" s="390">
        <f>IF($E109="","",VLOOKUP($E109,'SuperTour Women'!$E$6:$AN$238,17,FALSE))</f>
        <v>0</v>
      </c>
      <c r="T109" s="45">
        <f>IF(S109,LOOKUP(S109,{1;2;3;4;5;6;7;8;9;10;11;12;13;14;15;16;17;18;19;20;21},{60;50;42;36;32;30;28;26;24;22;20;18;16;14;12;10;8;6;4;2;0}),0)</f>
        <v>0</v>
      </c>
      <c r="U109" s="390">
        <f>IF($E109="","",VLOOKUP($E109,'SuperTour Women'!$E$6:$AN$238,19,FALSE))</f>
        <v>0</v>
      </c>
      <c r="V109" s="41">
        <f>IF(U109,LOOKUP(U109,{1;2;3;4;5;6;7;8;9;10;11;12;13;14;15;16;17;18;19;20;21},{60;50;42;36;32;30;28;26;24;22;20;18;16;14;12;10;8;6;4;2;0}),0)</f>
        <v>0</v>
      </c>
      <c r="W109" s="390">
        <f>IF($E109="","",VLOOKUP($E109,'SuperTour Women'!$E$6:$AN$238,21,FALSE))</f>
        <v>0</v>
      </c>
      <c r="X109" s="45">
        <f>IF(W109,LOOKUP(W109,{1;2;3;4;5;6;7;8;9;10;11;12;13;14;15;16;17;18;19;20;21},{60;50;42;36;32;30;28;26;24;22;20;18;16;14;12;10;8;6;4;2;0}),0)</f>
        <v>0</v>
      </c>
      <c r="Y109" s="390">
        <f>IF($E109="","",VLOOKUP($E109,'SuperTour Women'!$E$6:$AN$238,23,FALSE))</f>
        <v>0</v>
      </c>
      <c r="Z109" s="41">
        <f>IF(Y109,LOOKUP(Y109,{1;2;3;4;5;6;7;8;9;10;11;12;13;14;15;16;17;18;19;20;21},{60;50;42;36;32;30;28;26;24;22;20;18;16;14;12;10;8;6;4;2;0}),0)</f>
        <v>0</v>
      </c>
      <c r="AA109" s="390">
        <f>IF($E109="","",VLOOKUP($E109,'SuperTour Women'!$E$6:$AN$238,25,FALSE))</f>
        <v>0</v>
      </c>
      <c r="AB109" s="106">
        <f>IF(AA109,LOOKUP(AA109,{1;2;3;4;5;6;7;8;9;10;11;12;13;14;15;16;17;18;19;20;21},{30;25;21;18;16;15;14;13;12;11;10;9;8;7;6;5;4;3;2;1;0}),0)</f>
        <v>0</v>
      </c>
      <c r="AC109" s="390">
        <f>IF($E109="","",VLOOKUP($E109,'SuperTour Women'!$E$6:$AN$238,27,FALSE))</f>
        <v>0</v>
      </c>
      <c r="AD109" s="488">
        <f>IF(AC109,LOOKUP(AC109,{1;2;3;4;5;6;7;8;9;10;11;12;13;14;15;16;17;18;19;20;21},{30;25;21;18;16;15;14;13;12;11;10;9;8;7;6;5;4;3;2;1;0}),0)</f>
        <v>0</v>
      </c>
      <c r="AE109" s="390">
        <f>IF($E109="","",VLOOKUP($E109,'SuperTour Women'!$E$6:$AN$238,29,FALSE))</f>
        <v>0</v>
      </c>
      <c r="AF109" s="106">
        <f>IF(AE109,LOOKUP(AE109,{1;2;3;4;5;6;7;8;9;10;11;12;13;14;15;16;17;18;19;20;21},{30;25;21;18;16;15;14;13;12;11;10;9;8;7;6;5;4;3;2;1;0}),0)</f>
        <v>0</v>
      </c>
      <c r="AG109" s="390">
        <f>IF($E109="","",VLOOKUP($E109,'SuperTour Women'!$E$6:$AN$238,31,FALSE))</f>
        <v>0</v>
      </c>
      <c r="AH109" s="41">
        <f>IF(AG109,LOOKUP(AG109,{1;2;3;4;5;6;7;8;9;10;11;12;13;14;15;16;17;18;19;20;21},{30;25;21;18;16;15;14;13;12;11;10;9;8;7;6;5;4;3;2;1;0}),0)</f>
        <v>0</v>
      </c>
      <c r="AI109" s="390">
        <f>IF($E109="","",VLOOKUP($E109,'SuperTour Women'!$E$6:$AN$238,33,FALSE))</f>
        <v>0</v>
      </c>
      <c r="AJ109" s="43">
        <f>IF(AI109,LOOKUP(AI109,{1;2;3;4;5;6;7;8;9;10;11;12;13;14;15;16;17;18;19;20;21},{30;25;21;18;16;15;14;13;12;11;10;9;8;7;6;5;4;3;2;1;0}),0)</f>
        <v>0</v>
      </c>
      <c r="AK109" s="390">
        <f>IF($E109="","",VLOOKUP($E109,'SuperTour Women'!$E$6:$AN$238,35,FALSE))</f>
        <v>0</v>
      </c>
      <c r="AL109" s="43">
        <f>IF(AK109,LOOKUP(AK109,{1;2;3;4;5;6;7;8;9;10;11;12;13;14;15;16;17;18;19;20;21},{30;25;21;18;16;15;14;13;12;11;10;9;8;7;6;5;4;3;2;1;0}),0)</f>
        <v>0</v>
      </c>
      <c r="AM109" s="259"/>
      <c r="AN109" s="255">
        <f t="shared" si="12"/>
        <v>57</v>
      </c>
      <c r="AO109" s="256">
        <f>(L109+N109+P109+R109+T109+V109+X109+Z109+AB109+AD109+AF109+AH109+AJ109+AL109)- SMALL((L109,N109,P109,R109,T109,V109,X109,Z109,AB109,AD109,AF109,AH109,AJ109,AL109),1)- SMALL((L109,N109,P109,R109,T109,V109,X109,Z109,AB109,AD109,AF109,AH109,AJ109,AL109),2)- SMALL((L109,N109,P109,R109,T109,V109,X109,Z109,AB109,AD109,AF109,AH109,AJ109,AL109),3)</f>
        <v>0</v>
      </c>
      <c r="AP109" s="161"/>
    </row>
    <row r="110" spans="1:42" s="54" customFormat="1" ht="16" customHeight="1" x14ac:dyDescent="0.2">
      <c r="A110" s="190">
        <f t="shared" si="13"/>
        <v>85</v>
      </c>
      <c r="B110" s="187">
        <v>3535129</v>
      </c>
      <c r="C110" s="181" t="s">
        <v>497</v>
      </c>
      <c r="D110" s="181" t="s">
        <v>498</v>
      </c>
      <c r="E110" s="178" t="str">
        <f t="shared" si="14"/>
        <v>SusanDUNKLEE</v>
      </c>
      <c r="F110" s="172">
        <v>2017</v>
      </c>
      <c r="G110" s="193">
        <v>1986</v>
      </c>
      <c r="H110" s="311" t="str">
        <f t="shared" si="11"/>
        <v>SR</v>
      </c>
      <c r="I110" s="415">
        <f>(L110+N110+P110+R110+T110+V110+X110+Z110+AB110+AD110+AF110+AH110+AJ110+AL110)-SMALL((L110, N110,P110,R110,T110,V110,X110,Z110,AB110,AD110,AF110,AH110,AJ110,AL110),1)-SMALL((L110,N110,P110,R110,T110,V110,X110,Z110,AB110,AD110,AF110,AH110,AJ110,AL110),2)-SMALL((L110,N110,P110,R110,T110,V110,X110,Z110,AB110,AD110,AF110,AH110,AJ110,AL110),3)</f>
        <v>0</v>
      </c>
      <c r="J110" s="393"/>
      <c r="K110" s="388">
        <f>IF($E110="","",VLOOKUP($E110,'SuperTour Women'!$E$6:$AN$238,9,FALSE))</f>
        <v>0</v>
      </c>
      <c r="L110" s="157">
        <f>IF(K110,LOOKUP(K110,{1;2;3;4;5;6;7;8;9;10;11;12;13;14;15;16;17;18;19;20;21},{30;25;21;18;16;15;14;13;12;11;10;9;8;7;6;5;4;3;2;1;0}),0)</f>
        <v>0</v>
      </c>
      <c r="M110" s="390">
        <f>IF($E110="","",VLOOKUP($E110,'SuperTour Women'!$E$6:$AN$238,11,FALSE))</f>
        <v>0</v>
      </c>
      <c r="N110" s="43">
        <f>IF(M110,LOOKUP(M110,{1;2;3;4;5;6;7;8;9;10;11;12;13;14;15;16;17;18;19;20;21},{30;25;21;18;16;15;14;13;12;11;10;9;8;7;6;5;4;3;2;1;0}),0)</f>
        <v>0</v>
      </c>
      <c r="O110" s="390">
        <f>IF($E110="","",VLOOKUP($E110,'SuperTour Women'!$E$6:$AN$238,13,FALSE))</f>
        <v>0</v>
      </c>
      <c r="P110" s="41">
        <f>IF(O110,LOOKUP(O110,{1;2;3;4;5;6;7;8;9;10;11;12;13;14;15;16;17;18;19;20;21},{30;25;21;18;16;15;14;13;12;11;10;9;8;7;6;5;4;3;2;1;0}),0)</f>
        <v>0</v>
      </c>
      <c r="Q110" s="390">
        <f>IF($E110="","",VLOOKUP($E110,'SuperTour Women'!$E$6:$AN$238,15,FALSE))</f>
        <v>0</v>
      </c>
      <c r="R110" s="43">
        <f>IF(Q110,LOOKUP(Q110,{1;2;3;4;5;6;7;8;9;10;11;12;13;14;15;16;17;18;19;20;21},{30;25;21;18;16;15;14;13;12;11;10;9;8;7;6;5;4;3;2;1;0}),0)</f>
        <v>0</v>
      </c>
      <c r="S110" s="390">
        <f>IF($E110="","",VLOOKUP($E110,'SuperTour Women'!$E$6:$AN$238,17,FALSE))</f>
        <v>0</v>
      </c>
      <c r="T110" s="45">
        <f>IF(S110,LOOKUP(S110,{1;2;3;4;5;6;7;8;9;10;11;12;13;14;15;16;17;18;19;20;21},{60;50;42;36;32;30;28;26;24;22;20;18;16;14;12;10;8;6;4;2;0}),0)</f>
        <v>0</v>
      </c>
      <c r="U110" s="390">
        <f>IF($E110="","",VLOOKUP($E110,'SuperTour Women'!$E$6:$AN$238,19,FALSE))</f>
        <v>0</v>
      </c>
      <c r="V110" s="41">
        <f>IF(U110,LOOKUP(U110,{1;2;3;4;5;6;7;8;9;10;11;12;13;14;15;16;17;18;19;20;21},{60;50;42;36;32;30;28;26;24;22;20;18;16;14;12;10;8;6;4;2;0}),0)</f>
        <v>0</v>
      </c>
      <c r="W110" s="390">
        <f>IF($E110="","",VLOOKUP($E110,'SuperTour Women'!$E$6:$AN$238,21,FALSE))</f>
        <v>0</v>
      </c>
      <c r="X110" s="45">
        <f>IF(W110,LOOKUP(W110,{1;2;3;4;5;6;7;8;9;10;11;12;13;14;15;16;17;18;19;20;21},{60;50;42;36;32;30;28;26;24;22;20;18;16;14;12;10;8;6;4;2;0}),0)</f>
        <v>0</v>
      </c>
      <c r="Y110" s="390">
        <f>IF($E110="","",VLOOKUP($E110,'SuperTour Women'!$E$6:$AN$238,23,FALSE))</f>
        <v>0</v>
      </c>
      <c r="Z110" s="41">
        <f>IF(Y110,LOOKUP(Y110,{1;2;3;4;5;6;7;8;9;10;11;12;13;14;15;16;17;18;19;20;21},{60;50;42;36;32;30;28;26;24;22;20;18;16;14;12;10;8;6;4;2;0}),0)</f>
        <v>0</v>
      </c>
      <c r="AA110" s="390">
        <f>IF($E110="","",VLOOKUP($E110,'SuperTour Women'!$E$6:$AN$238,25,FALSE))</f>
        <v>0</v>
      </c>
      <c r="AB110" s="106">
        <f>IF(AA110,LOOKUP(AA110,{1;2;3;4;5;6;7;8;9;10;11;12;13;14;15;16;17;18;19;20;21},{30;25;21;18;16;15;14;13;12;11;10;9;8;7;6;5;4;3;2;1;0}),0)</f>
        <v>0</v>
      </c>
      <c r="AC110" s="390">
        <f>IF($E110="","",VLOOKUP($E110,'SuperTour Women'!$E$6:$AN$238,27,FALSE))</f>
        <v>0</v>
      </c>
      <c r="AD110" s="488">
        <f>IF(AC110,LOOKUP(AC110,{1;2;3;4;5;6;7;8;9;10;11;12;13;14;15;16;17;18;19;20;21},{30;25;21;18;16;15;14;13;12;11;10;9;8;7;6;5;4;3;2;1;0}),0)</f>
        <v>0</v>
      </c>
      <c r="AE110" s="390">
        <f>IF($E110="","",VLOOKUP($E110,'SuperTour Women'!$E$6:$AN$238,29,FALSE))</f>
        <v>0</v>
      </c>
      <c r="AF110" s="106">
        <f>IF(AE110,LOOKUP(AE110,{1;2;3;4;5;6;7;8;9;10;11;12;13;14;15;16;17;18;19;20;21},{30;25;21;18;16;15;14;13;12;11;10;9;8;7;6;5;4;3;2;1;0}),0)</f>
        <v>0</v>
      </c>
      <c r="AG110" s="390">
        <f>IF($E110="","",VLOOKUP($E110,'SuperTour Women'!$E$6:$AN$238,31,FALSE))</f>
        <v>0</v>
      </c>
      <c r="AH110" s="41">
        <f>IF(AG110,LOOKUP(AG110,{1;2;3;4;5;6;7;8;9;10;11;12;13;14;15;16;17;18;19;20;21},{30;25;21;18;16;15;14;13;12;11;10;9;8;7;6;5;4;3;2;1;0}),0)</f>
        <v>0</v>
      </c>
      <c r="AI110" s="390">
        <f>IF($E110="","",VLOOKUP($E110,'SuperTour Women'!$E$6:$AN$238,33,FALSE))</f>
        <v>0</v>
      </c>
      <c r="AJ110" s="43">
        <f>IF(AI110,LOOKUP(AI110,{1;2;3;4;5;6;7;8;9;10;11;12;13;14;15;16;17;18;19;20;21},{30;25;21;18;16;15;14;13;12;11;10;9;8;7;6;5;4;3;2;1;0}),0)</f>
        <v>0</v>
      </c>
      <c r="AK110" s="390">
        <f>IF($E110="","",VLOOKUP($E110,'SuperTour Women'!$E$6:$AN$238,35,FALSE))</f>
        <v>0</v>
      </c>
      <c r="AL110" s="43">
        <f>IF(AK110,LOOKUP(AK110,{1;2;3;4;5;6;7;8;9;10;11;12;13;14;15;16;17;18;19;20;21},{30;25;21;18;16;15;14;13;12;11;10;9;8;7;6;5;4;3;2;1;0}),0)</f>
        <v>0</v>
      </c>
      <c r="AM110" s="259"/>
      <c r="AN110" s="255">
        <f t="shared" si="12"/>
        <v>57</v>
      </c>
      <c r="AO110" s="256">
        <f>(L110+N110+P110+R110+T110+V110+X110+Z110+AB110+AD110+AF110+AH110+AJ110+AL110)- SMALL((L110,N110,P110,R110,T110,V110,X110,Z110,AB110,AD110,AF110,AH110,AJ110,AL110),1)- SMALL((L110,N110,P110,R110,T110,V110,X110,Z110,AB110,AD110,AF110,AH110,AJ110,AL110),2)- SMALL((L110,N110,P110,R110,T110,V110,X110,Z110,AB110,AD110,AF110,AH110,AJ110,AL110),3)</f>
        <v>0</v>
      </c>
      <c r="AP110" s="161"/>
    </row>
    <row r="111" spans="1:42" s="54" customFormat="1" ht="16" customHeight="1" x14ac:dyDescent="0.2">
      <c r="A111" s="190">
        <f t="shared" si="13"/>
        <v>85</v>
      </c>
      <c r="B111" s="187">
        <v>3105105</v>
      </c>
      <c r="C111" s="181" t="s">
        <v>334</v>
      </c>
      <c r="D111" s="181" t="s">
        <v>335</v>
      </c>
      <c r="E111" s="178" t="str">
        <f t="shared" si="14"/>
        <v>AndreaDUPONT</v>
      </c>
      <c r="F111" s="172">
        <v>2017</v>
      </c>
      <c r="G111" s="193">
        <v>1980</v>
      </c>
      <c r="H111" s="311" t="str">
        <f t="shared" si="11"/>
        <v>SR</v>
      </c>
      <c r="I111" s="415">
        <f>(L111+N111+P111+R111+T111+V111+X111+Z111+AB111+AD111+AF111+AH111+AJ111+AL111)-SMALL((L111, N111,P111,R111,T111,V111,X111,Z111,AB111,AD111,AF111,AH111,AJ111,AL111),1)-SMALL((L111,N111,P111,R111,T111,V111,X111,Z111,AB111,AD111,AF111,AH111,AJ111,AL111),2)-SMALL((L111,N111,P111,R111,T111,V111,X111,Z111,AB111,AD111,AF111,AH111,AJ111,AL111),3)</f>
        <v>0</v>
      </c>
      <c r="J111" s="393"/>
      <c r="K111" s="388">
        <f>IF($E111="","",VLOOKUP($E111,'SuperTour Women'!$E$6:$AN$238,9,FALSE))</f>
        <v>0</v>
      </c>
      <c r="L111" s="157">
        <f>IF(K111,LOOKUP(K111,{1;2;3;4;5;6;7;8;9;10;11;12;13;14;15;16;17;18;19;20;21},{30;25;21;18;16;15;14;13;12;11;10;9;8;7;6;5;4;3;2;1;0}),0)</f>
        <v>0</v>
      </c>
      <c r="M111" s="390">
        <f>IF($E111="","",VLOOKUP($E111,'SuperTour Women'!$E$6:$AN$238,11,FALSE))</f>
        <v>0</v>
      </c>
      <c r="N111" s="43">
        <f>IF(M111,LOOKUP(M111,{1;2;3;4;5;6;7;8;9;10;11;12;13;14;15;16;17;18;19;20;21},{30;25;21;18;16;15;14;13;12;11;10;9;8;7;6;5;4;3;2;1;0}),0)</f>
        <v>0</v>
      </c>
      <c r="O111" s="390">
        <f>IF($E111="","",VLOOKUP($E111,'SuperTour Women'!$E$6:$AN$238,13,FALSE))</f>
        <v>0</v>
      </c>
      <c r="P111" s="41">
        <f>IF(O111,LOOKUP(O111,{1;2;3;4;5;6;7;8;9;10;11;12;13;14;15;16;17;18;19;20;21},{30;25;21;18;16;15;14;13;12;11;10;9;8;7;6;5;4;3;2;1;0}),0)</f>
        <v>0</v>
      </c>
      <c r="Q111" s="390">
        <f>IF($E111="","",VLOOKUP($E111,'SuperTour Women'!$E$6:$AN$238,15,FALSE))</f>
        <v>0</v>
      </c>
      <c r="R111" s="43">
        <f>IF(Q111,LOOKUP(Q111,{1;2;3;4;5;6;7;8;9;10;11;12;13;14;15;16;17;18;19;20;21},{30;25;21;18;16;15;14;13;12;11;10;9;8;7;6;5;4;3;2;1;0}),0)</f>
        <v>0</v>
      </c>
      <c r="S111" s="390">
        <f>IF($E111="","",VLOOKUP($E111,'SuperTour Women'!$E$6:$AN$238,17,FALSE))</f>
        <v>0</v>
      </c>
      <c r="T111" s="45">
        <f>IF(S111,LOOKUP(S111,{1;2;3;4;5;6;7;8;9;10;11;12;13;14;15;16;17;18;19;20;21},{60;50;42;36;32;30;28;26;24;22;20;18;16;14;12;10;8;6;4;2;0}),0)</f>
        <v>0</v>
      </c>
      <c r="U111" s="390">
        <f>IF($E111="","",VLOOKUP($E111,'SuperTour Women'!$E$6:$AN$238,19,FALSE))</f>
        <v>0</v>
      </c>
      <c r="V111" s="41">
        <f>IF(U111,LOOKUP(U111,{1;2;3;4;5;6;7;8;9;10;11;12;13;14;15;16;17;18;19;20;21},{60;50;42;36;32;30;28;26;24;22;20;18;16;14;12;10;8;6;4;2;0}),0)</f>
        <v>0</v>
      </c>
      <c r="W111" s="390">
        <f>IF($E111="","",VLOOKUP($E111,'SuperTour Women'!$E$6:$AN$238,21,FALSE))</f>
        <v>0</v>
      </c>
      <c r="X111" s="45">
        <f>IF(W111,LOOKUP(W111,{1;2;3;4;5;6;7;8;9;10;11;12;13;14;15;16;17;18;19;20;21},{60;50;42;36;32;30;28;26;24;22;20;18;16;14;12;10;8;6;4;2;0}),0)</f>
        <v>0</v>
      </c>
      <c r="Y111" s="390">
        <f>IF($E111="","",VLOOKUP($E111,'SuperTour Women'!$E$6:$AN$238,23,FALSE))</f>
        <v>0</v>
      </c>
      <c r="Z111" s="41">
        <f>IF(Y111,LOOKUP(Y111,{1;2;3;4;5;6;7;8;9;10;11;12;13;14;15;16;17;18;19;20;21},{60;50;42;36;32;30;28;26;24;22;20;18;16;14;12;10;8;6;4;2;0}),0)</f>
        <v>0</v>
      </c>
      <c r="AA111" s="390">
        <f>IF($E111="","",VLOOKUP($E111,'SuperTour Women'!$E$6:$AN$238,25,FALSE))</f>
        <v>0</v>
      </c>
      <c r="AB111" s="106">
        <f>IF(AA111,LOOKUP(AA111,{1;2;3;4;5;6;7;8;9;10;11;12;13;14;15;16;17;18;19;20;21},{30;25;21;18;16;15;14;13;12;11;10;9;8;7;6;5;4;3;2;1;0}),0)</f>
        <v>0</v>
      </c>
      <c r="AC111" s="390">
        <f>IF($E111="","",VLOOKUP($E111,'SuperTour Women'!$E$6:$AN$238,27,FALSE))</f>
        <v>0</v>
      </c>
      <c r="AD111" s="488">
        <f>IF(AC111,LOOKUP(AC111,{1;2;3;4;5;6;7;8;9;10;11;12;13;14;15;16;17;18;19;20;21},{30;25;21;18;16;15;14;13;12;11;10;9;8;7;6;5;4;3;2;1;0}),0)</f>
        <v>0</v>
      </c>
      <c r="AE111" s="390">
        <f>IF($E111="","",VLOOKUP($E111,'SuperTour Women'!$E$6:$AN$238,29,FALSE))</f>
        <v>0</v>
      </c>
      <c r="AF111" s="106">
        <f>IF(AE111,LOOKUP(AE111,{1;2;3;4;5;6;7;8;9;10;11;12;13;14;15;16;17;18;19;20;21},{30;25;21;18;16;15;14;13;12;11;10;9;8;7;6;5;4;3;2;1;0}),0)</f>
        <v>0</v>
      </c>
      <c r="AG111" s="390">
        <f>IF($E111="","",VLOOKUP($E111,'SuperTour Women'!$E$6:$AN$238,31,FALSE))</f>
        <v>0</v>
      </c>
      <c r="AH111" s="41">
        <f>IF(AG111,LOOKUP(AG111,{1;2;3;4;5;6;7;8;9;10;11;12;13;14;15;16;17;18;19;20;21},{30;25;21;18;16;15;14;13;12;11;10;9;8;7;6;5;4;3;2;1;0}),0)</f>
        <v>0</v>
      </c>
      <c r="AI111" s="390">
        <f>IF($E111="","",VLOOKUP($E111,'SuperTour Women'!$E$6:$AN$238,33,FALSE))</f>
        <v>0</v>
      </c>
      <c r="AJ111" s="43">
        <f>IF(AI111,LOOKUP(AI111,{1;2;3;4;5;6;7;8;9;10;11;12;13;14;15;16;17;18;19;20;21},{30;25;21;18;16;15;14;13;12;11;10;9;8;7;6;5;4;3;2;1;0}),0)</f>
        <v>0</v>
      </c>
      <c r="AK111" s="390">
        <f>IF($E111="","",VLOOKUP($E111,'SuperTour Women'!$E$6:$AN$238,35,FALSE))</f>
        <v>0</v>
      </c>
      <c r="AL111" s="43">
        <f>IF(AK111,LOOKUP(AK111,{1;2;3;4;5;6;7;8;9;10;11;12;13;14;15;16;17;18;19;20;21},{30;25;21;18;16;15;14;13;12;11;10;9;8;7;6;5;4;3;2;1;0}),0)</f>
        <v>0</v>
      </c>
      <c r="AM111" s="259"/>
      <c r="AN111" s="255">
        <f t="shared" si="12"/>
        <v>57</v>
      </c>
      <c r="AO111" s="256">
        <f>(L111+N111+P111+R111+T111+V111+X111+Z111+AB111+AD111+AF111+AH111+AJ111+AL111)- SMALL((L111,N111,P111,R111,T111,V111,X111,Z111,AB111,AD111,AF111,AH111,AJ111,AL111),1)- SMALL((L111,N111,P111,R111,T111,V111,X111,Z111,AB111,AD111,AF111,AH111,AJ111,AL111),2)- SMALL((L111,N111,P111,R111,T111,V111,X111,Z111,AB111,AD111,AF111,AH111,AJ111,AL111),3)</f>
        <v>0</v>
      </c>
      <c r="AP111" s="161"/>
    </row>
    <row r="112" spans="1:42" s="264" customFormat="1" ht="16" customHeight="1" x14ac:dyDescent="0.2">
      <c r="A112" s="190">
        <f t="shared" si="13"/>
        <v>85</v>
      </c>
      <c r="B112" s="187">
        <v>3535683</v>
      </c>
      <c r="C112" s="182" t="s">
        <v>541</v>
      </c>
      <c r="D112" s="181" t="s">
        <v>402</v>
      </c>
      <c r="E112" s="178" t="str">
        <f t="shared" si="14"/>
        <v>BrennaEGAN</v>
      </c>
      <c r="F112" s="172">
        <v>2017</v>
      </c>
      <c r="G112" s="193">
        <v>1996</v>
      </c>
      <c r="H112" s="311" t="str">
        <f t="shared" si="11"/>
        <v>U23</v>
      </c>
      <c r="I112" s="415">
        <f>(L112+N112+P112+R112+T112+V112+X112+Z112+AB112+AD112+AF112+AH112+AJ112+AL112)-SMALL((L112, N112,P112,R112,T112,V112,X112,Z112,AB112,AD112,AF112,AH112,AJ112,AL112),1)-SMALL((L112,N112,P112,R112,T112,V112,X112,Z112,AB112,AD112,AF112,AH112,AJ112,AL112),2)-SMALL((L112,N112,P112,R112,T112,V112,X112,Z112,AB112,AD112,AF112,AH112,AJ112,AL112),3)</f>
        <v>0</v>
      </c>
      <c r="J112" s="393"/>
      <c r="K112" s="388">
        <f>IF($E112="","",VLOOKUP($E112,'SuperTour Women'!$E$6:$AN$238,9,FALSE))</f>
        <v>0</v>
      </c>
      <c r="L112" s="157">
        <f>IF(K112,LOOKUP(K112,{1;2;3;4;5;6;7;8;9;10;11;12;13;14;15;16;17;18;19;20;21},{30;25;21;18;16;15;14;13;12;11;10;9;8;7;6;5;4;3;2;1;0}),0)</f>
        <v>0</v>
      </c>
      <c r="M112" s="390">
        <f>IF($E112="","",VLOOKUP($E112,'SuperTour Women'!$E$6:$AN$238,11,FALSE))</f>
        <v>0</v>
      </c>
      <c r="N112" s="43">
        <f>IF(M112,LOOKUP(M112,{1;2;3;4;5;6;7;8;9;10;11;12;13;14;15;16;17;18;19;20;21},{30;25;21;18;16;15;14;13;12;11;10;9;8;7;6;5;4;3;2;1;0}),0)</f>
        <v>0</v>
      </c>
      <c r="O112" s="390">
        <f>IF($E112="","",VLOOKUP($E112,'SuperTour Women'!$E$6:$AN$238,13,FALSE))</f>
        <v>0</v>
      </c>
      <c r="P112" s="41">
        <f>IF(O112,LOOKUP(O112,{1;2;3;4;5;6;7;8;9;10;11;12;13;14;15;16;17;18;19;20;21},{30;25;21;18;16;15;14;13;12;11;10;9;8;7;6;5;4;3;2;1;0}),0)</f>
        <v>0</v>
      </c>
      <c r="Q112" s="390">
        <f>IF($E112="","",VLOOKUP($E112,'SuperTour Women'!$E$6:$AN$238,15,FALSE))</f>
        <v>0</v>
      </c>
      <c r="R112" s="43">
        <f>IF(Q112,LOOKUP(Q112,{1;2;3;4;5;6;7;8;9;10;11;12;13;14;15;16;17;18;19;20;21},{30;25;21;18;16;15;14;13;12;11;10;9;8;7;6;5;4;3;2;1;0}),0)</f>
        <v>0</v>
      </c>
      <c r="S112" s="390">
        <f>IF($E112="","",VLOOKUP($E112,'SuperTour Women'!$E$6:$AN$238,17,FALSE))</f>
        <v>0</v>
      </c>
      <c r="T112" s="45">
        <f>IF(S112,LOOKUP(S112,{1;2;3;4;5;6;7;8;9;10;11;12;13;14;15;16;17;18;19;20;21},{60;50;42;36;32;30;28;26;24;22;20;18;16;14;12;10;8;6;4;2;0}),0)</f>
        <v>0</v>
      </c>
      <c r="U112" s="390">
        <f>IF($E112="","",VLOOKUP($E112,'SuperTour Women'!$E$6:$AN$238,19,FALSE))</f>
        <v>0</v>
      </c>
      <c r="V112" s="41">
        <f>IF(U112,LOOKUP(U112,{1;2;3;4;5;6;7;8;9;10;11;12;13;14;15;16;17;18;19;20;21},{60;50;42;36;32;30;28;26;24;22;20;18;16;14;12;10;8;6;4;2;0}),0)</f>
        <v>0</v>
      </c>
      <c r="W112" s="390">
        <f>IF($E112="","",VLOOKUP($E112,'SuperTour Women'!$E$6:$AN$238,21,FALSE))</f>
        <v>0</v>
      </c>
      <c r="X112" s="45">
        <f>IF(W112,LOOKUP(W112,{1;2;3;4;5;6;7;8;9;10;11;12;13;14;15;16;17;18;19;20;21},{60;50;42;36;32;30;28;26;24;22;20;18;16;14;12;10;8;6;4;2;0}),0)</f>
        <v>0</v>
      </c>
      <c r="Y112" s="390">
        <f>IF($E112="","",VLOOKUP($E112,'SuperTour Women'!$E$6:$AN$238,23,FALSE))</f>
        <v>0</v>
      </c>
      <c r="Z112" s="41">
        <f>IF(Y112,LOOKUP(Y112,{1;2;3;4;5;6;7;8;9;10;11;12;13;14;15;16;17;18;19;20;21},{60;50;42;36;32;30;28;26;24;22;20;18;16;14;12;10;8;6;4;2;0}),0)</f>
        <v>0</v>
      </c>
      <c r="AA112" s="390">
        <f>IF($E112="","",VLOOKUP($E112,'SuperTour Women'!$E$6:$AN$238,25,FALSE))</f>
        <v>0</v>
      </c>
      <c r="AB112" s="106">
        <f>IF(AA112,LOOKUP(AA112,{1;2;3;4;5;6;7;8;9;10;11;12;13;14;15;16;17;18;19;20;21},{30;25;21;18;16;15;14;13;12;11;10;9;8;7;6;5;4;3;2;1;0}),0)</f>
        <v>0</v>
      </c>
      <c r="AC112" s="390">
        <f>IF($E112="","",VLOOKUP($E112,'SuperTour Women'!$E$6:$AN$238,27,FALSE))</f>
        <v>0</v>
      </c>
      <c r="AD112" s="488">
        <f>IF(AC112,LOOKUP(AC112,{1;2;3;4;5;6;7;8;9;10;11;12;13;14;15;16;17;18;19;20;21},{30;25;21;18;16;15;14;13;12;11;10;9;8;7;6;5;4;3;2;1;0}),0)</f>
        <v>0</v>
      </c>
      <c r="AE112" s="390">
        <f>IF($E112="","",VLOOKUP($E112,'SuperTour Women'!$E$6:$AN$238,29,FALSE))</f>
        <v>0</v>
      </c>
      <c r="AF112" s="106">
        <f>IF(AE112,LOOKUP(AE112,{1;2;3;4;5;6;7;8;9;10;11;12;13;14;15;16;17;18;19;20;21},{30;25;21;18;16;15;14;13;12;11;10;9;8;7;6;5;4;3;2;1;0}),0)</f>
        <v>0</v>
      </c>
      <c r="AG112" s="390">
        <f>IF($E112="","",VLOOKUP($E112,'SuperTour Women'!$E$6:$AN$238,31,FALSE))</f>
        <v>0</v>
      </c>
      <c r="AH112" s="41">
        <f>IF(AG112,LOOKUP(AG112,{1;2;3;4;5;6;7;8;9;10;11;12;13;14;15;16;17;18;19;20;21},{30;25;21;18;16;15;14;13;12;11;10;9;8;7;6;5;4;3;2;1;0}),0)</f>
        <v>0</v>
      </c>
      <c r="AI112" s="390">
        <f>IF($E112="","",VLOOKUP($E112,'SuperTour Women'!$E$6:$AN$238,33,FALSE))</f>
        <v>0</v>
      </c>
      <c r="AJ112" s="43">
        <f>IF(AI112,LOOKUP(AI112,{1;2;3;4;5;6;7;8;9;10;11;12;13;14;15;16;17;18;19;20;21},{30;25;21;18;16;15;14;13;12;11;10;9;8;7;6;5;4;3;2;1;0}),0)</f>
        <v>0</v>
      </c>
      <c r="AK112" s="390">
        <f>IF($E112="","",VLOOKUP($E112,'SuperTour Women'!$E$6:$AN$238,35,FALSE))</f>
        <v>0</v>
      </c>
      <c r="AL112" s="43">
        <f>IF(AK112,LOOKUP(AK112,{1;2;3;4;5;6;7;8;9;10;11;12;13;14;15;16;17;18;19;20;21},{30;25;21;18;16;15;14;13;12;11;10;9;8;7;6;5;4;3;2;1;0}),0)</f>
        <v>0</v>
      </c>
      <c r="AM112" s="437"/>
      <c r="AN112" s="255">
        <f t="shared" si="12"/>
        <v>57</v>
      </c>
      <c r="AO112" s="256">
        <f>(L112+N112+P112+R112+T112+V112+X112+Z112+AB112+AD112+AF112+AH112+AJ112+AL112)- SMALL((L112,N112,P112,R112,T112,V112,X112,Z112,AB112,AD112,AF112,AH112,AJ112,AL112),1)- SMALL((L112,N112,P112,R112,T112,V112,X112,Z112,AB112,AD112,AF112,AH112,AJ112,AL112),2)- SMALL((L112,N112,P112,R112,T112,V112,X112,Z112,AB112,AD112,AF112,AH112,AJ112,AL112),3)</f>
        <v>0</v>
      </c>
      <c r="AP112" s="393"/>
    </row>
    <row r="113" spans="1:42" s="54" customFormat="1" ht="16" customHeight="1" x14ac:dyDescent="0.2">
      <c r="A113" s="190">
        <f t="shared" si="13"/>
        <v>85</v>
      </c>
      <c r="B113" s="187">
        <v>3425959</v>
      </c>
      <c r="C113" s="181" t="s">
        <v>362</v>
      </c>
      <c r="D113" s="181" t="s">
        <v>363</v>
      </c>
      <c r="E113" s="178" t="str">
        <f t="shared" si="14"/>
        <v>LinnERIKSEN</v>
      </c>
      <c r="F113" s="172">
        <v>2017</v>
      </c>
      <c r="G113" s="193">
        <v>1994</v>
      </c>
      <c r="H113" s="311" t="str">
        <f t="shared" si="11"/>
        <v>SR</v>
      </c>
      <c r="I113" s="415">
        <f>(L113+N113+P113+R113+T113+V113+X113+Z113+AB113+AD113+AF113+AH113+AJ113+AL113)-SMALL((L113, N113,P113,R113,T113,V113,X113,Z113,AB113,AD113,AF113,AH113,AJ113,AL113),1)-SMALL((L113,N113,P113,R113,T113,V113,X113,Z113,AB113,AD113,AF113,AH113,AJ113,AL113),2)-SMALL((L113,N113,P113,R113,T113,V113,X113,Z113,AB113,AD113,AF113,AH113,AJ113,AL113),3)</f>
        <v>0</v>
      </c>
      <c r="J113" s="393"/>
      <c r="K113" s="388">
        <f>IF($E113="","",VLOOKUP($E113,'SuperTour Women'!$E$6:$AN$238,9,FALSE))</f>
        <v>0</v>
      </c>
      <c r="L113" s="157">
        <f>IF(K113,LOOKUP(K113,{1;2;3;4;5;6;7;8;9;10;11;12;13;14;15;16;17;18;19;20;21},{30;25;21;18;16;15;14;13;12;11;10;9;8;7;6;5;4;3;2;1;0}),0)</f>
        <v>0</v>
      </c>
      <c r="M113" s="390">
        <f>IF($E113="","",VLOOKUP($E113,'SuperTour Women'!$E$6:$AN$238,11,FALSE))</f>
        <v>0</v>
      </c>
      <c r="N113" s="43">
        <f>IF(M113,LOOKUP(M113,{1;2;3;4;5;6;7;8;9;10;11;12;13;14;15;16;17;18;19;20;21},{30;25;21;18;16;15;14;13;12;11;10;9;8;7;6;5;4;3;2;1;0}),0)</f>
        <v>0</v>
      </c>
      <c r="O113" s="390">
        <f>IF($E113="","",VLOOKUP($E113,'SuperTour Women'!$E$6:$AN$238,13,FALSE))</f>
        <v>0</v>
      </c>
      <c r="P113" s="41">
        <f>IF(O113,LOOKUP(O113,{1;2;3;4;5;6;7;8;9;10;11;12;13;14;15;16;17;18;19;20;21},{30;25;21;18;16;15;14;13;12;11;10;9;8;7;6;5;4;3;2;1;0}),0)</f>
        <v>0</v>
      </c>
      <c r="Q113" s="390">
        <f>IF($E113="","",VLOOKUP($E113,'SuperTour Women'!$E$6:$AN$238,15,FALSE))</f>
        <v>0</v>
      </c>
      <c r="R113" s="43">
        <f>IF(Q113,LOOKUP(Q113,{1;2;3;4;5;6;7;8;9;10;11;12;13;14;15;16;17;18;19;20;21},{30;25;21;18;16;15;14;13;12;11;10;9;8;7;6;5;4;3;2;1;0}),0)</f>
        <v>0</v>
      </c>
      <c r="S113" s="390">
        <f>IF($E113="","",VLOOKUP($E113,'SuperTour Women'!$E$6:$AN$238,17,FALSE))</f>
        <v>0</v>
      </c>
      <c r="T113" s="45">
        <f>IF(S113,LOOKUP(S113,{1;2;3;4;5;6;7;8;9;10;11;12;13;14;15;16;17;18;19;20;21},{60;50;42;36;32;30;28;26;24;22;20;18;16;14;12;10;8;6;4;2;0}),0)</f>
        <v>0</v>
      </c>
      <c r="U113" s="390">
        <f>IF($E113="","",VLOOKUP($E113,'SuperTour Women'!$E$6:$AN$238,19,FALSE))</f>
        <v>0</v>
      </c>
      <c r="V113" s="41">
        <f>IF(U113,LOOKUP(U113,{1;2;3;4;5;6;7;8;9;10;11;12;13;14;15;16;17;18;19;20;21},{60;50;42;36;32;30;28;26;24;22;20;18;16;14;12;10;8;6;4;2;0}),0)</f>
        <v>0</v>
      </c>
      <c r="W113" s="390">
        <f>IF($E113="","",VLOOKUP($E113,'SuperTour Women'!$E$6:$AN$238,21,FALSE))</f>
        <v>0</v>
      </c>
      <c r="X113" s="45">
        <f>IF(W113,LOOKUP(W113,{1;2;3;4;5;6;7;8;9;10;11;12;13;14;15;16;17;18;19;20;21},{60;50;42;36;32;30;28;26;24;22;20;18;16;14;12;10;8;6;4;2;0}),0)</f>
        <v>0</v>
      </c>
      <c r="Y113" s="390">
        <f>IF($E113="","",VLOOKUP($E113,'SuperTour Women'!$E$6:$AN$238,23,FALSE))</f>
        <v>0</v>
      </c>
      <c r="Z113" s="41">
        <f>IF(Y113,LOOKUP(Y113,{1;2;3;4;5;6;7;8;9;10;11;12;13;14;15;16;17;18;19;20;21},{60;50;42;36;32;30;28;26;24;22;20;18;16;14;12;10;8;6;4;2;0}),0)</f>
        <v>0</v>
      </c>
      <c r="AA113" s="390">
        <f>IF($E113="","",VLOOKUP($E113,'SuperTour Women'!$E$6:$AN$238,25,FALSE))</f>
        <v>0</v>
      </c>
      <c r="AB113" s="106">
        <f>IF(AA113,LOOKUP(AA113,{1;2;3;4;5;6;7;8;9;10;11;12;13;14;15;16;17;18;19;20;21},{30;25;21;18;16;15;14;13;12;11;10;9;8;7;6;5;4;3;2;1;0}),0)</f>
        <v>0</v>
      </c>
      <c r="AC113" s="390">
        <f>IF($E113="","",VLOOKUP($E113,'SuperTour Women'!$E$6:$AN$238,27,FALSE))</f>
        <v>0</v>
      </c>
      <c r="AD113" s="488">
        <f>IF(AC113,LOOKUP(AC113,{1;2;3;4;5;6;7;8;9;10;11;12;13;14;15;16;17;18;19;20;21},{30;25;21;18;16;15;14;13;12;11;10;9;8;7;6;5;4;3;2;1;0}),0)</f>
        <v>0</v>
      </c>
      <c r="AE113" s="390">
        <f>IF($E113="","",VLOOKUP($E113,'SuperTour Women'!$E$6:$AN$238,29,FALSE))</f>
        <v>0</v>
      </c>
      <c r="AF113" s="106">
        <f>IF(AE113,LOOKUP(AE113,{1;2;3;4;5;6;7;8;9;10;11;12;13;14;15;16;17;18;19;20;21},{30;25;21;18;16;15;14;13;12;11;10;9;8;7;6;5;4;3;2;1;0}),0)</f>
        <v>0</v>
      </c>
      <c r="AG113" s="390">
        <f>IF($E113="","",VLOOKUP($E113,'SuperTour Women'!$E$6:$AN$238,31,FALSE))</f>
        <v>0</v>
      </c>
      <c r="AH113" s="41">
        <f>IF(AG113,LOOKUP(AG113,{1;2;3;4;5;6;7;8;9;10;11;12;13;14;15;16;17;18;19;20;21},{30;25;21;18;16;15;14;13;12;11;10;9;8;7;6;5;4;3;2;1;0}),0)</f>
        <v>0</v>
      </c>
      <c r="AI113" s="390">
        <f>IF($E113="","",VLOOKUP($E113,'SuperTour Women'!$E$6:$AN$238,33,FALSE))</f>
        <v>0</v>
      </c>
      <c r="AJ113" s="43">
        <f>IF(AI113,LOOKUP(AI113,{1;2;3;4;5;6;7;8;9;10;11;12;13;14;15;16;17;18;19;20;21},{30;25;21;18;16;15;14;13;12;11;10;9;8;7;6;5;4;3;2;1;0}),0)</f>
        <v>0</v>
      </c>
      <c r="AK113" s="390">
        <f>IF($E113="","",VLOOKUP($E113,'SuperTour Women'!$E$6:$AN$238,35,FALSE))</f>
        <v>0</v>
      </c>
      <c r="AL113" s="43">
        <f>IF(AK113,LOOKUP(AK113,{1;2;3;4;5;6;7;8;9;10;11;12;13;14;15;16;17;18;19;20;21},{30;25;21;18;16;15;14;13;12;11;10;9;8;7;6;5;4;3;2;1;0}),0)</f>
        <v>0</v>
      </c>
      <c r="AM113" s="259"/>
      <c r="AN113" s="255">
        <f t="shared" si="12"/>
        <v>57</v>
      </c>
      <c r="AO113" s="256">
        <f>(L113+N113+P113+R113+T113+V113+X113+Z113+AB113+AD113+AF113+AH113+AJ113+AL113)- SMALL((L113,N113,P113,R113,T113,V113,X113,Z113,AB113,AD113,AF113,AH113,AJ113,AL113),1)- SMALL((L113,N113,P113,R113,T113,V113,X113,Z113,AB113,AD113,AF113,AH113,AJ113,AL113),2)- SMALL((L113,N113,P113,R113,T113,V113,X113,Z113,AB113,AD113,AF113,AH113,AJ113,AL113),3)</f>
        <v>0</v>
      </c>
      <c r="AP113" s="161"/>
    </row>
    <row r="114" spans="1:42" s="54" customFormat="1" ht="16" customHeight="1" x14ac:dyDescent="0.2">
      <c r="A114" s="190">
        <f t="shared" si="13"/>
        <v>85</v>
      </c>
      <c r="B114" s="187">
        <v>3535530</v>
      </c>
      <c r="C114" s="181" t="s">
        <v>404</v>
      </c>
      <c r="D114" s="181" t="s">
        <v>405</v>
      </c>
      <c r="E114" s="178" t="str">
        <f t="shared" si="14"/>
        <v>KaitlinFINK</v>
      </c>
      <c r="F114" s="172">
        <v>2017</v>
      </c>
      <c r="G114" s="193">
        <v>1992</v>
      </c>
      <c r="H114" s="311" t="str">
        <f t="shared" si="11"/>
        <v>SR</v>
      </c>
      <c r="I114" s="415">
        <f>(L114+N114+P114+R114+T114+V114+X114+Z114+AB114+AD114+AF114+AH114+AJ114+AL114)-SMALL((L114, N114,P114,R114,T114,V114,X114,Z114,AB114,AD114,AF114,AH114,AJ114,AL114),1)-SMALL((L114,N114,P114,R114,T114,V114,X114,Z114,AB114,AD114,AF114,AH114,AJ114,AL114),2)-SMALL((L114,N114,P114,R114,T114,V114,X114,Z114,AB114,AD114,AF114,AH114,AJ114,AL114),3)</f>
        <v>0</v>
      </c>
      <c r="J114" s="393"/>
      <c r="K114" s="388">
        <f>IF($E114="","",VLOOKUP($E114,'SuperTour Women'!$E$6:$AN$238,9,FALSE))</f>
        <v>0</v>
      </c>
      <c r="L114" s="157">
        <f>IF(K114,LOOKUP(K114,{1;2;3;4;5;6;7;8;9;10;11;12;13;14;15;16;17;18;19;20;21},{30;25;21;18;16;15;14;13;12;11;10;9;8;7;6;5;4;3;2;1;0}),0)</f>
        <v>0</v>
      </c>
      <c r="M114" s="390">
        <f>IF($E114="","",VLOOKUP($E114,'SuperTour Women'!$E$6:$AN$238,11,FALSE))</f>
        <v>0</v>
      </c>
      <c r="N114" s="43">
        <f>IF(M114,LOOKUP(M114,{1;2;3;4;5;6;7;8;9;10;11;12;13;14;15;16;17;18;19;20;21},{30;25;21;18;16;15;14;13;12;11;10;9;8;7;6;5;4;3;2;1;0}),0)</f>
        <v>0</v>
      </c>
      <c r="O114" s="390">
        <f>IF($E114="","",VLOOKUP($E114,'SuperTour Women'!$E$6:$AN$238,13,FALSE))</f>
        <v>0</v>
      </c>
      <c r="P114" s="41">
        <f>IF(O114,LOOKUP(O114,{1;2;3;4;5;6;7;8;9;10;11;12;13;14;15;16;17;18;19;20;21},{30;25;21;18;16;15;14;13;12;11;10;9;8;7;6;5;4;3;2;1;0}),0)</f>
        <v>0</v>
      </c>
      <c r="Q114" s="390">
        <f>IF($E114="","",VLOOKUP($E114,'SuperTour Women'!$E$6:$AN$238,15,FALSE))</f>
        <v>0</v>
      </c>
      <c r="R114" s="43">
        <f>IF(Q114,LOOKUP(Q114,{1;2;3;4;5;6;7;8;9;10;11;12;13;14;15;16;17;18;19;20;21},{30;25;21;18;16;15;14;13;12;11;10;9;8;7;6;5;4;3;2;1;0}),0)</f>
        <v>0</v>
      </c>
      <c r="S114" s="390">
        <f>IF($E114="","",VLOOKUP($E114,'SuperTour Women'!$E$6:$AN$238,17,FALSE))</f>
        <v>0</v>
      </c>
      <c r="T114" s="45">
        <f>IF(S114,LOOKUP(S114,{1;2;3;4;5;6;7;8;9;10;11;12;13;14;15;16;17;18;19;20;21},{60;50;42;36;32;30;28;26;24;22;20;18;16;14;12;10;8;6;4;2;0}),0)</f>
        <v>0</v>
      </c>
      <c r="U114" s="390">
        <f>IF($E114="","",VLOOKUP($E114,'SuperTour Women'!$E$6:$AN$238,19,FALSE))</f>
        <v>0</v>
      </c>
      <c r="V114" s="41">
        <f>IF(U114,LOOKUP(U114,{1;2;3;4;5;6;7;8;9;10;11;12;13;14;15;16;17;18;19;20;21},{60;50;42;36;32;30;28;26;24;22;20;18;16;14;12;10;8;6;4;2;0}),0)</f>
        <v>0</v>
      </c>
      <c r="W114" s="390">
        <f>IF($E114="","",VLOOKUP($E114,'SuperTour Women'!$E$6:$AN$238,21,FALSE))</f>
        <v>0</v>
      </c>
      <c r="X114" s="45">
        <f>IF(W114,LOOKUP(W114,{1;2;3;4;5;6;7;8;9;10;11;12;13;14;15;16;17;18;19;20;21},{60;50;42;36;32;30;28;26;24;22;20;18;16;14;12;10;8;6;4;2;0}),0)</f>
        <v>0</v>
      </c>
      <c r="Y114" s="390">
        <f>IF($E114="","",VLOOKUP($E114,'SuperTour Women'!$E$6:$AN$238,23,FALSE))</f>
        <v>0</v>
      </c>
      <c r="Z114" s="41">
        <f>IF(Y114,LOOKUP(Y114,{1;2;3;4;5;6;7;8;9;10;11;12;13;14;15;16;17;18;19;20;21},{60;50;42;36;32;30;28;26;24;22;20;18;16;14;12;10;8;6;4;2;0}),0)</f>
        <v>0</v>
      </c>
      <c r="AA114" s="390">
        <f>IF($E114="","",VLOOKUP($E114,'SuperTour Women'!$E$6:$AN$238,25,FALSE))</f>
        <v>0</v>
      </c>
      <c r="AB114" s="106">
        <f>IF(AA114,LOOKUP(AA114,{1;2;3;4;5;6;7;8;9;10;11;12;13;14;15;16;17;18;19;20;21},{30;25;21;18;16;15;14;13;12;11;10;9;8;7;6;5;4;3;2;1;0}),0)</f>
        <v>0</v>
      </c>
      <c r="AC114" s="390">
        <f>IF($E114="","",VLOOKUP($E114,'SuperTour Women'!$E$6:$AN$238,27,FALSE))</f>
        <v>0</v>
      </c>
      <c r="AD114" s="488">
        <f>IF(AC114,LOOKUP(AC114,{1;2;3;4;5;6;7;8;9;10;11;12;13;14;15;16;17;18;19;20;21},{30;25;21;18;16;15;14;13;12;11;10;9;8;7;6;5;4;3;2;1;0}),0)</f>
        <v>0</v>
      </c>
      <c r="AE114" s="390">
        <f>IF($E114="","",VLOOKUP($E114,'SuperTour Women'!$E$6:$AN$238,29,FALSE))</f>
        <v>0</v>
      </c>
      <c r="AF114" s="106">
        <f>IF(AE114,LOOKUP(AE114,{1;2;3;4;5;6;7;8;9;10;11;12;13;14;15;16;17;18;19;20;21},{30;25;21;18;16;15;14;13;12;11;10;9;8;7;6;5;4;3;2;1;0}),0)</f>
        <v>0</v>
      </c>
      <c r="AG114" s="390">
        <f>IF($E114="","",VLOOKUP($E114,'SuperTour Women'!$E$6:$AN$238,31,FALSE))</f>
        <v>0</v>
      </c>
      <c r="AH114" s="41">
        <f>IF(AG114,LOOKUP(AG114,{1;2;3;4;5;6;7;8;9;10;11;12;13;14;15;16;17;18;19;20;21},{30;25;21;18;16;15;14;13;12;11;10;9;8;7;6;5;4;3;2;1;0}),0)</f>
        <v>0</v>
      </c>
      <c r="AI114" s="390">
        <f>IF($E114="","",VLOOKUP($E114,'SuperTour Women'!$E$6:$AN$238,33,FALSE))</f>
        <v>0</v>
      </c>
      <c r="AJ114" s="43">
        <f>IF(AI114,LOOKUP(AI114,{1;2;3;4;5;6;7;8;9;10;11;12;13;14;15;16;17;18;19;20;21},{30;25;21;18;16;15;14;13;12;11;10;9;8;7;6;5;4;3;2;1;0}),0)</f>
        <v>0</v>
      </c>
      <c r="AK114" s="390">
        <f>IF($E114="","",VLOOKUP($E114,'SuperTour Women'!$E$6:$AN$238,35,FALSE))</f>
        <v>0</v>
      </c>
      <c r="AL114" s="43">
        <f>IF(AK114,LOOKUP(AK114,{1;2;3;4;5;6;7;8;9;10;11;12;13;14;15;16;17;18;19;20;21},{30;25;21;18;16;15;14;13;12;11;10;9;8;7;6;5;4;3;2;1;0}),0)</f>
        <v>0</v>
      </c>
      <c r="AM114" s="259"/>
      <c r="AN114" s="255">
        <f t="shared" si="12"/>
        <v>57</v>
      </c>
      <c r="AO114" s="256">
        <f>(L114+N114+P114+R114+T114+V114+X114+Z114+AB114+AD114+AF114+AH114+AJ114+AL114)- SMALL((L114,N114,P114,R114,T114,V114,X114,Z114,AB114,AD114,AF114,AH114,AJ114,AL114),1)- SMALL((L114,N114,P114,R114,T114,V114,X114,Z114,AB114,AD114,AF114,AH114,AJ114,AL114),2)- SMALL((L114,N114,P114,R114,T114,V114,X114,Z114,AB114,AD114,AF114,AH114,AJ114,AL114),3)</f>
        <v>0</v>
      </c>
      <c r="AP114" s="161"/>
    </row>
    <row r="115" spans="1:42" s="54" customFormat="1" ht="16" customHeight="1" x14ac:dyDescent="0.2">
      <c r="A115" s="190">
        <f t="shared" si="13"/>
        <v>85</v>
      </c>
      <c r="B115" s="444">
        <v>3535532</v>
      </c>
      <c r="C115" s="181" t="s">
        <v>406</v>
      </c>
      <c r="D115" s="181" t="s">
        <v>407</v>
      </c>
      <c r="E115" s="178" t="str">
        <f t="shared" si="14"/>
        <v>AliceFLANDERS</v>
      </c>
      <c r="F115" s="172">
        <v>2017</v>
      </c>
      <c r="G115" s="193">
        <v>1992</v>
      </c>
      <c r="H115" s="311" t="str">
        <f t="shared" si="11"/>
        <v>SR</v>
      </c>
      <c r="I115" s="415">
        <f>(L115+N115+P115+R115+T115+V115+X115+Z115+AB115+AD115+AF115+AH115+AJ115+AL115)-SMALL((L115, N115,P115,R115,T115,V115,X115,Z115,AB115,AD115,AF115,AH115,AJ115,AL115),1)-SMALL((L115,N115,P115,R115,T115,V115,X115,Z115,AB115,AD115,AF115,AH115,AJ115,AL115),2)-SMALL((L115,N115,P115,R115,T115,V115,X115,Z115,AB115,AD115,AF115,AH115,AJ115,AL115),3)</f>
        <v>0</v>
      </c>
      <c r="J115" s="393"/>
      <c r="K115" s="388">
        <f>IF($E115="","",VLOOKUP($E115,'SuperTour Women'!$E$6:$AN$238,9,FALSE))</f>
        <v>0</v>
      </c>
      <c r="L115" s="157">
        <f>IF(K115,LOOKUP(K115,{1;2;3;4;5;6;7;8;9;10;11;12;13;14;15;16;17;18;19;20;21},{30;25;21;18;16;15;14;13;12;11;10;9;8;7;6;5;4;3;2;1;0}),0)</f>
        <v>0</v>
      </c>
      <c r="M115" s="390">
        <f>IF($E115="","",VLOOKUP($E115,'SuperTour Women'!$E$6:$AN$238,11,FALSE))</f>
        <v>0</v>
      </c>
      <c r="N115" s="43">
        <f>IF(M115,LOOKUP(M115,{1;2;3;4;5;6;7;8;9;10;11;12;13;14;15;16;17;18;19;20;21},{30;25;21;18;16;15;14;13;12;11;10;9;8;7;6;5;4;3;2;1;0}),0)</f>
        <v>0</v>
      </c>
      <c r="O115" s="390">
        <f>IF($E115="","",VLOOKUP($E115,'SuperTour Women'!$E$6:$AN$238,13,FALSE))</f>
        <v>0</v>
      </c>
      <c r="P115" s="41">
        <f>IF(O115,LOOKUP(O115,{1;2;3;4;5;6;7;8;9;10;11;12;13;14;15;16;17;18;19;20;21},{30;25;21;18;16;15;14;13;12;11;10;9;8;7;6;5;4;3;2;1;0}),0)</f>
        <v>0</v>
      </c>
      <c r="Q115" s="390">
        <f>IF($E115="","",VLOOKUP($E115,'SuperTour Women'!$E$6:$AN$238,15,FALSE))</f>
        <v>0</v>
      </c>
      <c r="R115" s="43">
        <f>IF(Q115,LOOKUP(Q115,{1;2;3;4;5;6;7;8;9;10;11;12;13;14;15;16;17;18;19;20;21},{30;25;21;18;16;15;14;13;12;11;10;9;8;7;6;5;4;3;2;1;0}),0)</f>
        <v>0</v>
      </c>
      <c r="S115" s="390">
        <f>IF($E115="","",VLOOKUP($E115,'SuperTour Women'!$E$6:$AN$238,17,FALSE))</f>
        <v>0</v>
      </c>
      <c r="T115" s="45">
        <f>IF(S115,LOOKUP(S115,{1;2;3;4;5;6;7;8;9;10;11;12;13;14;15;16;17;18;19;20;21},{60;50;42;36;32;30;28;26;24;22;20;18;16;14;12;10;8;6;4;2;0}),0)</f>
        <v>0</v>
      </c>
      <c r="U115" s="390">
        <f>IF($E115="","",VLOOKUP($E115,'SuperTour Women'!$E$6:$AN$238,19,FALSE))</f>
        <v>0</v>
      </c>
      <c r="V115" s="41">
        <f>IF(U115,LOOKUP(U115,{1;2;3;4;5;6;7;8;9;10;11;12;13;14;15;16;17;18;19;20;21},{60;50;42;36;32;30;28;26;24;22;20;18;16;14;12;10;8;6;4;2;0}),0)</f>
        <v>0</v>
      </c>
      <c r="W115" s="390">
        <f>IF($E115="","",VLOOKUP($E115,'SuperTour Women'!$E$6:$AN$238,21,FALSE))</f>
        <v>0</v>
      </c>
      <c r="X115" s="45">
        <f>IF(W115,LOOKUP(W115,{1;2;3;4;5;6;7;8;9;10;11;12;13;14;15;16;17;18;19;20;21},{60;50;42;36;32;30;28;26;24;22;20;18;16;14;12;10;8;6;4;2;0}),0)</f>
        <v>0</v>
      </c>
      <c r="Y115" s="390">
        <f>IF($E115="","",VLOOKUP($E115,'SuperTour Women'!$E$6:$AN$238,23,FALSE))</f>
        <v>0</v>
      </c>
      <c r="Z115" s="41">
        <f>IF(Y115,LOOKUP(Y115,{1;2;3;4;5;6;7;8;9;10;11;12;13;14;15;16;17;18;19;20;21},{60;50;42;36;32;30;28;26;24;22;20;18;16;14;12;10;8;6;4;2;0}),0)</f>
        <v>0</v>
      </c>
      <c r="AA115" s="390">
        <f>IF($E115="","",VLOOKUP($E115,'SuperTour Women'!$E$6:$AN$238,25,FALSE))</f>
        <v>0</v>
      </c>
      <c r="AB115" s="106">
        <f>IF(AA115,LOOKUP(AA115,{1;2;3;4;5;6;7;8;9;10;11;12;13;14;15;16;17;18;19;20;21},{30;25;21;18;16;15;14;13;12;11;10;9;8;7;6;5;4;3;2;1;0}),0)</f>
        <v>0</v>
      </c>
      <c r="AC115" s="390">
        <f>IF($E115="","",VLOOKUP($E115,'SuperTour Women'!$E$6:$AN$238,27,FALSE))</f>
        <v>0</v>
      </c>
      <c r="AD115" s="488">
        <f>IF(AC115,LOOKUP(AC115,{1;2;3;4;5;6;7;8;9;10;11;12;13;14;15;16;17;18;19;20;21},{30;25;21;18;16;15;14;13;12;11;10;9;8;7;6;5;4;3;2;1;0}),0)</f>
        <v>0</v>
      </c>
      <c r="AE115" s="390">
        <f>IF($E115="","",VLOOKUP($E115,'SuperTour Women'!$E$6:$AN$238,29,FALSE))</f>
        <v>0</v>
      </c>
      <c r="AF115" s="106">
        <f>IF(AE115,LOOKUP(AE115,{1;2;3;4;5;6;7;8;9;10;11;12;13;14;15;16;17;18;19;20;21},{30;25;21;18;16;15;14;13;12;11;10;9;8;7;6;5;4;3;2;1;0}),0)</f>
        <v>0</v>
      </c>
      <c r="AG115" s="390">
        <f>IF($E115="","",VLOOKUP($E115,'SuperTour Women'!$E$6:$AN$238,31,FALSE))</f>
        <v>0</v>
      </c>
      <c r="AH115" s="41">
        <f>IF(AG115,LOOKUP(AG115,{1;2;3;4;5;6;7;8;9;10;11;12;13;14;15;16;17;18;19;20;21},{30;25;21;18;16;15;14;13;12;11;10;9;8;7;6;5;4;3;2;1;0}),0)</f>
        <v>0</v>
      </c>
      <c r="AI115" s="390">
        <f>IF($E115="","",VLOOKUP($E115,'SuperTour Women'!$E$6:$AN$238,33,FALSE))</f>
        <v>0</v>
      </c>
      <c r="AJ115" s="43">
        <f>IF(AI115,LOOKUP(AI115,{1;2;3;4;5;6;7;8;9;10;11;12;13;14;15;16;17;18;19;20;21},{30;25;21;18;16;15;14;13;12;11;10;9;8;7;6;5;4;3;2;1;0}),0)</f>
        <v>0</v>
      </c>
      <c r="AK115" s="390">
        <f>IF($E115="","",VLOOKUP($E115,'SuperTour Women'!$E$6:$AN$238,35,FALSE))</f>
        <v>0</v>
      </c>
      <c r="AL115" s="43">
        <f>IF(AK115,LOOKUP(AK115,{1;2;3;4;5;6;7;8;9;10;11;12;13;14;15;16;17;18;19;20;21},{30;25;21;18;16;15;14;13;12;11;10;9;8;7;6;5;4;3;2;1;0}),0)</f>
        <v>0</v>
      </c>
      <c r="AM115" s="259"/>
      <c r="AN115" s="255">
        <f t="shared" si="12"/>
        <v>57</v>
      </c>
      <c r="AO115" s="256">
        <f>(L115+N115+P115+R115+T115+V115+X115+Z115+AB115+AD115+AF115+AH115+AJ115+AL115)- SMALL((L115,N115,P115,R115,T115,V115,X115,Z115,AB115,AD115,AF115,AH115,AJ115,AL115),1)- SMALL((L115,N115,P115,R115,T115,V115,X115,Z115,AB115,AD115,AF115,AH115,AJ115,AL115),2)- SMALL((L115,N115,P115,R115,T115,V115,X115,Z115,AB115,AD115,AF115,AH115,AJ115,AL115),3)</f>
        <v>0</v>
      </c>
      <c r="AP115" s="161"/>
    </row>
    <row r="116" spans="1:42" s="54" customFormat="1" ht="16" customHeight="1" x14ac:dyDescent="0.2">
      <c r="A116" s="190">
        <f t="shared" si="13"/>
        <v>85</v>
      </c>
      <c r="B116" s="187">
        <v>3535695</v>
      </c>
      <c r="C116" s="181" t="s">
        <v>351</v>
      </c>
      <c r="D116" s="181" t="s">
        <v>352</v>
      </c>
      <c r="E116" s="178" t="str">
        <f t="shared" si="14"/>
        <v>JordanFLOYD</v>
      </c>
      <c r="F116" s="172">
        <v>2017</v>
      </c>
      <c r="G116" s="193">
        <v>1998</v>
      </c>
      <c r="H116" s="311" t="str">
        <f t="shared" si="11"/>
        <v>U23</v>
      </c>
      <c r="I116" s="415">
        <f>(L116+N116+P116+R116+T116+V116+X116+Z116+AB116+AD116+AF116+AH116+AJ116+AL116)-SMALL((L116, N116,P116,R116,T116,V116,X116,Z116,AB116,AD116,AF116,AH116,AJ116,AL116),1)-SMALL((L116,N116,P116,R116,T116,V116,X116,Z116,AB116,AD116,AF116,AH116,AJ116,AL116),2)-SMALL((L116,N116,P116,R116,T116,V116,X116,Z116,AB116,AD116,AF116,AH116,AJ116,AL116),3)</f>
        <v>0</v>
      </c>
      <c r="J116" s="393"/>
      <c r="K116" s="388">
        <f>IF($E116="","",VLOOKUP($E116,'SuperTour Women'!$E$6:$AN$238,9,FALSE))</f>
        <v>0</v>
      </c>
      <c r="L116" s="157">
        <f>IF(K116,LOOKUP(K116,{1;2;3;4;5;6;7;8;9;10;11;12;13;14;15;16;17;18;19;20;21},{30;25;21;18;16;15;14;13;12;11;10;9;8;7;6;5;4;3;2;1;0}),0)</f>
        <v>0</v>
      </c>
      <c r="M116" s="390">
        <f>IF($E116="","",VLOOKUP($E116,'SuperTour Women'!$E$6:$AN$238,11,FALSE))</f>
        <v>0</v>
      </c>
      <c r="N116" s="43">
        <f>IF(M116,LOOKUP(M116,{1;2;3;4;5;6;7;8;9;10;11;12;13;14;15;16;17;18;19;20;21},{30;25;21;18;16;15;14;13;12;11;10;9;8;7;6;5;4;3;2;1;0}),0)</f>
        <v>0</v>
      </c>
      <c r="O116" s="390">
        <f>IF($E116="","",VLOOKUP($E116,'SuperTour Women'!$E$6:$AN$238,13,FALSE))</f>
        <v>0</v>
      </c>
      <c r="P116" s="41">
        <f>IF(O116,LOOKUP(O116,{1;2;3;4;5;6;7;8;9;10;11;12;13;14;15;16;17;18;19;20;21},{30;25;21;18;16;15;14;13;12;11;10;9;8;7;6;5;4;3;2;1;0}),0)</f>
        <v>0</v>
      </c>
      <c r="Q116" s="390">
        <f>IF($E116="","",VLOOKUP($E116,'SuperTour Women'!$E$6:$AN$238,15,FALSE))</f>
        <v>0</v>
      </c>
      <c r="R116" s="43">
        <f>IF(Q116,LOOKUP(Q116,{1;2;3;4;5;6;7;8;9;10;11;12;13;14;15;16;17;18;19;20;21},{30;25;21;18;16;15;14;13;12;11;10;9;8;7;6;5;4;3;2;1;0}),0)</f>
        <v>0</v>
      </c>
      <c r="S116" s="390">
        <f>IF($E116="","",VLOOKUP($E116,'SuperTour Women'!$E$6:$AN$238,17,FALSE))</f>
        <v>0</v>
      </c>
      <c r="T116" s="45">
        <f>IF(S116,LOOKUP(S116,{1;2;3;4;5;6;7;8;9;10;11;12;13;14;15;16;17;18;19;20;21},{60;50;42;36;32;30;28;26;24;22;20;18;16;14;12;10;8;6;4;2;0}),0)</f>
        <v>0</v>
      </c>
      <c r="U116" s="390">
        <f>IF($E116="","",VLOOKUP($E116,'SuperTour Women'!$E$6:$AN$238,19,FALSE))</f>
        <v>0</v>
      </c>
      <c r="V116" s="41">
        <f>IF(U116,LOOKUP(U116,{1;2;3;4;5;6;7;8;9;10;11;12;13;14;15;16;17;18;19;20;21},{60;50;42;36;32;30;28;26;24;22;20;18;16;14;12;10;8;6;4;2;0}),0)</f>
        <v>0</v>
      </c>
      <c r="W116" s="390">
        <f>IF($E116="","",VLOOKUP($E116,'SuperTour Women'!$E$6:$AN$238,21,FALSE))</f>
        <v>0</v>
      </c>
      <c r="X116" s="45">
        <f>IF(W116,LOOKUP(W116,{1;2;3;4;5;6;7;8;9;10;11;12;13;14;15;16;17;18;19;20;21},{60;50;42;36;32;30;28;26;24;22;20;18;16;14;12;10;8;6;4;2;0}),0)</f>
        <v>0</v>
      </c>
      <c r="Y116" s="390">
        <f>IF($E116="","",VLOOKUP($E116,'SuperTour Women'!$E$6:$AN$238,23,FALSE))</f>
        <v>0</v>
      </c>
      <c r="Z116" s="41">
        <f>IF(Y116,LOOKUP(Y116,{1;2;3;4;5;6;7;8;9;10;11;12;13;14;15;16;17;18;19;20;21},{60;50;42;36;32;30;28;26;24;22;20;18;16;14;12;10;8;6;4;2;0}),0)</f>
        <v>0</v>
      </c>
      <c r="AA116" s="390">
        <f>IF($E116="","",VLOOKUP($E116,'SuperTour Women'!$E$6:$AN$238,25,FALSE))</f>
        <v>0</v>
      </c>
      <c r="AB116" s="106">
        <f>IF(AA116,LOOKUP(AA116,{1;2;3;4;5;6;7;8;9;10;11;12;13;14;15;16;17;18;19;20;21},{30;25;21;18;16;15;14;13;12;11;10;9;8;7;6;5;4;3;2;1;0}),0)</f>
        <v>0</v>
      </c>
      <c r="AC116" s="390">
        <f>IF($E116="","",VLOOKUP($E116,'SuperTour Women'!$E$6:$AN$238,27,FALSE))</f>
        <v>0</v>
      </c>
      <c r="AD116" s="488">
        <f>IF(AC116,LOOKUP(AC116,{1;2;3;4;5;6;7;8;9;10;11;12;13;14;15;16;17;18;19;20;21},{30;25;21;18;16;15;14;13;12;11;10;9;8;7;6;5;4;3;2;1;0}),0)</f>
        <v>0</v>
      </c>
      <c r="AE116" s="390">
        <f>IF($E116="","",VLOOKUP($E116,'SuperTour Women'!$E$6:$AN$238,29,FALSE))</f>
        <v>0</v>
      </c>
      <c r="AF116" s="106">
        <f>IF(AE116,LOOKUP(AE116,{1;2;3;4;5;6;7;8;9;10;11;12;13;14;15;16;17;18;19;20;21},{30;25;21;18;16;15;14;13;12;11;10;9;8;7;6;5;4;3;2;1;0}),0)</f>
        <v>0</v>
      </c>
      <c r="AG116" s="390">
        <f>IF($E116="","",VLOOKUP($E116,'SuperTour Women'!$E$6:$AN$238,31,FALSE))</f>
        <v>0</v>
      </c>
      <c r="AH116" s="41">
        <f>IF(AG116,LOOKUP(AG116,{1;2;3;4;5;6;7;8;9;10;11;12;13;14;15;16;17;18;19;20;21},{30;25;21;18;16;15;14;13;12;11;10;9;8;7;6;5;4;3;2;1;0}),0)</f>
        <v>0</v>
      </c>
      <c r="AI116" s="390">
        <f>IF($E116="","",VLOOKUP($E116,'SuperTour Women'!$E$6:$AN$238,33,FALSE))</f>
        <v>0</v>
      </c>
      <c r="AJ116" s="43">
        <f>IF(AI116,LOOKUP(AI116,{1;2;3;4;5;6;7;8;9;10;11;12;13;14;15;16;17;18;19;20;21},{30;25;21;18;16;15;14;13;12;11;10;9;8;7;6;5;4;3;2;1;0}),0)</f>
        <v>0</v>
      </c>
      <c r="AK116" s="390">
        <f>IF($E116="","",VLOOKUP($E116,'SuperTour Women'!$E$6:$AN$238,35,FALSE))</f>
        <v>0</v>
      </c>
      <c r="AL116" s="43">
        <f>IF(AK116,LOOKUP(AK116,{1;2;3;4;5;6;7;8;9;10;11;12;13;14;15;16;17;18;19;20;21},{30;25;21;18;16;15;14;13;12;11;10;9;8;7;6;5;4;3;2;1;0}),0)</f>
        <v>0</v>
      </c>
      <c r="AM116" s="259"/>
      <c r="AN116" s="255">
        <f t="shared" si="12"/>
        <v>57</v>
      </c>
      <c r="AO116" s="256">
        <f>(L116+N116+P116+R116+T116+V116+X116+Z116+AB116+AD116+AF116+AH116+AJ116+AL116)- SMALL((L116,N116,P116,R116,T116,V116,X116,Z116,AB116,AD116,AF116,AH116,AJ116,AL116),1)- SMALL((L116,N116,P116,R116,T116,V116,X116,Z116,AB116,AD116,AF116,AH116,AJ116,AL116),2)- SMALL((L116,N116,P116,R116,T116,V116,X116,Z116,AB116,AD116,AF116,AH116,AJ116,AL116),3)</f>
        <v>0</v>
      </c>
      <c r="AP116" s="161"/>
    </row>
    <row r="117" spans="1:42" s="54" customFormat="1" ht="16" customHeight="1" x14ac:dyDescent="0.2">
      <c r="A117" s="190">
        <f t="shared" si="13"/>
        <v>85</v>
      </c>
      <c r="B117" s="187">
        <v>3105231</v>
      </c>
      <c r="C117" s="181" t="s">
        <v>408</v>
      </c>
      <c r="D117" s="181" t="s">
        <v>409</v>
      </c>
      <c r="E117" s="178" t="str">
        <f t="shared" si="14"/>
        <v>MadisonFRASER</v>
      </c>
      <c r="F117" s="172">
        <v>2017</v>
      </c>
      <c r="G117" s="193">
        <v>1996</v>
      </c>
      <c r="H117" s="311" t="str">
        <f t="shared" si="11"/>
        <v>U23</v>
      </c>
      <c r="I117" s="415">
        <f>(L117+N117+P117+R117+T117+V117+X117+Z117+AB117+AD117+AF117+AH117+AJ117+AL117)-SMALL((L117, N117,P117,R117,T117,V117,X117,Z117,AB117,AD117,AF117,AH117,AJ117,AL117),1)-SMALL((L117,N117,P117,R117,T117,V117,X117,Z117,AB117,AD117,AF117,AH117,AJ117,AL117),2)-SMALL((L117,N117,P117,R117,T117,V117,X117,Z117,AB117,AD117,AF117,AH117,AJ117,AL117),3)</f>
        <v>0</v>
      </c>
      <c r="J117" s="393"/>
      <c r="K117" s="388">
        <f>IF($E117="","",VLOOKUP($E117,'SuperTour Women'!$E$6:$AN$238,9,FALSE))</f>
        <v>0</v>
      </c>
      <c r="L117" s="157">
        <f>IF(K117,LOOKUP(K117,{1;2;3;4;5;6;7;8;9;10;11;12;13;14;15;16;17;18;19;20;21},{30;25;21;18;16;15;14;13;12;11;10;9;8;7;6;5;4;3;2;1;0}),0)</f>
        <v>0</v>
      </c>
      <c r="M117" s="390">
        <f>IF($E117="","",VLOOKUP($E117,'SuperTour Women'!$E$6:$AN$238,11,FALSE))</f>
        <v>0</v>
      </c>
      <c r="N117" s="43">
        <f>IF(M117,LOOKUP(M117,{1;2;3;4;5;6;7;8;9;10;11;12;13;14;15;16;17;18;19;20;21},{30;25;21;18;16;15;14;13;12;11;10;9;8;7;6;5;4;3;2;1;0}),0)</f>
        <v>0</v>
      </c>
      <c r="O117" s="390">
        <f>IF($E117="","",VLOOKUP($E117,'SuperTour Women'!$E$6:$AN$238,13,FALSE))</f>
        <v>0</v>
      </c>
      <c r="P117" s="41">
        <f>IF(O117,LOOKUP(O117,{1;2;3;4;5;6;7;8;9;10;11;12;13;14;15;16;17;18;19;20;21},{30;25;21;18;16;15;14;13;12;11;10;9;8;7;6;5;4;3;2;1;0}),0)</f>
        <v>0</v>
      </c>
      <c r="Q117" s="390">
        <f>IF($E117="","",VLOOKUP($E117,'SuperTour Women'!$E$6:$AN$238,15,FALSE))</f>
        <v>0</v>
      </c>
      <c r="R117" s="43">
        <f>IF(Q117,LOOKUP(Q117,{1;2;3;4;5;6;7;8;9;10;11;12;13;14;15;16;17;18;19;20;21},{30;25;21;18;16;15;14;13;12;11;10;9;8;7;6;5;4;3;2;1;0}),0)</f>
        <v>0</v>
      </c>
      <c r="S117" s="390">
        <f>IF($E117="","",VLOOKUP($E117,'SuperTour Women'!$E$6:$AN$238,17,FALSE))</f>
        <v>0</v>
      </c>
      <c r="T117" s="45">
        <f>IF(S117,LOOKUP(S117,{1;2;3;4;5;6;7;8;9;10;11;12;13;14;15;16;17;18;19;20;21},{60;50;42;36;32;30;28;26;24;22;20;18;16;14;12;10;8;6;4;2;0}),0)</f>
        <v>0</v>
      </c>
      <c r="U117" s="390">
        <f>IF($E117="","",VLOOKUP($E117,'SuperTour Women'!$E$6:$AN$238,19,FALSE))</f>
        <v>0</v>
      </c>
      <c r="V117" s="41">
        <f>IF(U117,LOOKUP(U117,{1;2;3;4;5;6;7;8;9;10;11;12;13;14;15;16;17;18;19;20;21},{60;50;42;36;32;30;28;26;24;22;20;18;16;14;12;10;8;6;4;2;0}),0)</f>
        <v>0</v>
      </c>
      <c r="W117" s="390">
        <f>IF($E117="","",VLOOKUP($E117,'SuperTour Women'!$E$6:$AN$238,21,FALSE))</f>
        <v>0</v>
      </c>
      <c r="X117" s="45">
        <f>IF(W117,LOOKUP(W117,{1;2;3;4;5;6;7;8;9;10;11;12;13;14;15;16;17;18;19;20;21},{60;50;42;36;32;30;28;26;24;22;20;18;16;14;12;10;8;6;4;2;0}),0)</f>
        <v>0</v>
      </c>
      <c r="Y117" s="390">
        <f>IF($E117="","",VLOOKUP($E117,'SuperTour Women'!$E$6:$AN$238,23,FALSE))</f>
        <v>0</v>
      </c>
      <c r="Z117" s="41">
        <f>IF(Y117,LOOKUP(Y117,{1;2;3;4;5;6;7;8;9;10;11;12;13;14;15;16;17;18;19;20;21},{60;50;42;36;32;30;28;26;24;22;20;18;16;14;12;10;8;6;4;2;0}),0)</f>
        <v>0</v>
      </c>
      <c r="AA117" s="390">
        <f>IF($E117="","",VLOOKUP($E117,'SuperTour Women'!$E$6:$AN$238,25,FALSE))</f>
        <v>0</v>
      </c>
      <c r="AB117" s="106">
        <f>IF(AA117,LOOKUP(AA117,{1;2;3;4;5;6;7;8;9;10;11;12;13;14;15;16;17;18;19;20;21},{30;25;21;18;16;15;14;13;12;11;10;9;8;7;6;5;4;3;2;1;0}),0)</f>
        <v>0</v>
      </c>
      <c r="AC117" s="390">
        <f>IF($E117="","",VLOOKUP($E117,'SuperTour Women'!$E$6:$AN$238,27,FALSE))</f>
        <v>0</v>
      </c>
      <c r="AD117" s="488">
        <f>IF(AC117,LOOKUP(AC117,{1;2;3;4;5;6;7;8;9;10;11;12;13;14;15;16;17;18;19;20;21},{30;25;21;18;16;15;14;13;12;11;10;9;8;7;6;5;4;3;2;1;0}),0)</f>
        <v>0</v>
      </c>
      <c r="AE117" s="390">
        <f>IF($E117="","",VLOOKUP($E117,'SuperTour Women'!$E$6:$AN$238,29,FALSE))</f>
        <v>0</v>
      </c>
      <c r="AF117" s="106">
        <f>IF(AE117,LOOKUP(AE117,{1;2;3;4;5;6;7;8;9;10;11;12;13;14;15;16;17;18;19;20;21},{30;25;21;18;16;15;14;13;12;11;10;9;8;7;6;5;4;3;2;1;0}),0)</f>
        <v>0</v>
      </c>
      <c r="AG117" s="390">
        <f>IF($E117="","",VLOOKUP($E117,'SuperTour Women'!$E$6:$AN$238,31,FALSE))</f>
        <v>0</v>
      </c>
      <c r="AH117" s="41">
        <f>IF(AG117,LOOKUP(AG117,{1;2;3;4;5;6;7;8;9;10;11;12;13;14;15;16;17;18;19;20;21},{30;25;21;18;16;15;14;13;12;11;10;9;8;7;6;5;4;3;2;1;0}),0)</f>
        <v>0</v>
      </c>
      <c r="AI117" s="390">
        <f>IF($E117="","",VLOOKUP($E117,'SuperTour Women'!$E$6:$AN$238,33,FALSE))</f>
        <v>0</v>
      </c>
      <c r="AJ117" s="43">
        <f>IF(AI117,LOOKUP(AI117,{1;2;3;4;5;6;7;8;9;10;11;12;13;14;15;16;17;18;19;20;21},{30;25;21;18;16;15;14;13;12;11;10;9;8;7;6;5;4;3;2;1;0}),0)</f>
        <v>0</v>
      </c>
      <c r="AK117" s="390">
        <f>IF($E117="","",VLOOKUP($E117,'SuperTour Women'!$E$6:$AN$238,35,FALSE))</f>
        <v>0</v>
      </c>
      <c r="AL117" s="43">
        <f>IF(AK117,LOOKUP(AK117,{1;2;3;4;5;6;7;8;9;10;11;12;13;14;15;16;17;18;19;20;21},{30;25;21;18;16;15;14;13;12;11;10;9;8;7;6;5;4;3;2;1;0}),0)</f>
        <v>0</v>
      </c>
      <c r="AM117" s="259"/>
      <c r="AN117" s="255">
        <f t="shared" si="12"/>
        <v>57</v>
      </c>
      <c r="AO117" s="256">
        <f>(L117+N117+P117+R117+T117+V117+X117+Z117+AB117+AD117+AF117+AH117+AJ117+AL117)- SMALL((L117,N117,P117,R117,T117,V117,X117,Z117,AB117,AD117,AF117,AH117,AJ117,AL117),1)- SMALL((L117,N117,P117,R117,T117,V117,X117,Z117,AB117,AD117,AF117,AH117,AJ117,AL117),2)- SMALL((L117,N117,P117,R117,T117,V117,X117,Z117,AB117,AD117,AF117,AH117,AJ117,AL117),3)</f>
        <v>0</v>
      </c>
      <c r="AP117" s="161"/>
    </row>
    <row r="118" spans="1:42" s="54" customFormat="1" ht="16" customHeight="1" x14ac:dyDescent="0.2">
      <c r="A118" s="190">
        <f t="shared" si="13"/>
        <v>85</v>
      </c>
      <c r="B118" s="187">
        <v>3535204</v>
      </c>
      <c r="C118" s="181" t="s">
        <v>273</v>
      </c>
      <c r="D118" s="181" t="s">
        <v>364</v>
      </c>
      <c r="E118" s="178" t="str">
        <f t="shared" si="14"/>
        <v>LaurenFRITZ</v>
      </c>
      <c r="F118" s="172">
        <v>2017</v>
      </c>
      <c r="G118" s="193">
        <v>1988</v>
      </c>
      <c r="H118" s="311" t="str">
        <f t="shared" si="11"/>
        <v>SR</v>
      </c>
      <c r="I118" s="415">
        <f>(L118+N118+P118+R118+T118+V118+X118+Z118+AB118+AD118+AF118+AH118+AJ118+AL118)-SMALL((L118, N118,P118,R118,T118,V118,X118,Z118,AB118,AD118,AF118,AH118,AJ118,AL118),1)-SMALL((L118,N118,P118,R118,T118,V118,X118,Z118,AB118,AD118,AF118,AH118,AJ118,AL118),2)-SMALL((L118,N118,P118,R118,T118,V118,X118,Z118,AB118,AD118,AF118,AH118,AJ118,AL118),3)</f>
        <v>0</v>
      </c>
      <c r="J118" s="393"/>
      <c r="K118" s="388">
        <f>IF($E118="","",VLOOKUP($E118,'SuperTour Women'!$E$6:$AN$238,9,FALSE))</f>
        <v>0</v>
      </c>
      <c r="L118" s="157">
        <f>IF(K118,LOOKUP(K118,{1;2;3;4;5;6;7;8;9;10;11;12;13;14;15;16;17;18;19;20;21},{30;25;21;18;16;15;14;13;12;11;10;9;8;7;6;5;4;3;2;1;0}),0)</f>
        <v>0</v>
      </c>
      <c r="M118" s="390">
        <f>IF($E118="","",VLOOKUP($E118,'SuperTour Women'!$E$6:$AN$238,11,FALSE))</f>
        <v>0</v>
      </c>
      <c r="N118" s="43">
        <f>IF(M118,LOOKUP(M118,{1;2;3;4;5;6;7;8;9;10;11;12;13;14;15;16;17;18;19;20;21},{30;25;21;18;16;15;14;13;12;11;10;9;8;7;6;5;4;3;2;1;0}),0)</f>
        <v>0</v>
      </c>
      <c r="O118" s="390">
        <f>IF($E118="","",VLOOKUP($E118,'SuperTour Women'!$E$6:$AN$238,13,FALSE))</f>
        <v>0</v>
      </c>
      <c r="P118" s="41">
        <f>IF(O118,LOOKUP(O118,{1;2;3;4;5;6;7;8;9;10;11;12;13;14;15;16;17;18;19;20;21},{30;25;21;18;16;15;14;13;12;11;10;9;8;7;6;5;4;3;2;1;0}),0)</f>
        <v>0</v>
      </c>
      <c r="Q118" s="390">
        <f>IF($E118="","",VLOOKUP($E118,'SuperTour Women'!$E$6:$AN$238,15,FALSE))</f>
        <v>0</v>
      </c>
      <c r="R118" s="43">
        <f>IF(Q118,LOOKUP(Q118,{1;2;3;4;5;6;7;8;9;10;11;12;13;14;15;16;17;18;19;20;21},{30;25;21;18;16;15;14;13;12;11;10;9;8;7;6;5;4;3;2;1;0}),0)</f>
        <v>0</v>
      </c>
      <c r="S118" s="390">
        <f>IF($E118="","",VLOOKUP($E118,'SuperTour Women'!$E$6:$AN$238,17,FALSE))</f>
        <v>0</v>
      </c>
      <c r="T118" s="45">
        <f>IF(S118,LOOKUP(S118,{1;2;3;4;5;6;7;8;9;10;11;12;13;14;15;16;17;18;19;20;21},{60;50;42;36;32;30;28;26;24;22;20;18;16;14;12;10;8;6;4;2;0}),0)</f>
        <v>0</v>
      </c>
      <c r="U118" s="390">
        <f>IF($E118="","",VLOOKUP($E118,'SuperTour Women'!$E$6:$AN$238,19,FALSE))</f>
        <v>0</v>
      </c>
      <c r="V118" s="41">
        <f>IF(U118,LOOKUP(U118,{1;2;3;4;5;6;7;8;9;10;11;12;13;14;15;16;17;18;19;20;21},{60;50;42;36;32;30;28;26;24;22;20;18;16;14;12;10;8;6;4;2;0}),0)</f>
        <v>0</v>
      </c>
      <c r="W118" s="390">
        <f>IF($E118="","",VLOOKUP($E118,'SuperTour Women'!$E$6:$AN$238,21,FALSE))</f>
        <v>0</v>
      </c>
      <c r="X118" s="45">
        <f>IF(W118,LOOKUP(W118,{1;2;3;4;5;6;7;8;9;10;11;12;13;14;15;16;17;18;19;20;21},{60;50;42;36;32;30;28;26;24;22;20;18;16;14;12;10;8;6;4;2;0}),0)</f>
        <v>0</v>
      </c>
      <c r="Y118" s="390">
        <f>IF($E118="","",VLOOKUP($E118,'SuperTour Women'!$E$6:$AN$238,23,FALSE))</f>
        <v>0</v>
      </c>
      <c r="Z118" s="41">
        <f>IF(Y118,LOOKUP(Y118,{1;2;3;4;5;6;7;8;9;10;11;12;13;14;15;16;17;18;19;20;21},{60;50;42;36;32;30;28;26;24;22;20;18;16;14;12;10;8;6;4;2;0}),0)</f>
        <v>0</v>
      </c>
      <c r="AA118" s="390">
        <f>IF($E118="","",VLOOKUP($E118,'SuperTour Women'!$E$6:$AN$238,25,FALSE))</f>
        <v>0</v>
      </c>
      <c r="AB118" s="106">
        <f>IF(AA118,LOOKUP(AA118,{1;2;3;4;5;6;7;8;9;10;11;12;13;14;15;16;17;18;19;20;21},{30;25;21;18;16;15;14;13;12;11;10;9;8;7;6;5;4;3;2;1;0}),0)</f>
        <v>0</v>
      </c>
      <c r="AC118" s="390">
        <f>IF($E118="","",VLOOKUP($E118,'SuperTour Women'!$E$6:$AN$238,27,FALSE))</f>
        <v>0</v>
      </c>
      <c r="AD118" s="488">
        <f>IF(AC118,LOOKUP(AC118,{1;2;3;4;5;6;7;8;9;10;11;12;13;14;15;16;17;18;19;20;21},{30;25;21;18;16;15;14;13;12;11;10;9;8;7;6;5;4;3;2;1;0}),0)</f>
        <v>0</v>
      </c>
      <c r="AE118" s="390">
        <f>IF($E118="","",VLOOKUP($E118,'SuperTour Women'!$E$6:$AN$238,29,FALSE))</f>
        <v>0</v>
      </c>
      <c r="AF118" s="106">
        <f>IF(AE118,LOOKUP(AE118,{1;2;3;4;5;6;7;8;9;10;11;12;13;14;15;16;17;18;19;20;21},{30;25;21;18;16;15;14;13;12;11;10;9;8;7;6;5;4;3;2;1;0}),0)</f>
        <v>0</v>
      </c>
      <c r="AG118" s="390">
        <f>IF($E118="","",VLOOKUP($E118,'SuperTour Women'!$E$6:$AN$238,31,FALSE))</f>
        <v>0</v>
      </c>
      <c r="AH118" s="41">
        <f>IF(AG118,LOOKUP(AG118,{1;2;3;4;5;6;7;8;9;10;11;12;13;14;15;16;17;18;19;20;21},{30;25;21;18;16;15;14;13;12;11;10;9;8;7;6;5;4;3;2;1;0}),0)</f>
        <v>0</v>
      </c>
      <c r="AI118" s="390">
        <f>IF($E118="","",VLOOKUP($E118,'SuperTour Women'!$E$6:$AN$238,33,FALSE))</f>
        <v>0</v>
      </c>
      <c r="AJ118" s="43">
        <f>IF(AI118,LOOKUP(AI118,{1;2;3;4;5;6;7;8;9;10;11;12;13;14;15;16;17;18;19;20;21},{30;25;21;18;16;15;14;13;12;11;10;9;8;7;6;5;4;3;2;1;0}),0)</f>
        <v>0</v>
      </c>
      <c r="AK118" s="390">
        <f>IF($E118="","",VLOOKUP($E118,'SuperTour Women'!$E$6:$AN$238,35,FALSE))</f>
        <v>0</v>
      </c>
      <c r="AL118" s="43">
        <f>IF(AK118,LOOKUP(AK118,{1;2;3;4;5;6;7;8;9;10;11;12;13;14;15;16;17;18;19;20;21},{30;25;21;18;16;15;14;13;12;11;10;9;8;7;6;5;4;3;2;1;0}),0)</f>
        <v>0</v>
      </c>
      <c r="AM118" s="259"/>
      <c r="AN118" s="255">
        <f t="shared" si="12"/>
        <v>57</v>
      </c>
      <c r="AO118" s="256">
        <f>(L118+N118+P118+R118+T118+V118+X118+Z118+AB118+AD118+AF118+AH118+AJ118+AL118)- SMALL((L118,N118,P118,R118,T118,V118,X118,Z118,AB118,AD118,AF118,AH118,AJ118,AL118),1)- SMALL((L118,N118,P118,R118,T118,V118,X118,Z118,AB118,AD118,AF118,AH118,AJ118,AL118),2)- SMALL((L118,N118,P118,R118,T118,V118,X118,Z118,AB118,AD118,AF118,AH118,AJ118,AL118),3)</f>
        <v>0</v>
      </c>
      <c r="AP118" s="161"/>
    </row>
    <row r="119" spans="1:42" s="54" customFormat="1" ht="16" customHeight="1" x14ac:dyDescent="0.2">
      <c r="A119" s="190">
        <f t="shared" si="13"/>
        <v>85</v>
      </c>
      <c r="B119" s="187">
        <v>3535712</v>
      </c>
      <c r="C119" s="181" t="s">
        <v>355</v>
      </c>
      <c r="D119" s="181" t="s">
        <v>356</v>
      </c>
      <c r="E119" s="178" t="str">
        <f t="shared" si="14"/>
        <v>MargaretGELLERT</v>
      </c>
      <c r="F119" s="172">
        <v>2017</v>
      </c>
      <c r="G119" s="193">
        <v>2000</v>
      </c>
      <c r="H119" s="311" t="str">
        <f t="shared" si="11"/>
        <v>U23</v>
      </c>
      <c r="I119" s="415">
        <f>(L119+N119+P119+R119+T119+V119+X119+Z119+AB119+AD119+AF119+AH119+AJ119+AL119)-SMALL((L119, N119,P119,R119,T119,V119,X119,Z119,AB119,AD119,AF119,AH119,AJ119,AL119),1)-SMALL((L119,N119,P119,R119,T119,V119,X119,Z119,AB119,AD119,AF119,AH119,AJ119,AL119),2)-SMALL((L119,N119,P119,R119,T119,V119,X119,Z119,AB119,AD119,AF119,AH119,AJ119,AL119),3)</f>
        <v>0</v>
      </c>
      <c r="J119" s="393"/>
      <c r="K119" s="388">
        <f>IF($E119="","",VLOOKUP($E119,'SuperTour Women'!$E$6:$AN$238,9,FALSE))</f>
        <v>0</v>
      </c>
      <c r="L119" s="157">
        <f>IF(K119,LOOKUP(K119,{1;2;3;4;5;6;7;8;9;10;11;12;13;14;15;16;17;18;19;20;21},{30;25;21;18;16;15;14;13;12;11;10;9;8;7;6;5;4;3;2;1;0}),0)</f>
        <v>0</v>
      </c>
      <c r="M119" s="390">
        <f>IF($E119="","",VLOOKUP($E119,'SuperTour Women'!$E$6:$AN$238,11,FALSE))</f>
        <v>0</v>
      </c>
      <c r="N119" s="43">
        <f>IF(M119,LOOKUP(M119,{1;2;3;4;5;6;7;8;9;10;11;12;13;14;15;16;17;18;19;20;21},{30;25;21;18;16;15;14;13;12;11;10;9;8;7;6;5;4;3;2;1;0}),0)</f>
        <v>0</v>
      </c>
      <c r="O119" s="390">
        <f>IF($E119="","",VLOOKUP($E119,'SuperTour Women'!$E$6:$AN$238,13,FALSE))</f>
        <v>0</v>
      </c>
      <c r="P119" s="41">
        <f>IF(O119,LOOKUP(O119,{1;2;3;4;5;6;7;8;9;10;11;12;13;14;15;16;17;18;19;20;21},{30;25;21;18;16;15;14;13;12;11;10;9;8;7;6;5;4;3;2;1;0}),0)</f>
        <v>0</v>
      </c>
      <c r="Q119" s="390">
        <f>IF($E119="","",VLOOKUP($E119,'SuperTour Women'!$E$6:$AN$238,15,FALSE))</f>
        <v>0</v>
      </c>
      <c r="R119" s="43">
        <f>IF(Q119,LOOKUP(Q119,{1;2;3;4;5;6;7;8;9;10;11;12;13;14;15;16;17;18;19;20;21},{30;25;21;18;16;15;14;13;12;11;10;9;8;7;6;5;4;3;2;1;0}),0)</f>
        <v>0</v>
      </c>
      <c r="S119" s="390">
        <f>IF($E119="","",VLOOKUP($E119,'SuperTour Women'!$E$6:$AN$238,17,FALSE))</f>
        <v>0</v>
      </c>
      <c r="T119" s="45">
        <f>IF(S119,LOOKUP(S119,{1;2;3;4;5;6;7;8;9;10;11;12;13;14;15;16;17;18;19;20;21},{60;50;42;36;32;30;28;26;24;22;20;18;16;14;12;10;8;6;4;2;0}),0)</f>
        <v>0</v>
      </c>
      <c r="U119" s="390">
        <f>IF($E119="","",VLOOKUP($E119,'SuperTour Women'!$E$6:$AN$238,19,FALSE))</f>
        <v>0</v>
      </c>
      <c r="V119" s="41">
        <f>IF(U119,LOOKUP(U119,{1;2;3;4;5;6;7;8;9;10;11;12;13;14;15;16;17;18;19;20;21},{60;50;42;36;32;30;28;26;24;22;20;18;16;14;12;10;8;6;4;2;0}),0)</f>
        <v>0</v>
      </c>
      <c r="W119" s="390">
        <f>IF($E119="","",VLOOKUP($E119,'SuperTour Women'!$E$6:$AN$238,21,FALSE))</f>
        <v>0</v>
      </c>
      <c r="X119" s="45">
        <f>IF(W119,LOOKUP(W119,{1;2;3;4;5;6;7;8;9;10;11;12;13;14;15;16;17;18;19;20;21},{60;50;42;36;32;30;28;26;24;22;20;18;16;14;12;10;8;6;4;2;0}),0)</f>
        <v>0</v>
      </c>
      <c r="Y119" s="390">
        <f>IF($E119="","",VLOOKUP($E119,'SuperTour Women'!$E$6:$AN$238,23,FALSE))</f>
        <v>0</v>
      </c>
      <c r="Z119" s="41">
        <f>IF(Y119,LOOKUP(Y119,{1;2;3;4;5;6;7;8;9;10;11;12;13;14;15;16;17;18;19;20;21},{60;50;42;36;32;30;28;26;24;22;20;18;16;14;12;10;8;6;4;2;0}),0)</f>
        <v>0</v>
      </c>
      <c r="AA119" s="390">
        <f>IF($E119="","",VLOOKUP($E119,'SuperTour Women'!$E$6:$AN$238,25,FALSE))</f>
        <v>0</v>
      </c>
      <c r="AB119" s="106">
        <f>IF(AA119,LOOKUP(AA119,{1;2;3;4;5;6;7;8;9;10;11;12;13;14;15;16;17;18;19;20;21},{30;25;21;18;16;15;14;13;12;11;10;9;8;7;6;5;4;3;2;1;0}),0)</f>
        <v>0</v>
      </c>
      <c r="AC119" s="390">
        <f>IF($E119="","",VLOOKUP($E119,'SuperTour Women'!$E$6:$AN$238,27,FALSE))</f>
        <v>0</v>
      </c>
      <c r="AD119" s="488">
        <f>IF(AC119,LOOKUP(AC119,{1;2;3;4;5;6;7;8;9;10;11;12;13;14;15;16;17;18;19;20;21},{30;25;21;18;16;15;14;13;12;11;10;9;8;7;6;5;4;3;2;1;0}),0)</f>
        <v>0</v>
      </c>
      <c r="AE119" s="390">
        <f>IF($E119="","",VLOOKUP($E119,'SuperTour Women'!$E$6:$AN$238,29,FALSE))</f>
        <v>0</v>
      </c>
      <c r="AF119" s="106">
        <f>IF(AE119,LOOKUP(AE119,{1;2;3;4;5;6;7;8;9;10;11;12;13;14;15;16;17;18;19;20;21},{30;25;21;18;16;15;14;13;12;11;10;9;8;7;6;5;4;3;2;1;0}),0)</f>
        <v>0</v>
      </c>
      <c r="AG119" s="390">
        <f>IF($E119="","",VLOOKUP($E119,'SuperTour Women'!$E$6:$AN$238,31,FALSE))</f>
        <v>0</v>
      </c>
      <c r="AH119" s="41">
        <f>IF(AG119,LOOKUP(AG119,{1;2;3;4;5;6;7;8;9;10;11;12;13;14;15;16;17;18;19;20;21},{30;25;21;18;16;15;14;13;12;11;10;9;8;7;6;5;4;3;2;1;0}),0)</f>
        <v>0</v>
      </c>
      <c r="AI119" s="390">
        <f>IF($E119="","",VLOOKUP($E119,'SuperTour Women'!$E$6:$AN$238,33,FALSE))</f>
        <v>0</v>
      </c>
      <c r="AJ119" s="43">
        <f>IF(AI119,LOOKUP(AI119,{1;2;3;4;5;6;7;8;9;10;11;12;13;14;15;16;17;18;19;20;21},{30;25;21;18;16;15;14;13;12;11;10;9;8;7;6;5;4;3;2;1;0}),0)</f>
        <v>0</v>
      </c>
      <c r="AK119" s="390">
        <f>IF($E119="","",VLOOKUP($E119,'SuperTour Women'!$E$6:$AN$238,35,FALSE))</f>
        <v>0</v>
      </c>
      <c r="AL119" s="43">
        <f>IF(AK119,LOOKUP(AK119,{1;2;3;4;5;6;7;8;9;10;11;12;13;14;15;16;17;18;19;20;21},{30;25;21;18;16;15;14;13;12;11;10;9;8;7;6;5;4;3;2;1;0}),0)</f>
        <v>0</v>
      </c>
      <c r="AM119" s="259"/>
      <c r="AN119" s="255">
        <f t="shared" si="12"/>
        <v>57</v>
      </c>
      <c r="AO119" s="256">
        <f>(L119+N119+P119+R119+T119+V119+X119+Z119+AB119+AD119+AF119+AH119+AJ119+AL119)- SMALL((L119,N119,P119,R119,T119,V119,X119,Z119,AB119,AD119,AF119,AH119,AJ119,AL119),1)- SMALL((L119,N119,P119,R119,T119,V119,X119,Z119,AB119,AD119,AF119,AH119,AJ119,AL119),2)- SMALL((L119,N119,P119,R119,T119,V119,X119,Z119,AB119,AD119,AF119,AH119,AJ119,AL119),3)</f>
        <v>0</v>
      </c>
      <c r="AP119" s="161"/>
    </row>
    <row r="120" spans="1:42" s="54" customFormat="1" ht="16" customHeight="1" x14ac:dyDescent="0.2">
      <c r="A120" s="190">
        <f t="shared" si="13"/>
        <v>85</v>
      </c>
      <c r="B120" s="187">
        <v>3505096</v>
      </c>
      <c r="C120" s="181" t="s">
        <v>312</v>
      </c>
      <c r="D120" s="182" t="s">
        <v>560</v>
      </c>
      <c r="E120" s="178" t="str">
        <f t="shared" si="14"/>
        <v>MariaGRAEFNING</v>
      </c>
      <c r="F120" s="174"/>
      <c r="G120" s="193">
        <v>1985</v>
      </c>
      <c r="H120" s="311" t="str">
        <f t="shared" ref="H120:H151" si="15">IF(ISBLANK(G120),"",IF(G120&gt;1995.9,"U23","SR"))</f>
        <v>SR</v>
      </c>
      <c r="I120" s="415">
        <f>(L120+N120+P120+R120+T120+V120+X120+Z120+AB120+AD120+AF120+AH120+AJ120+AL120)-SMALL((L120, N120,P120,R120,T120,V120,X120,Z120,AB120,AD120,AF120,AH120,AJ120,AL120),1)-SMALL((L120,N120,P120,R120,T120,V120,X120,Z120,AB120,AD120,AF120,AH120,AJ120,AL120),2)-SMALL((L120,N120,P120,R120,T120,V120,X120,Z120,AB120,AD120,AF120,AH120,AJ120,AL120),3)</f>
        <v>0</v>
      </c>
      <c r="J120" s="393"/>
      <c r="K120" s="388">
        <f>IF($E120="","",VLOOKUP($E120,'SuperTour Women'!$E$6:$AN$238,9,FALSE))</f>
        <v>0</v>
      </c>
      <c r="L120" s="157">
        <f>IF(K120,LOOKUP(K120,{1;2;3;4;5;6;7;8;9;10;11;12;13;14;15;16;17;18;19;20;21},{30;25;21;18;16;15;14;13;12;11;10;9;8;7;6;5;4;3;2;1;0}),0)</f>
        <v>0</v>
      </c>
      <c r="M120" s="390">
        <f>IF($E120="","",VLOOKUP($E120,'SuperTour Women'!$E$6:$AN$238,11,FALSE))</f>
        <v>0</v>
      </c>
      <c r="N120" s="43">
        <f>IF(M120,LOOKUP(M120,{1;2;3;4;5;6;7;8;9;10;11;12;13;14;15;16;17;18;19;20;21},{30;25;21;18;16;15;14;13;12;11;10;9;8;7;6;5;4;3;2;1;0}),0)</f>
        <v>0</v>
      </c>
      <c r="O120" s="390">
        <f>IF($E120="","",VLOOKUP($E120,'SuperTour Women'!$E$6:$AN$238,13,FALSE))</f>
        <v>0</v>
      </c>
      <c r="P120" s="41">
        <f>IF(O120,LOOKUP(O120,{1;2;3;4;5;6;7;8;9;10;11;12;13;14;15;16;17;18;19;20;21},{30;25;21;18;16;15;14;13;12;11;10;9;8;7;6;5;4;3;2;1;0}),0)</f>
        <v>0</v>
      </c>
      <c r="Q120" s="390">
        <f>IF($E120="","",VLOOKUP($E120,'SuperTour Women'!$E$6:$AN$238,15,FALSE))</f>
        <v>0</v>
      </c>
      <c r="R120" s="43">
        <f>IF(Q120,LOOKUP(Q120,{1;2;3;4;5;6;7;8;9;10;11;12;13;14;15;16;17;18;19;20;21},{30;25;21;18;16;15;14;13;12;11;10;9;8;7;6;5;4;3;2;1;0}),0)</f>
        <v>0</v>
      </c>
      <c r="S120" s="390">
        <f>IF($E120="","",VLOOKUP($E120,'SuperTour Women'!$E$6:$AN$238,17,FALSE))</f>
        <v>0</v>
      </c>
      <c r="T120" s="45">
        <f>IF(S120,LOOKUP(S120,{1;2;3;4;5;6;7;8;9;10;11;12;13;14;15;16;17;18;19;20;21},{60;50;42;36;32;30;28;26;24;22;20;18;16;14;12;10;8;6;4;2;0}),0)</f>
        <v>0</v>
      </c>
      <c r="U120" s="390">
        <f>IF($E120="","",VLOOKUP($E120,'SuperTour Women'!$E$6:$AN$238,19,FALSE))</f>
        <v>0</v>
      </c>
      <c r="V120" s="41">
        <f>IF(U120,LOOKUP(U120,{1;2;3;4;5;6;7;8;9;10;11;12;13;14;15;16;17;18;19;20;21},{60;50;42;36;32;30;28;26;24;22;20;18;16;14;12;10;8;6;4;2;0}),0)</f>
        <v>0</v>
      </c>
      <c r="W120" s="390">
        <f>IF($E120="","",VLOOKUP($E120,'SuperTour Women'!$E$6:$AN$238,21,FALSE))</f>
        <v>0</v>
      </c>
      <c r="X120" s="45">
        <f>IF(W120,LOOKUP(W120,{1;2;3;4;5;6;7;8;9;10;11;12;13;14;15;16;17;18;19;20;21},{60;50;42;36;32;30;28;26;24;22;20;18;16;14;12;10;8;6;4;2;0}),0)</f>
        <v>0</v>
      </c>
      <c r="Y120" s="390">
        <f>IF($E120="","",VLOOKUP($E120,'SuperTour Women'!$E$6:$AN$238,23,FALSE))</f>
        <v>0</v>
      </c>
      <c r="Z120" s="41">
        <f>IF(Y120,LOOKUP(Y120,{1;2;3;4;5;6;7;8;9;10;11;12;13;14;15;16;17;18;19;20;21},{60;50;42;36;32;30;28;26;24;22;20;18;16;14;12;10;8;6;4;2;0}),0)</f>
        <v>0</v>
      </c>
      <c r="AA120" s="390">
        <f>IF($E120="","",VLOOKUP($E120,'SuperTour Women'!$E$6:$AN$238,25,FALSE))</f>
        <v>0</v>
      </c>
      <c r="AB120" s="106">
        <f>IF(AA120,LOOKUP(AA120,{1;2;3;4;5;6;7;8;9;10;11;12;13;14;15;16;17;18;19;20;21},{30;25;21;18;16;15;14;13;12;11;10;9;8;7;6;5;4;3;2;1;0}),0)</f>
        <v>0</v>
      </c>
      <c r="AC120" s="390">
        <f>IF($E120="","",VLOOKUP($E120,'SuperTour Women'!$E$6:$AN$238,27,FALSE))</f>
        <v>0</v>
      </c>
      <c r="AD120" s="488">
        <f>IF(AC120,LOOKUP(AC120,{1;2;3;4;5;6;7;8;9;10;11;12;13;14;15;16;17;18;19;20;21},{30;25;21;18;16;15;14;13;12;11;10;9;8;7;6;5;4;3;2;1;0}),0)</f>
        <v>0</v>
      </c>
      <c r="AE120" s="390">
        <f>IF($E120="","",VLOOKUP($E120,'SuperTour Women'!$E$6:$AN$238,29,FALSE))</f>
        <v>0</v>
      </c>
      <c r="AF120" s="106">
        <f>IF(AE120,LOOKUP(AE120,{1;2;3;4;5;6;7;8;9;10;11;12;13;14;15;16;17;18;19;20;21},{30;25;21;18;16;15;14;13;12;11;10;9;8;7;6;5;4;3;2;1;0}),0)</f>
        <v>0</v>
      </c>
      <c r="AG120" s="390">
        <f>IF($E120="","",VLOOKUP($E120,'SuperTour Women'!$E$6:$AN$238,31,FALSE))</f>
        <v>0</v>
      </c>
      <c r="AH120" s="41">
        <f>IF(AG120,LOOKUP(AG120,{1;2;3;4;5;6;7;8;9;10;11;12;13;14;15;16;17;18;19;20;21},{30;25;21;18;16;15;14;13;12;11;10;9;8;7;6;5;4;3;2;1;0}),0)</f>
        <v>0</v>
      </c>
      <c r="AI120" s="390">
        <f>IF($E120="","",VLOOKUP($E120,'SuperTour Women'!$E$6:$AN$238,33,FALSE))</f>
        <v>0</v>
      </c>
      <c r="AJ120" s="43">
        <f>IF(AI120,LOOKUP(AI120,{1;2;3;4;5;6;7;8;9;10;11;12;13;14;15;16;17;18;19;20;21},{30;25;21;18;16;15;14;13;12;11;10;9;8;7;6;5;4;3;2;1;0}),0)</f>
        <v>0</v>
      </c>
      <c r="AK120" s="390">
        <f>IF($E120="","",VLOOKUP($E120,'SuperTour Women'!$E$6:$AN$238,35,FALSE))</f>
        <v>0</v>
      </c>
      <c r="AL120" s="43">
        <f>IF(AK120,LOOKUP(AK120,{1;2;3;4;5;6;7;8;9;10;11;12;13;14;15;16;17;18;19;20;21},{30;25;21;18;16;15;14;13;12;11;10;9;8;7;6;5;4;3;2;1;0}),0)</f>
        <v>0</v>
      </c>
      <c r="AM120" s="259"/>
      <c r="AN120" s="255">
        <f t="shared" si="12"/>
        <v>57</v>
      </c>
      <c r="AO120" s="256">
        <f>(L120+N120+P120+R120+T120+V120+X120+Z120+AB120+AD120+AF120+AH120+AJ120+AL120)- SMALL((L120,N120,P120,R120,T120,V120,X120,Z120,AB120,AD120,AF120,AH120,AJ120,AL120),1)- SMALL((L120,N120,P120,R120,T120,V120,X120,Z120,AB120,AD120,AF120,AH120,AJ120,AL120),2)- SMALL((L120,N120,P120,R120,T120,V120,X120,Z120,AB120,AD120,AF120,AH120,AJ120,AL120),3)</f>
        <v>0</v>
      </c>
      <c r="AP120" s="161"/>
    </row>
    <row r="121" spans="1:42" s="54" customFormat="1" ht="16" customHeight="1" x14ac:dyDescent="0.2">
      <c r="A121" s="190">
        <f t="shared" si="13"/>
        <v>85</v>
      </c>
      <c r="B121" s="187">
        <v>3535021</v>
      </c>
      <c r="C121" s="181" t="s">
        <v>248</v>
      </c>
      <c r="D121" s="181" t="s">
        <v>33</v>
      </c>
      <c r="E121" s="178" t="str">
        <f t="shared" si="14"/>
        <v>CaitlinGREGG</v>
      </c>
      <c r="F121" s="172">
        <v>2017</v>
      </c>
      <c r="G121" s="193">
        <v>1980</v>
      </c>
      <c r="H121" s="311" t="str">
        <f t="shared" si="15"/>
        <v>SR</v>
      </c>
      <c r="I121" s="415">
        <f>(L121+N121+P121+R121+T121+V121+X121+Z121+AB121+AD121+AF121+AH121+AJ121+AL121)-SMALL((L121, N121,P121,R121,T121,V121,X121,Z121,AB121,AD121,AF121,AH121,AJ121,AL121),1)-SMALL((L121,N121,P121,R121,T121,V121,X121,Z121,AB121,AD121,AF121,AH121,AJ121,AL121),2)-SMALL((L121,N121,P121,R121,T121,V121,X121,Z121,AB121,AD121,AF121,AH121,AJ121,AL121),3)</f>
        <v>0</v>
      </c>
      <c r="J121" s="393"/>
      <c r="K121" s="388">
        <f>IF($E121="","",VLOOKUP($E121,'SuperTour Women'!$E$6:$AN$238,9,FALSE))</f>
        <v>0</v>
      </c>
      <c r="L121" s="157">
        <f>IF(K121,LOOKUP(K121,{1;2;3;4;5;6;7;8;9;10;11;12;13;14;15;16;17;18;19;20;21},{30;25;21;18;16;15;14;13;12;11;10;9;8;7;6;5;4;3;2;1;0}),0)</f>
        <v>0</v>
      </c>
      <c r="M121" s="390">
        <f>IF($E121="","",VLOOKUP($E121,'SuperTour Women'!$E$6:$AN$238,11,FALSE))</f>
        <v>0</v>
      </c>
      <c r="N121" s="43">
        <f>IF(M121,LOOKUP(M121,{1;2;3;4;5;6;7;8;9;10;11;12;13;14;15;16;17;18;19;20;21},{30;25;21;18;16;15;14;13;12;11;10;9;8;7;6;5;4;3;2;1;0}),0)</f>
        <v>0</v>
      </c>
      <c r="O121" s="390">
        <f>IF($E121="","",VLOOKUP($E121,'SuperTour Women'!$E$6:$AN$238,13,FALSE))</f>
        <v>0</v>
      </c>
      <c r="P121" s="41">
        <f>IF(O121,LOOKUP(O121,{1;2;3;4;5;6;7;8;9;10;11;12;13;14;15;16;17;18;19;20;21},{30;25;21;18;16;15;14;13;12;11;10;9;8;7;6;5;4;3;2;1;0}),0)</f>
        <v>0</v>
      </c>
      <c r="Q121" s="390">
        <f>IF($E121="","",VLOOKUP($E121,'SuperTour Women'!$E$6:$AN$238,15,FALSE))</f>
        <v>0</v>
      </c>
      <c r="R121" s="43">
        <f>IF(Q121,LOOKUP(Q121,{1;2;3;4;5;6;7;8;9;10;11;12;13;14;15;16;17;18;19;20;21},{30;25;21;18;16;15;14;13;12;11;10;9;8;7;6;5;4;3;2;1;0}),0)</f>
        <v>0</v>
      </c>
      <c r="S121" s="390">
        <f>IF($E121="","",VLOOKUP($E121,'SuperTour Women'!$E$6:$AN$238,17,FALSE))</f>
        <v>0</v>
      </c>
      <c r="T121" s="45">
        <f>IF(S121,LOOKUP(S121,{1;2;3;4;5;6;7;8;9;10;11;12;13;14;15;16;17;18;19;20;21},{60;50;42;36;32;30;28;26;24;22;20;18;16;14;12;10;8;6;4;2;0}),0)</f>
        <v>0</v>
      </c>
      <c r="U121" s="390">
        <f>IF($E121="","",VLOOKUP($E121,'SuperTour Women'!$E$6:$AN$238,19,FALSE))</f>
        <v>0</v>
      </c>
      <c r="V121" s="41">
        <f>IF(U121,LOOKUP(U121,{1;2;3;4;5;6;7;8;9;10;11;12;13;14;15;16;17;18;19;20;21},{60;50;42;36;32;30;28;26;24;22;20;18;16;14;12;10;8;6;4;2;0}),0)</f>
        <v>0</v>
      </c>
      <c r="W121" s="390">
        <f>IF($E121="","",VLOOKUP($E121,'SuperTour Women'!$E$6:$AN$238,21,FALSE))</f>
        <v>0</v>
      </c>
      <c r="X121" s="45">
        <f>IF(W121,LOOKUP(W121,{1;2;3;4;5;6;7;8;9;10;11;12;13;14;15;16;17;18;19;20;21},{60;50;42;36;32;30;28;26;24;22;20;18;16;14;12;10;8;6;4;2;0}),0)</f>
        <v>0</v>
      </c>
      <c r="Y121" s="390">
        <f>IF($E121="","",VLOOKUP($E121,'SuperTour Women'!$E$6:$AN$238,23,FALSE))</f>
        <v>0</v>
      </c>
      <c r="Z121" s="41">
        <f>IF(Y121,LOOKUP(Y121,{1;2;3;4;5;6;7;8;9;10;11;12;13;14;15;16;17;18;19;20;21},{60;50;42;36;32;30;28;26;24;22;20;18;16;14;12;10;8;6;4;2;0}),0)</f>
        <v>0</v>
      </c>
      <c r="AA121" s="390">
        <f>IF($E121="","",VLOOKUP($E121,'SuperTour Women'!$E$6:$AN$238,25,FALSE))</f>
        <v>0</v>
      </c>
      <c r="AB121" s="106">
        <f>IF(AA121,LOOKUP(AA121,{1;2;3;4;5;6;7;8;9;10;11;12;13;14;15;16;17;18;19;20;21},{30;25;21;18;16;15;14;13;12;11;10;9;8;7;6;5;4;3;2;1;0}),0)</f>
        <v>0</v>
      </c>
      <c r="AC121" s="390">
        <f>IF($E121="","",VLOOKUP($E121,'SuperTour Women'!$E$6:$AN$238,27,FALSE))</f>
        <v>0</v>
      </c>
      <c r="AD121" s="488">
        <f>IF(AC121,LOOKUP(AC121,{1;2;3;4;5;6;7;8;9;10;11;12;13;14;15;16;17;18;19;20;21},{30;25;21;18;16;15;14;13;12;11;10;9;8;7;6;5;4;3;2;1;0}),0)</f>
        <v>0</v>
      </c>
      <c r="AE121" s="390">
        <f>IF($E121="","",VLOOKUP($E121,'SuperTour Women'!$E$6:$AN$238,29,FALSE))</f>
        <v>0</v>
      </c>
      <c r="AF121" s="106">
        <f>IF(AE121,LOOKUP(AE121,{1;2;3;4;5;6;7;8;9;10;11;12;13;14;15;16;17;18;19;20;21},{30;25;21;18;16;15;14;13;12;11;10;9;8;7;6;5;4;3;2;1;0}),0)</f>
        <v>0</v>
      </c>
      <c r="AG121" s="390">
        <f>IF($E121="","",VLOOKUP($E121,'SuperTour Women'!$E$6:$AN$238,31,FALSE))</f>
        <v>0</v>
      </c>
      <c r="AH121" s="41">
        <f>IF(AG121,LOOKUP(AG121,{1;2;3;4;5;6;7;8;9;10;11;12;13;14;15;16;17;18;19;20;21},{30;25;21;18;16;15;14;13;12;11;10;9;8;7;6;5;4;3;2;1;0}),0)</f>
        <v>0</v>
      </c>
      <c r="AI121" s="390">
        <f>IF($E121="","",VLOOKUP($E121,'SuperTour Women'!$E$6:$AN$238,33,FALSE))</f>
        <v>0</v>
      </c>
      <c r="AJ121" s="43">
        <f>IF(AI121,LOOKUP(AI121,{1;2;3;4;5;6;7;8;9;10;11;12;13;14;15;16;17;18;19;20;21},{30;25;21;18;16;15;14;13;12;11;10;9;8;7;6;5;4;3;2;1;0}),0)</f>
        <v>0</v>
      </c>
      <c r="AK121" s="390">
        <f>IF($E121="","",VLOOKUP($E121,'SuperTour Women'!$E$6:$AN$238,35,FALSE))</f>
        <v>0</v>
      </c>
      <c r="AL121" s="43">
        <f>IF(AK121,LOOKUP(AK121,{1;2;3;4;5;6;7;8;9;10;11;12;13;14;15;16;17;18;19;20;21},{30;25;21;18;16;15;14;13;12;11;10;9;8;7;6;5;4;3;2;1;0}),0)</f>
        <v>0</v>
      </c>
      <c r="AM121" s="259"/>
      <c r="AN121" s="255">
        <f t="shared" si="12"/>
        <v>57</v>
      </c>
      <c r="AO121" s="256">
        <f>(L121+N121+P121+R121+T121+V121+X121+Z121+AB121+AD121+AF121+AH121+AJ121+AL121)- SMALL((L121,N121,P121,R121,T121,V121,X121,Z121,AB121,AD121,AF121,AH121,AJ121,AL121),1)- SMALL((L121,N121,P121,R121,T121,V121,X121,Z121,AB121,AD121,AF121,AH121,AJ121,AL121),2)- SMALL((L121,N121,P121,R121,T121,V121,X121,Z121,AB121,AD121,AF121,AH121,AJ121,AL121),3)</f>
        <v>0</v>
      </c>
      <c r="AP121" s="161"/>
    </row>
    <row r="122" spans="1:42" s="54" customFormat="1" ht="16" customHeight="1" x14ac:dyDescent="0.2">
      <c r="A122" s="190">
        <f t="shared" si="13"/>
        <v>85</v>
      </c>
      <c r="B122" s="187">
        <v>3535605</v>
      </c>
      <c r="C122" s="181" t="s">
        <v>316</v>
      </c>
      <c r="D122" s="181" t="s">
        <v>317</v>
      </c>
      <c r="E122" s="178" t="str">
        <f t="shared" si="14"/>
        <v>HallieGROSSMAN</v>
      </c>
      <c r="F122" s="172">
        <v>2017</v>
      </c>
      <c r="G122" s="193">
        <v>1993</v>
      </c>
      <c r="H122" s="311" t="str">
        <f t="shared" si="15"/>
        <v>SR</v>
      </c>
      <c r="I122" s="415">
        <f>(L122+N122+P122+R122+T122+V122+X122+Z122+AB122+AD122+AF122+AH122+AJ122+AL122)-SMALL((L122, N122,P122,R122,T122,V122,X122,Z122,AB122,AD122,AF122,AH122,AJ122,AL122),1)-SMALL((L122,N122,P122,R122,T122,V122,X122,Z122,AB122,AD122,AF122,AH122,AJ122,AL122),2)-SMALL((L122,N122,P122,R122,T122,V122,X122,Z122,AB122,AD122,AF122,AH122,AJ122,AL122),3)</f>
        <v>0</v>
      </c>
      <c r="J122" s="393"/>
      <c r="K122" s="388">
        <f>IF($E122="","",VLOOKUP($E122,'SuperTour Women'!$E$6:$AN$238,9,FALSE))</f>
        <v>0</v>
      </c>
      <c r="L122" s="157">
        <f>IF(K122,LOOKUP(K122,{1;2;3;4;5;6;7;8;9;10;11;12;13;14;15;16;17;18;19;20;21},{30;25;21;18;16;15;14;13;12;11;10;9;8;7;6;5;4;3;2;1;0}),0)</f>
        <v>0</v>
      </c>
      <c r="M122" s="390">
        <f>IF($E122="","",VLOOKUP($E122,'SuperTour Women'!$E$6:$AN$238,11,FALSE))</f>
        <v>0</v>
      </c>
      <c r="N122" s="43">
        <f>IF(M122,LOOKUP(M122,{1;2;3;4;5;6;7;8;9;10;11;12;13;14;15;16;17;18;19;20;21},{30;25;21;18;16;15;14;13;12;11;10;9;8;7;6;5;4;3;2;1;0}),0)</f>
        <v>0</v>
      </c>
      <c r="O122" s="390">
        <f>IF($E122="","",VLOOKUP($E122,'SuperTour Women'!$E$6:$AN$238,13,FALSE))</f>
        <v>0</v>
      </c>
      <c r="P122" s="41">
        <f>IF(O122,LOOKUP(O122,{1;2;3;4;5;6;7;8;9;10;11;12;13;14;15;16;17;18;19;20;21},{30;25;21;18;16;15;14;13;12;11;10;9;8;7;6;5;4;3;2;1;0}),0)</f>
        <v>0</v>
      </c>
      <c r="Q122" s="390">
        <f>IF($E122="","",VLOOKUP($E122,'SuperTour Women'!$E$6:$AN$238,15,FALSE))</f>
        <v>0</v>
      </c>
      <c r="R122" s="43">
        <f>IF(Q122,LOOKUP(Q122,{1;2;3;4;5;6;7;8;9;10;11;12;13;14;15;16;17;18;19;20;21},{30;25;21;18;16;15;14;13;12;11;10;9;8;7;6;5;4;3;2;1;0}),0)</f>
        <v>0</v>
      </c>
      <c r="S122" s="390">
        <f>IF($E122="","",VLOOKUP($E122,'SuperTour Women'!$E$6:$AN$238,17,FALSE))</f>
        <v>0</v>
      </c>
      <c r="T122" s="45">
        <f>IF(S122,LOOKUP(S122,{1;2;3;4;5;6;7;8;9;10;11;12;13;14;15;16;17;18;19;20;21},{60;50;42;36;32;30;28;26;24;22;20;18;16;14;12;10;8;6;4;2;0}),0)</f>
        <v>0</v>
      </c>
      <c r="U122" s="390">
        <f>IF($E122="","",VLOOKUP($E122,'SuperTour Women'!$E$6:$AN$238,19,FALSE))</f>
        <v>0</v>
      </c>
      <c r="V122" s="41">
        <f>IF(U122,LOOKUP(U122,{1;2;3;4;5;6;7;8;9;10;11;12;13;14;15;16;17;18;19;20;21},{60;50;42;36;32;30;28;26;24;22;20;18;16;14;12;10;8;6;4;2;0}),0)</f>
        <v>0</v>
      </c>
      <c r="W122" s="390">
        <f>IF($E122="","",VLOOKUP($E122,'SuperTour Women'!$E$6:$AN$238,21,FALSE))</f>
        <v>0</v>
      </c>
      <c r="X122" s="45">
        <f>IF(W122,LOOKUP(W122,{1;2;3;4;5;6;7;8;9;10;11;12;13;14;15;16;17;18;19;20;21},{60;50;42;36;32;30;28;26;24;22;20;18;16;14;12;10;8;6;4;2;0}),0)</f>
        <v>0</v>
      </c>
      <c r="Y122" s="390">
        <f>IF($E122="","",VLOOKUP($E122,'SuperTour Women'!$E$6:$AN$238,23,FALSE))</f>
        <v>0</v>
      </c>
      <c r="Z122" s="41">
        <f>IF(Y122,LOOKUP(Y122,{1;2;3;4;5;6;7;8;9;10;11;12;13;14;15;16;17;18;19;20;21},{60;50;42;36;32;30;28;26;24;22;20;18;16;14;12;10;8;6;4;2;0}),0)</f>
        <v>0</v>
      </c>
      <c r="AA122" s="390">
        <f>IF($E122="","",VLOOKUP($E122,'SuperTour Women'!$E$6:$AN$238,25,FALSE))</f>
        <v>0</v>
      </c>
      <c r="AB122" s="106">
        <f>IF(AA122,LOOKUP(AA122,{1;2;3;4;5;6;7;8;9;10;11;12;13;14;15;16;17;18;19;20;21},{30;25;21;18;16;15;14;13;12;11;10;9;8;7;6;5;4;3;2;1;0}),0)</f>
        <v>0</v>
      </c>
      <c r="AC122" s="390">
        <f>IF($E122="","",VLOOKUP($E122,'SuperTour Women'!$E$6:$AN$238,27,FALSE))</f>
        <v>0</v>
      </c>
      <c r="AD122" s="488">
        <f>IF(AC122,LOOKUP(AC122,{1;2;3;4;5;6;7;8;9;10;11;12;13;14;15;16;17;18;19;20;21},{30;25;21;18;16;15;14;13;12;11;10;9;8;7;6;5;4;3;2;1;0}),0)</f>
        <v>0</v>
      </c>
      <c r="AE122" s="390">
        <f>IF($E122="","",VLOOKUP($E122,'SuperTour Women'!$E$6:$AN$238,29,FALSE))</f>
        <v>0</v>
      </c>
      <c r="AF122" s="106">
        <f>IF(AE122,LOOKUP(AE122,{1;2;3;4;5;6;7;8;9;10;11;12;13;14;15;16;17;18;19;20;21},{30;25;21;18;16;15;14;13;12;11;10;9;8;7;6;5;4;3;2;1;0}),0)</f>
        <v>0</v>
      </c>
      <c r="AG122" s="390">
        <f>IF($E122="","",VLOOKUP($E122,'SuperTour Women'!$E$6:$AN$238,31,FALSE))</f>
        <v>0</v>
      </c>
      <c r="AH122" s="41">
        <f>IF(AG122,LOOKUP(AG122,{1;2;3;4;5;6;7;8;9;10;11;12;13;14;15;16;17;18;19;20;21},{30;25;21;18;16;15;14;13;12;11;10;9;8;7;6;5;4;3;2;1;0}),0)</f>
        <v>0</v>
      </c>
      <c r="AI122" s="390">
        <f>IF($E122="","",VLOOKUP($E122,'SuperTour Women'!$E$6:$AN$238,33,FALSE))</f>
        <v>0</v>
      </c>
      <c r="AJ122" s="43">
        <f>IF(AI122,LOOKUP(AI122,{1;2;3;4;5;6;7;8;9;10;11;12;13;14;15;16;17;18;19;20;21},{30;25;21;18;16;15;14;13;12;11;10;9;8;7;6;5;4;3;2;1;0}),0)</f>
        <v>0</v>
      </c>
      <c r="AK122" s="390">
        <f>IF($E122="","",VLOOKUP($E122,'SuperTour Women'!$E$6:$AN$238,35,FALSE))</f>
        <v>0</v>
      </c>
      <c r="AL122" s="43">
        <f>IF(AK122,LOOKUP(AK122,{1;2;3;4;5;6;7;8;9;10;11;12;13;14;15;16;17;18;19;20;21},{30;25;21;18;16;15;14;13;12;11;10;9;8;7;6;5;4;3;2;1;0}),0)</f>
        <v>0</v>
      </c>
      <c r="AM122" s="259"/>
      <c r="AN122" s="255">
        <f t="shared" ref="AN122:AN153" si="16">RANK(AO122,$AO$6:$AO$248)</f>
        <v>57</v>
      </c>
      <c r="AO122" s="256">
        <f>(L122+N122+P122+R122+T122+V122+X122+Z122+AB122+AD122+AF122+AH122+AJ122+AL122)- SMALL((L122,N122,P122,R122,T122,V122,X122,Z122,AB122,AD122,AF122,AH122,AJ122,AL122),1)- SMALL((L122,N122,P122,R122,T122,V122,X122,Z122,AB122,AD122,AF122,AH122,AJ122,AL122),2)- SMALL((L122,N122,P122,R122,T122,V122,X122,Z122,AB122,AD122,AF122,AH122,AJ122,AL122),3)</f>
        <v>0</v>
      </c>
      <c r="AP122" s="161"/>
    </row>
    <row r="123" spans="1:42" s="54" customFormat="1" ht="16" customHeight="1" x14ac:dyDescent="0.2">
      <c r="A123" s="190">
        <f t="shared" si="13"/>
        <v>85</v>
      </c>
      <c r="B123" s="187">
        <v>3205261</v>
      </c>
      <c r="C123" s="181" t="s">
        <v>323</v>
      </c>
      <c r="D123" s="181" t="s">
        <v>324</v>
      </c>
      <c r="E123" s="178" t="str">
        <f t="shared" si="14"/>
        <v>AnjaGruber</v>
      </c>
      <c r="F123" s="174"/>
      <c r="G123" s="193">
        <v>1991</v>
      </c>
      <c r="H123" s="311" t="str">
        <f t="shared" si="15"/>
        <v>SR</v>
      </c>
      <c r="I123" s="415">
        <f>(L123+N123+P123+R123+T123+V123+X123+Z123+AB123+AD123+AF123+AH123+AJ123+AL123)-SMALL((L123, N123,P123,R123,T123,V123,X123,Z123,AB123,AD123,AF123,AH123,AJ123,AL123),1)-SMALL((L123,N123,P123,R123,T123,V123,X123,Z123,AB123,AD123,AF123,AH123,AJ123,AL123),2)-SMALL((L123,N123,P123,R123,T123,V123,X123,Z123,AB123,AD123,AF123,AH123,AJ123,AL123),3)</f>
        <v>0</v>
      </c>
      <c r="J123" s="393"/>
      <c r="K123" s="388">
        <f>IF($E123="","",VLOOKUP($E123,'SuperTour Women'!$E$6:$AN$238,9,FALSE))</f>
        <v>0</v>
      </c>
      <c r="L123" s="157">
        <f>IF(K123,LOOKUP(K123,{1;2;3;4;5;6;7;8;9;10;11;12;13;14;15;16;17;18;19;20;21},{30;25;21;18;16;15;14;13;12;11;10;9;8;7;6;5;4;3;2;1;0}),0)</f>
        <v>0</v>
      </c>
      <c r="M123" s="390">
        <f>IF($E123="","",VLOOKUP($E123,'SuperTour Women'!$E$6:$AN$238,11,FALSE))</f>
        <v>0</v>
      </c>
      <c r="N123" s="43">
        <f>IF(M123,LOOKUP(M123,{1;2;3;4;5;6;7;8;9;10;11;12;13;14;15;16;17;18;19;20;21},{30;25;21;18;16;15;14;13;12;11;10;9;8;7;6;5;4;3;2;1;0}),0)</f>
        <v>0</v>
      </c>
      <c r="O123" s="390">
        <f>IF($E123="","",VLOOKUP($E123,'SuperTour Women'!$E$6:$AN$238,13,FALSE))</f>
        <v>0</v>
      </c>
      <c r="P123" s="41">
        <f>IF(O123,LOOKUP(O123,{1;2;3;4;5;6;7;8;9;10;11;12;13;14;15;16;17;18;19;20;21},{30;25;21;18;16;15;14;13;12;11;10;9;8;7;6;5;4;3;2;1;0}),0)</f>
        <v>0</v>
      </c>
      <c r="Q123" s="390">
        <f>IF($E123="","",VLOOKUP($E123,'SuperTour Women'!$E$6:$AN$238,15,FALSE))</f>
        <v>0</v>
      </c>
      <c r="R123" s="43">
        <f>IF(Q123,LOOKUP(Q123,{1;2;3;4;5;6;7;8;9;10;11;12;13;14;15;16;17;18;19;20;21},{30;25;21;18;16;15;14;13;12;11;10;9;8;7;6;5;4;3;2;1;0}),0)</f>
        <v>0</v>
      </c>
      <c r="S123" s="390">
        <f>IF($E123="","",VLOOKUP($E123,'SuperTour Women'!$E$6:$AN$238,17,FALSE))</f>
        <v>0</v>
      </c>
      <c r="T123" s="45">
        <f>IF(S123,LOOKUP(S123,{1;2;3;4;5;6;7;8;9;10;11;12;13;14;15;16;17;18;19;20;21},{60;50;42;36;32;30;28;26;24;22;20;18;16;14;12;10;8;6;4;2;0}),0)</f>
        <v>0</v>
      </c>
      <c r="U123" s="390">
        <f>IF($E123="","",VLOOKUP($E123,'SuperTour Women'!$E$6:$AN$238,19,FALSE))</f>
        <v>0</v>
      </c>
      <c r="V123" s="41">
        <f>IF(U123,LOOKUP(U123,{1;2;3;4;5;6;7;8;9;10;11;12;13;14;15;16;17;18;19;20;21},{60;50;42;36;32;30;28;26;24;22;20;18;16;14;12;10;8;6;4;2;0}),0)</f>
        <v>0</v>
      </c>
      <c r="W123" s="390">
        <f>IF($E123="","",VLOOKUP($E123,'SuperTour Women'!$E$6:$AN$238,21,FALSE))</f>
        <v>0</v>
      </c>
      <c r="X123" s="45">
        <f>IF(W123,LOOKUP(W123,{1;2;3;4;5;6;7;8;9;10;11;12;13;14;15;16;17;18;19;20;21},{60;50;42;36;32;30;28;26;24;22;20;18;16;14;12;10;8;6;4;2;0}),0)</f>
        <v>0</v>
      </c>
      <c r="Y123" s="390">
        <f>IF($E123="","",VLOOKUP($E123,'SuperTour Women'!$E$6:$AN$238,23,FALSE))</f>
        <v>0</v>
      </c>
      <c r="Z123" s="41">
        <f>IF(Y123,LOOKUP(Y123,{1;2;3;4;5;6;7;8;9;10;11;12;13;14;15;16;17;18;19;20;21},{60;50;42;36;32;30;28;26;24;22;20;18;16;14;12;10;8;6;4;2;0}),0)</f>
        <v>0</v>
      </c>
      <c r="AA123" s="390">
        <f>IF($E123="","",VLOOKUP($E123,'SuperTour Women'!$E$6:$AN$238,25,FALSE))</f>
        <v>0</v>
      </c>
      <c r="AB123" s="106">
        <f>IF(AA123,LOOKUP(AA123,{1;2;3;4;5;6;7;8;9;10;11;12;13;14;15;16;17;18;19;20;21},{30;25;21;18;16;15;14;13;12;11;10;9;8;7;6;5;4;3;2;1;0}),0)</f>
        <v>0</v>
      </c>
      <c r="AC123" s="390">
        <f>IF($E123="","",VLOOKUP($E123,'SuperTour Women'!$E$6:$AN$238,27,FALSE))</f>
        <v>0</v>
      </c>
      <c r="AD123" s="488">
        <f>IF(AC123,LOOKUP(AC123,{1;2;3;4;5;6;7;8;9;10;11;12;13;14;15;16;17;18;19;20;21},{30;25;21;18;16;15;14;13;12;11;10;9;8;7;6;5;4;3;2;1;0}),0)</f>
        <v>0</v>
      </c>
      <c r="AE123" s="390">
        <f>IF($E123="","",VLOOKUP($E123,'SuperTour Women'!$E$6:$AN$238,29,FALSE))</f>
        <v>0</v>
      </c>
      <c r="AF123" s="106">
        <f>IF(AE123,LOOKUP(AE123,{1;2;3;4;5;6;7;8;9;10;11;12;13;14;15;16;17;18;19;20;21},{30;25;21;18;16;15;14;13;12;11;10;9;8;7;6;5;4;3;2;1;0}),0)</f>
        <v>0</v>
      </c>
      <c r="AG123" s="390">
        <f>IF($E123="","",VLOOKUP($E123,'SuperTour Women'!$E$6:$AN$238,31,FALSE))</f>
        <v>0</v>
      </c>
      <c r="AH123" s="41">
        <f>IF(AG123,LOOKUP(AG123,{1;2;3;4;5;6;7;8;9;10;11;12;13;14;15;16;17;18;19;20;21},{30;25;21;18;16;15;14;13;12;11;10;9;8;7;6;5;4;3;2;1;0}),0)</f>
        <v>0</v>
      </c>
      <c r="AI123" s="390">
        <f>IF($E123="","",VLOOKUP($E123,'SuperTour Women'!$E$6:$AN$238,33,FALSE))</f>
        <v>0</v>
      </c>
      <c r="AJ123" s="43">
        <f>IF(AI123,LOOKUP(AI123,{1;2;3;4;5;6;7;8;9;10;11;12;13;14;15;16;17;18;19;20;21},{30;25;21;18;16;15;14;13;12;11;10;9;8;7;6;5;4;3;2;1;0}),0)</f>
        <v>0</v>
      </c>
      <c r="AK123" s="390">
        <f>IF($E123="","",VLOOKUP($E123,'SuperTour Women'!$E$6:$AN$238,35,FALSE))</f>
        <v>0</v>
      </c>
      <c r="AL123" s="43">
        <f>IF(AK123,LOOKUP(AK123,{1;2;3;4;5;6;7;8;9;10;11;12;13;14;15;16;17;18;19;20;21},{30;25;21;18;16;15;14;13;12;11;10;9;8;7;6;5;4;3;2;1;0}),0)</f>
        <v>0</v>
      </c>
      <c r="AM123" s="259"/>
      <c r="AN123" s="255">
        <f t="shared" si="16"/>
        <v>57</v>
      </c>
      <c r="AO123" s="256">
        <f>(L123+N123+P123+R123+T123+V123+X123+Z123+AB123+AD123+AF123+AH123+AJ123+AL123)- SMALL((L123,N123,P123,R123,T123,V123,X123,Z123,AB123,AD123,AF123,AH123,AJ123,AL123),1)- SMALL((L123,N123,P123,R123,T123,V123,X123,Z123,AB123,AD123,AF123,AH123,AJ123,AL123),2)- SMALL((L123,N123,P123,R123,T123,V123,X123,Z123,AB123,AD123,AF123,AH123,AJ123,AL123),3)</f>
        <v>0</v>
      </c>
      <c r="AP123" s="161"/>
    </row>
    <row r="124" spans="1:42" s="54" customFormat="1" ht="16" customHeight="1" x14ac:dyDescent="0.2">
      <c r="A124" s="190">
        <f t="shared" si="13"/>
        <v>85</v>
      </c>
      <c r="B124" s="187">
        <v>3155073</v>
      </c>
      <c r="C124" s="181" t="s">
        <v>410</v>
      </c>
      <c r="D124" s="181" t="s">
        <v>411</v>
      </c>
      <c r="E124" s="178" t="str">
        <f t="shared" si="14"/>
        <v>EliskaHAJEK ALBRIGTEN</v>
      </c>
      <c r="F124" s="172">
        <v>2017</v>
      </c>
      <c r="G124" s="193">
        <v>1988</v>
      </c>
      <c r="H124" s="311" t="str">
        <f t="shared" si="15"/>
        <v>SR</v>
      </c>
      <c r="I124" s="415">
        <f>(L124+N124+P124+R124+T124+V124+X124+Z124+AB124+AD124+AF124+AH124+AJ124+AL124)-SMALL((L124, N124,P124,R124,T124,V124,X124,Z124,AB124,AD124,AF124,AH124,AJ124,AL124),1)-SMALL((L124,N124,P124,R124,T124,V124,X124,Z124,AB124,AD124,AF124,AH124,AJ124,AL124),2)-SMALL((L124,N124,P124,R124,T124,V124,X124,Z124,AB124,AD124,AF124,AH124,AJ124,AL124),3)</f>
        <v>0</v>
      </c>
      <c r="J124" s="393"/>
      <c r="K124" s="388">
        <f>IF($E124="","",VLOOKUP($E124,'SuperTour Women'!$E$6:$AN$238,9,FALSE))</f>
        <v>0</v>
      </c>
      <c r="L124" s="157">
        <f>IF(K124,LOOKUP(K124,{1;2;3;4;5;6;7;8;9;10;11;12;13;14;15;16;17;18;19;20;21},{30;25;21;18;16;15;14;13;12;11;10;9;8;7;6;5;4;3;2;1;0}),0)</f>
        <v>0</v>
      </c>
      <c r="M124" s="390">
        <f>IF($E124="","",VLOOKUP($E124,'SuperTour Women'!$E$6:$AN$238,11,FALSE))</f>
        <v>0</v>
      </c>
      <c r="N124" s="43">
        <f>IF(M124,LOOKUP(M124,{1;2;3;4;5;6;7;8;9;10;11;12;13;14;15;16;17;18;19;20;21},{30;25;21;18;16;15;14;13;12;11;10;9;8;7;6;5;4;3;2;1;0}),0)</f>
        <v>0</v>
      </c>
      <c r="O124" s="390">
        <f>IF($E124="","",VLOOKUP($E124,'SuperTour Women'!$E$6:$AN$238,13,FALSE))</f>
        <v>0</v>
      </c>
      <c r="P124" s="41">
        <f>IF(O124,LOOKUP(O124,{1;2;3;4;5;6;7;8;9;10;11;12;13;14;15;16;17;18;19;20;21},{30;25;21;18;16;15;14;13;12;11;10;9;8;7;6;5;4;3;2;1;0}),0)</f>
        <v>0</v>
      </c>
      <c r="Q124" s="390">
        <f>IF($E124="","",VLOOKUP($E124,'SuperTour Women'!$E$6:$AN$238,15,FALSE))</f>
        <v>0</v>
      </c>
      <c r="R124" s="43">
        <f>IF(Q124,LOOKUP(Q124,{1;2;3;4;5;6;7;8;9;10;11;12;13;14;15;16;17;18;19;20;21},{30;25;21;18;16;15;14;13;12;11;10;9;8;7;6;5;4;3;2;1;0}),0)</f>
        <v>0</v>
      </c>
      <c r="S124" s="390">
        <f>IF($E124="","",VLOOKUP($E124,'SuperTour Women'!$E$6:$AN$238,17,FALSE))</f>
        <v>0</v>
      </c>
      <c r="T124" s="45">
        <f>IF(S124,LOOKUP(S124,{1;2;3;4;5;6;7;8;9;10;11;12;13;14;15;16;17;18;19;20;21},{60;50;42;36;32;30;28;26;24;22;20;18;16;14;12;10;8;6;4;2;0}),0)</f>
        <v>0</v>
      </c>
      <c r="U124" s="390">
        <f>IF($E124="","",VLOOKUP($E124,'SuperTour Women'!$E$6:$AN$238,19,FALSE))</f>
        <v>0</v>
      </c>
      <c r="V124" s="41">
        <f>IF(U124,LOOKUP(U124,{1;2;3;4;5;6;7;8;9;10;11;12;13;14;15;16;17;18;19;20;21},{60;50;42;36;32;30;28;26;24;22;20;18;16;14;12;10;8;6;4;2;0}),0)</f>
        <v>0</v>
      </c>
      <c r="W124" s="390">
        <f>IF($E124="","",VLOOKUP($E124,'SuperTour Women'!$E$6:$AN$238,21,FALSE))</f>
        <v>0</v>
      </c>
      <c r="X124" s="45">
        <f>IF(W124,LOOKUP(W124,{1;2;3;4;5;6;7;8;9;10;11;12;13;14;15;16;17;18;19;20;21},{60;50;42;36;32;30;28;26;24;22;20;18;16;14;12;10;8;6;4;2;0}),0)</f>
        <v>0</v>
      </c>
      <c r="Y124" s="390">
        <f>IF($E124="","",VLOOKUP($E124,'SuperTour Women'!$E$6:$AN$238,23,FALSE))</f>
        <v>0</v>
      </c>
      <c r="Z124" s="41">
        <f>IF(Y124,LOOKUP(Y124,{1;2;3;4;5;6;7;8;9;10;11;12;13;14;15;16;17;18;19;20;21},{60;50;42;36;32;30;28;26;24;22;20;18;16;14;12;10;8;6;4;2;0}),0)</f>
        <v>0</v>
      </c>
      <c r="AA124" s="390">
        <f>IF($E124="","",VLOOKUP($E124,'SuperTour Women'!$E$6:$AN$238,25,FALSE))</f>
        <v>0</v>
      </c>
      <c r="AB124" s="106">
        <f>IF(AA124,LOOKUP(AA124,{1;2;3;4;5;6;7;8;9;10;11;12;13;14;15;16;17;18;19;20;21},{30;25;21;18;16;15;14;13;12;11;10;9;8;7;6;5;4;3;2;1;0}),0)</f>
        <v>0</v>
      </c>
      <c r="AC124" s="390">
        <f>IF($E124="","",VLOOKUP($E124,'SuperTour Women'!$E$6:$AN$238,27,FALSE))</f>
        <v>0</v>
      </c>
      <c r="AD124" s="488">
        <f>IF(AC124,LOOKUP(AC124,{1;2;3;4;5;6;7;8;9;10;11;12;13;14;15;16;17;18;19;20;21},{30;25;21;18;16;15;14;13;12;11;10;9;8;7;6;5;4;3;2;1;0}),0)</f>
        <v>0</v>
      </c>
      <c r="AE124" s="390">
        <f>IF($E124="","",VLOOKUP($E124,'SuperTour Women'!$E$6:$AN$238,29,FALSE))</f>
        <v>0</v>
      </c>
      <c r="AF124" s="106">
        <f>IF(AE124,LOOKUP(AE124,{1;2;3;4;5;6;7;8;9;10;11;12;13;14;15;16;17;18;19;20;21},{30;25;21;18;16;15;14;13;12;11;10;9;8;7;6;5;4;3;2;1;0}),0)</f>
        <v>0</v>
      </c>
      <c r="AG124" s="390">
        <f>IF($E124="","",VLOOKUP($E124,'SuperTour Women'!$E$6:$AN$238,31,FALSE))</f>
        <v>0</v>
      </c>
      <c r="AH124" s="41">
        <f>IF(AG124,LOOKUP(AG124,{1;2;3;4;5;6;7;8;9;10;11;12;13;14;15;16;17;18;19;20;21},{30;25;21;18;16;15;14;13;12;11;10;9;8;7;6;5;4;3;2;1;0}),0)</f>
        <v>0</v>
      </c>
      <c r="AI124" s="390">
        <f>IF($E124="","",VLOOKUP($E124,'SuperTour Women'!$E$6:$AN$238,33,FALSE))</f>
        <v>0</v>
      </c>
      <c r="AJ124" s="43">
        <f>IF(AI124,LOOKUP(AI124,{1;2;3;4;5;6;7;8;9;10;11;12;13;14;15;16;17;18;19;20;21},{30;25;21;18;16;15;14;13;12;11;10;9;8;7;6;5;4;3;2;1;0}),0)</f>
        <v>0</v>
      </c>
      <c r="AK124" s="390">
        <f>IF($E124="","",VLOOKUP($E124,'SuperTour Women'!$E$6:$AN$238,35,FALSE))</f>
        <v>0</v>
      </c>
      <c r="AL124" s="43">
        <f>IF(AK124,LOOKUP(AK124,{1;2;3;4;5;6;7;8;9;10;11;12;13;14;15;16;17;18;19;20;21},{30;25;21;18;16;15;14;13;12;11;10;9;8;7;6;5;4;3;2;1;0}),0)</f>
        <v>0</v>
      </c>
      <c r="AM124" s="259"/>
      <c r="AN124" s="255">
        <f t="shared" si="16"/>
        <v>57</v>
      </c>
      <c r="AO124" s="256">
        <f>(L124+N124+P124+R124+T124+V124+X124+Z124+AB124+AD124+AF124+AH124+AJ124+AL124)- SMALL((L124,N124,P124,R124,T124,V124,X124,Z124,AB124,AD124,AF124,AH124,AJ124,AL124),1)- SMALL((L124,N124,P124,R124,T124,V124,X124,Z124,AB124,AD124,AF124,AH124,AJ124,AL124),2)- SMALL((L124,N124,P124,R124,T124,V124,X124,Z124,AB124,AD124,AF124,AH124,AJ124,AL124),3)</f>
        <v>0</v>
      </c>
      <c r="AP124" s="161"/>
    </row>
    <row r="125" spans="1:42" s="54" customFormat="1" ht="16" customHeight="1" x14ac:dyDescent="0.2">
      <c r="A125" s="190">
        <f t="shared" si="13"/>
        <v>85</v>
      </c>
      <c r="B125" s="187">
        <v>3105294</v>
      </c>
      <c r="C125" s="181" t="s">
        <v>373</v>
      </c>
      <c r="D125" s="181" t="s">
        <v>374</v>
      </c>
      <c r="E125" s="178" t="str">
        <f t="shared" si="14"/>
        <v>ToveHalvorsen</v>
      </c>
      <c r="F125" s="174"/>
      <c r="G125" s="193">
        <v>1999</v>
      </c>
      <c r="H125" s="311" t="str">
        <f t="shared" si="15"/>
        <v>U23</v>
      </c>
      <c r="I125" s="415">
        <f>(L125+N125+P125+R125+T125+V125+X125+Z125+AB125+AD125+AF125+AH125+AJ125+AL125)-SMALL((L125, N125,P125,R125,T125,V125,X125,Z125,AB125,AD125,AF125,AH125,AJ125,AL125),1)-SMALL((L125,N125,P125,R125,T125,V125,X125,Z125,AB125,AD125,AF125,AH125,AJ125,AL125),2)-SMALL((L125,N125,P125,R125,T125,V125,X125,Z125,AB125,AD125,AF125,AH125,AJ125,AL125),3)</f>
        <v>0</v>
      </c>
      <c r="J125" s="393"/>
      <c r="K125" s="388">
        <f>IF($E125="","",VLOOKUP($E125,'SuperTour Women'!$E$6:$AN$238,9,FALSE))</f>
        <v>0</v>
      </c>
      <c r="L125" s="157">
        <f>IF(K125,LOOKUP(K125,{1;2;3;4;5;6;7;8;9;10;11;12;13;14;15;16;17;18;19;20;21},{30;25;21;18;16;15;14;13;12;11;10;9;8;7;6;5;4;3;2;1;0}),0)</f>
        <v>0</v>
      </c>
      <c r="M125" s="390">
        <f>IF($E125="","",VLOOKUP($E125,'SuperTour Women'!$E$6:$AN$238,11,FALSE))</f>
        <v>0</v>
      </c>
      <c r="N125" s="43">
        <f>IF(M125,LOOKUP(M125,{1;2;3;4;5;6;7;8;9;10;11;12;13;14;15;16;17;18;19;20;21},{30;25;21;18;16;15;14;13;12;11;10;9;8;7;6;5;4;3;2;1;0}),0)</f>
        <v>0</v>
      </c>
      <c r="O125" s="390">
        <f>IF($E125="","",VLOOKUP($E125,'SuperTour Women'!$E$6:$AN$238,13,FALSE))</f>
        <v>0</v>
      </c>
      <c r="P125" s="41">
        <f>IF(O125,LOOKUP(O125,{1;2;3;4;5;6;7;8;9;10;11;12;13;14;15;16;17;18;19;20;21},{30;25;21;18;16;15;14;13;12;11;10;9;8;7;6;5;4;3;2;1;0}),0)</f>
        <v>0</v>
      </c>
      <c r="Q125" s="390">
        <f>IF($E125="","",VLOOKUP($E125,'SuperTour Women'!$E$6:$AN$238,15,FALSE))</f>
        <v>0</v>
      </c>
      <c r="R125" s="43">
        <f>IF(Q125,LOOKUP(Q125,{1;2;3;4;5;6;7;8;9;10;11;12;13;14;15;16;17;18;19;20;21},{30;25;21;18;16;15;14;13;12;11;10;9;8;7;6;5;4;3;2;1;0}),0)</f>
        <v>0</v>
      </c>
      <c r="S125" s="390">
        <f>IF($E125="","",VLOOKUP($E125,'SuperTour Women'!$E$6:$AN$238,17,FALSE))</f>
        <v>0</v>
      </c>
      <c r="T125" s="45">
        <f>IF(S125,LOOKUP(S125,{1;2;3;4;5;6;7;8;9;10;11;12;13;14;15;16;17;18;19;20;21},{60;50;42;36;32;30;28;26;24;22;20;18;16;14;12;10;8;6;4;2;0}),0)</f>
        <v>0</v>
      </c>
      <c r="U125" s="390">
        <f>IF($E125="","",VLOOKUP($E125,'SuperTour Women'!$E$6:$AN$238,19,FALSE))</f>
        <v>0</v>
      </c>
      <c r="V125" s="41">
        <f>IF(U125,LOOKUP(U125,{1;2;3;4;5;6;7;8;9;10;11;12;13;14;15;16;17;18;19;20;21},{60;50;42;36;32;30;28;26;24;22;20;18;16;14;12;10;8;6;4;2;0}),0)</f>
        <v>0</v>
      </c>
      <c r="W125" s="390">
        <f>IF($E125="","",VLOOKUP($E125,'SuperTour Women'!$E$6:$AN$238,21,FALSE))</f>
        <v>0</v>
      </c>
      <c r="X125" s="45">
        <f>IF(W125,LOOKUP(W125,{1;2;3;4;5;6;7;8;9;10;11;12;13;14;15;16;17;18;19;20;21},{60;50;42;36;32;30;28;26;24;22;20;18;16;14;12;10;8;6;4;2;0}),0)</f>
        <v>0</v>
      </c>
      <c r="Y125" s="390">
        <f>IF($E125="","",VLOOKUP($E125,'SuperTour Women'!$E$6:$AN$238,23,FALSE))</f>
        <v>0</v>
      </c>
      <c r="Z125" s="41">
        <f>IF(Y125,LOOKUP(Y125,{1;2;3;4;5;6;7;8;9;10;11;12;13;14;15;16;17;18;19;20;21},{60;50;42;36;32;30;28;26;24;22;20;18;16;14;12;10;8;6;4;2;0}),0)</f>
        <v>0</v>
      </c>
      <c r="AA125" s="390">
        <f>IF($E125="","",VLOOKUP($E125,'SuperTour Women'!$E$6:$AN$238,25,FALSE))</f>
        <v>0</v>
      </c>
      <c r="AB125" s="106">
        <f>IF(AA125,LOOKUP(AA125,{1;2;3;4;5;6;7;8;9;10;11;12;13;14;15;16;17;18;19;20;21},{30;25;21;18;16;15;14;13;12;11;10;9;8;7;6;5;4;3;2;1;0}),0)</f>
        <v>0</v>
      </c>
      <c r="AC125" s="390">
        <f>IF($E125="","",VLOOKUP($E125,'SuperTour Women'!$E$6:$AN$238,27,FALSE))</f>
        <v>0</v>
      </c>
      <c r="AD125" s="488">
        <f>IF(AC125,LOOKUP(AC125,{1;2;3;4;5;6;7;8;9;10;11;12;13;14;15;16;17;18;19;20;21},{30;25;21;18;16;15;14;13;12;11;10;9;8;7;6;5;4;3;2;1;0}),0)</f>
        <v>0</v>
      </c>
      <c r="AE125" s="390">
        <f>IF($E125="","",VLOOKUP($E125,'SuperTour Women'!$E$6:$AN$238,29,FALSE))</f>
        <v>0</v>
      </c>
      <c r="AF125" s="106">
        <f>IF(AE125,LOOKUP(AE125,{1;2;3;4;5;6;7;8;9;10;11;12;13;14;15;16;17;18;19;20;21},{30;25;21;18;16;15;14;13;12;11;10;9;8;7;6;5;4;3;2;1;0}),0)</f>
        <v>0</v>
      </c>
      <c r="AG125" s="390">
        <f>IF($E125="","",VLOOKUP($E125,'SuperTour Women'!$E$6:$AN$238,31,FALSE))</f>
        <v>0</v>
      </c>
      <c r="AH125" s="41">
        <f>IF(AG125,LOOKUP(AG125,{1;2;3;4;5;6;7;8;9;10;11;12;13;14;15;16;17;18;19;20;21},{30;25;21;18;16;15;14;13;12;11;10;9;8;7;6;5;4;3;2;1;0}),0)</f>
        <v>0</v>
      </c>
      <c r="AI125" s="390">
        <f>IF($E125="","",VLOOKUP($E125,'SuperTour Women'!$E$6:$AN$238,33,FALSE))</f>
        <v>0</v>
      </c>
      <c r="AJ125" s="43">
        <f>IF(AI125,LOOKUP(AI125,{1;2;3;4;5;6;7;8;9;10;11;12;13;14;15;16;17;18;19;20;21},{30;25;21;18;16;15;14;13;12;11;10;9;8;7;6;5;4;3;2;1;0}),0)</f>
        <v>0</v>
      </c>
      <c r="AK125" s="390">
        <f>IF($E125="","",VLOOKUP($E125,'SuperTour Women'!$E$6:$AN$238,35,FALSE))</f>
        <v>0</v>
      </c>
      <c r="AL125" s="43">
        <f>IF(AK125,LOOKUP(AK125,{1;2;3;4;5;6;7;8;9;10;11;12;13;14;15;16;17;18;19;20;21},{30;25;21;18;16;15;14;13;12;11;10;9;8;7;6;5;4;3;2;1;0}),0)</f>
        <v>0</v>
      </c>
      <c r="AM125" s="259"/>
      <c r="AN125" s="255">
        <f t="shared" si="16"/>
        <v>57</v>
      </c>
      <c r="AO125" s="256">
        <f>(L125+N125+P125+R125+T125+V125+X125+Z125+AB125+AD125+AF125+AH125+AJ125+AL125)- SMALL((L125,N125,P125,R125,T125,V125,X125,Z125,AB125,AD125,AF125,AH125,AJ125,AL125),1)- SMALL((L125,N125,P125,R125,T125,V125,X125,Z125,AB125,AD125,AF125,AH125,AJ125,AL125),2)- SMALL((L125,N125,P125,R125,T125,V125,X125,Z125,AB125,AD125,AF125,AH125,AJ125,AL125),3)</f>
        <v>0</v>
      </c>
      <c r="AP125" s="161"/>
    </row>
    <row r="126" spans="1:42" s="54" customFormat="1" ht="16" customHeight="1" x14ac:dyDescent="0.2">
      <c r="A126" s="190">
        <f t="shared" si="13"/>
        <v>85</v>
      </c>
      <c r="B126" s="187">
        <v>3535514</v>
      </c>
      <c r="C126" s="181" t="s">
        <v>386</v>
      </c>
      <c r="D126" s="181" t="s">
        <v>412</v>
      </c>
      <c r="E126" s="178" t="str">
        <f t="shared" si="14"/>
        <v>EmilyHANNAH</v>
      </c>
      <c r="F126" s="172">
        <v>2017</v>
      </c>
      <c r="G126" s="193">
        <v>1994</v>
      </c>
      <c r="H126" s="311" t="str">
        <f t="shared" si="15"/>
        <v>SR</v>
      </c>
      <c r="I126" s="415">
        <f>(L126+N126+P126+R126+T126+V126+X126+Z126+AB126+AD126+AF126+AH126+AJ126+AL126)-SMALL((L126, N126,P126,R126,T126,V126,X126,Z126,AB126,AD126,AF126,AH126,AJ126,AL126),1)-SMALL((L126,N126,P126,R126,T126,V126,X126,Z126,AB126,AD126,AF126,AH126,AJ126,AL126),2)-SMALL((L126,N126,P126,R126,T126,V126,X126,Z126,AB126,AD126,AF126,AH126,AJ126,AL126),3)</f>
        <v>0</v>
      </c>
      <c r="J126" s="393"/>
      <c r="K126" s="388">
        <f>IF($E126="","",VLOOKUP($E126,'SuperTour Women'!$E$6:$AN$238,9,FALSE))</f>
        <v>0</v>
      </c>
      <c r="L126" s="157">
        <f>IF(K126,LOOKUP(K126,{1;2;3;4;5;6;7;8;9;10;11;12;13;14;15;16;17;18;19;20;21},{30;25;21;18;16;15;14;13;12;11;10;9;8;7;6;5;4;3;2;1;0}),0)</f>
        <v>0</v>
      </c>
      <c r="M126" s="390">
        <f>IF($E126="","",VLOOKUP($E126,'SuperTour Women'!$E$6:$AN$238,11,FALSE))</f>
        <v>0</v>
      </c>
      <c r="N126" s="43">
        <f>IF(M126,LOOKUP(M126,{1;2;3;4;5;6;7;8;9;10;11;12;13;14;15;16;17;18;19;20;21},{30;25;21;18;16;15;14;13;12;11;10;9;8;7;6;5;4;3;2;1;0}),0)</f>
        <v>0</v>
      </c>
      <c r="O126" s="390">
        <f>IF($E126="","",VLOOKUP($E126,'SuperTour Women'!$E$6:$AN$238,13,FALSE))</f>
        <v>0</v>
      </c>
      <c r="P126" s="41">
        <f>IF(O126,LOOKUP(O126,{1;2;3;4;5;6;7;8;9;10;11;12;13;14;15;16;17;18;19;20;21},{30;25;21;18;16;15;14;13;12;11;10;9;8;7;6;5;4;3;2;1;0}),0)</f>
        <v>0</v>
      </c>
      <c r="Q126" s="390">
        <f>IF($E126="","",VLOOKUP($E126,'SuperTour Women'!$E$6:$AN$238,15,FALSE))</f>
        <v>0</v>
      </c>
      <c r="R126" s="43">
        <f>IF(Q126,LOOKUP(Q126,{1;2;3;4;5;6;7;8;9;10;11;12;13;14;15;16;17;18;19;20;21},{30;25;21;18;16;15;14;13;12;11;10;9;8;7;6;5;4;3;2;1;0}),0)</f>
        <v>0</v>
      </c>
      <c r="S126" s="390">
        <f>IF($E126="","",VLOOKUP($E126,'SuperTour Women'!$E$6:$AN$238,17,FALSE))</f>
        <v>0</v>
      </c>
      <c r="T126" s="45">
        <f>IF(S126,LOOKUP(S126,{1;2;3;4;5;6;7;8;9;10;11;12;13;14;15;16;17;18;19;20;21},{60;50;42;36;32;30;28;26;24;22;20;18;16;14;12;10;8;6;4;2;0}),0)</f>
        <v>0</v>
      </c>
      <c r="U126" s="390">
        <f>IF($E126="","",VLOOKUP($E126,'SuperTour Women'!$E$6:$AN$238,19,FALSE))</f>
        <v>0</v>
      </c>
      <c r="V126" s="41">
        <f>IF(U126,LOOKUP(U126,{1;2;3;4;5;6;7;8;9;10;11;12;13;14;15;16;17;18;19;20;21},{60;50;42;36;32;30;28;26;24;22;20;18;16;14;12;10;8;6;4;2;0}),0)</f>
        <v>0</v>
      </c>
      <c r="W126" s="390">
        <f>IF($E126="","",VLOOKUP($E126,'SuperTour Women'!$E$6:$AN$238,21,FALSE))</f>
        <v>0</v>
      </c>
      <c r="X126" s="45">
        <f>IF(W126,LOOKUP(W126,{1;2;3;4;5;6;7;8;9;10;11;12;13;14;15;16;17;18;19;20;21},{60;50;42;36;32;30;28;26;24;22;20;18;16;14;12;10;8;6;4;2;0}),0)</f>
        <v>0</v>
      </c>
      <c r="Y126" s="390">
        <f>IF($E126="","",VLOOKUP($E126,'SuperTour Women'!$E$6:$AN$238,23,FALSE))</f>
        <v>0</v>
      </c>
      <c r="Z126" s="41">
        <f>IF(Y126,LOOKUP(Y126,{1;2;3;4;5;6;7;8;9;10;11;12;13;14;15;16;17;18;19;20;21},{60;50;42;36;32;30;28;26;24;22;20;18;16;14;12;10;8;6;4;2;0}),0)</f>
        <v>0</v>
      </c>
      <c r="AA126" s="390">
        <f>IF($E126="","",VLOOKUP($E126,'SuperTour Women'!$E$6:$AN$238,25,FALSE))</f>
        <v>0</v>
      </c>
      <c r="AB126" s="106">
        <f>IF(AA126,LOOKUP(AA126,{1;2;3;4;5;6;7;8;9;10;11;12;13;14;15;16;17;18;19;20;21},{30;25;21;18;16;15;14;13;12;11;10;9;8;7;6;5;4;3;2;1;0}),0)</f>
        <v>0</v>
      </c>
      <c r="AC126" s="390">
        <f>IF($E126="","",VLOOKUP($E126,'SuperTour Women'!$E$6:$AN$238,27,FALSE))</f>
        <v>0</v>
      </c>
      <c r="AD126" s="488">
        <f>IF(AC126,LOOKUP(AC126,{1;2;3;4;5;6;7;8;9;10;11;12;13;14;15;16;17;18;19;20;21},{30;25;21;18;16;15;14;13;12;11;10;9;8;7;6;5;4;3;2;1;0}),0)</f>
        <v>0</v>
      </c>
      <c r="AE126" s="390">
        <f>IF($E126="","",VLOOKUP($E126,'SuperTour Women'!$E$6:$AN$238,29,FALSE))</f>
        <v>0</v>
      </c>
      <c r="AF126" s="106">
        <f>IF(AE126,LOOKUP(AE126,{1;2;3;4;5;6;7;8;9;10;11;12;13;14;15;16;17;18;19;20;21},{30;25;21;18;16;15;14;13;12;11;10;9;8;7;6;5;4;3;2;1;0}),0)</f>
        <v>0</v>
      </c>
      <c r="AG126" s="390">
        <f>IF($E126="","",VLOOKUP($E126,'SuperTour Women'!$E$6:$AN$238,31,FALSE))</f>
        <v>0</v>
      </c>
      <c r="AH126" s="41">
        <f>IF(AG126,LOOKUP(AG126,{1;2;3;4;5;6;7;8;9;10;11;12;13;14;15;16;17;18;19;20;21},{30;25;21;18;16;15;14;13;12;11;10;9;8;7;6;5;4;3;2;1;0}),0)</f>
        <v>0</v>
      </c>
      <c r="AI126" s="390">
        <f>IF($E126="","",VLOOKUP($E126,'SuperTour Women'!$E$6:$AN$238,33,FALSE))</f>
        <v>0</v>
      </c>
      <c r="AJ126" s="43">
        <f>IF(AI126,LOOKUP(AI126,{1;2;3;4;5;6;7;8;9;10;11;12;13;14;15;16;17;18;19;20;21},{30;25;21;18;16;15;14;13;12;11;10;9;8;7;6;5;4;3;2;1;0}),0)</f>
        <v>0</v>
      </c>
      <c r="AK126" s="390">
        <f>IF($E126="","",VLOOKUP($E126,'SuperTour Women'!$E$6:$AN$238,35,FALSE))</f>
        <v>0</v>
      </c>
      <c r="AL126" s="43">
        <f>IF(AK126,LOOKUP(AK126,{1;2;3;4;5;6;7;8;9;10;11;12;13;14;15;16;17;18;19;20;21},{30;25;21;18;16;15;14;13;12;11;10;9;8;7;6;5;4;3;2;1;0}),0)</f>
        <v>0</v>
      </c>
      <c r="AM126" s="259"/>
      <c r="AN126" s="255">
        <f t="shared" si="16"/>
        <v>57</v>
      </c>
      <c r="AO126" s="256">
        <f>(L126+N126+P126+R126+T126+V126+X126+Z126+AB126+AD126+AF126+AH126+AJ126+AL126)- SMALL((L126,N126,P126,R126,T126,V126,X126,Z126,AB126,AD126,AF126,AH126,AJ126,AL126),1)- SMALL((L126,N126,P126,R126,T126,V126,X126,Z126,AB126,AD126,AF126,AH126,AJ126,AL126),2)- SMALL((L126,N126,P126,R126,T126,V126,X126,Z126,AB126,AD126,AF126,AH126,AJ126,AL126),3)</f>
        <v>0</v>
      </c>
      <c r="AP126" s="161"/>
    </row>
    <row r="127" spans="1:42" s="54" customFormat="1" ht="16" customHeight="1" x14ac:dyDescent="0.2">
      <c r="A127" s="190">
        <f t="shared" si="13"/>
        <v>85</v>
      </c>
      <c r="B127" s="187">
        <v>3535600</v>
      </c>
      <c r="C127" s="181" t="s">
        <v>268</v>
      </c>
      <c r="D127" s="181" t="s">
        <v>413</v>
      </c>
      <c r="E127" s="178" t="str">
        <f t="shared" si="14"/>
        <v>HannahHARDENBERG</v>
      </c>
      <c r="F127" s="172">
        <v>2017</v>
      </c>
      <c r="G127" s="193">
        <v>1996</v>
      </c>
      <c r="H127" s="311" t="str">
        <f t="shared" si="15"/>
        <v>U23</v>
      </c>
      <c r="I127" s="415">
        <f>(L127+N127+P127+R127+T127+V127+X127+Z127+AB127+AD127+AF127+AH127+AJ127+AL127)-SMALL((L127, N127,P127,R127,T127,V127,X127,Z127,AB127,AD127,AF127,AH127,AJ127,AL127),1)-SMALL((L127,N127,P127,R127,T127,V127,X127,Z127,AB127,AD127,AF127,AH127,AJ127,AL127),2)-SMALL((L127,N127,P127,R127,T127,V127,X127,Z127,AB127,AD127,AF127,AH127,AJ127,AL127),3)</f>
        <v>0</v>
      </c>
      <c r="J127" s="393"/>
      <c r="K127" s="388">
        <f>IF($E127="","",VLOOKUP($E127,'SuperTour Women'!$E$6:$AN$238,9,FALSE))</f>
        <v>0</v>
      </c>
      <c r="L127" s="157">
        <f>IF(K127,LOOKUP(K127,{1;2;3;4;5;6;7;8;9;10;11;12;13;14;15;16;17;18;19;20;21},{30;25;21;18;16;15;14;13;12;11;10;9;8;7;6;5;4;3;2;1;0}),0)</f>
        <v>0</v>
      </c>
      <c r="M127" s="390">
        <f>IF($E127="","",VLOOKUP($E127,'SuperTour Women'!$E$6:$AN$238,11,FALSE))</f>
        <v>0</v>
      </c>
      <c r="N127" s="43">
        <f>IF(M127,LOOKUP(M127,{1;2;3;4;5;6;7;8;9;10;11;12;13;14;15;16;17;18;19;20;21},{30;25;21;18;16;15;14;13;12;11;10;9;8;7;6;5;4;3;2;1;0}),0)</f>
        <v>0</v>
      </c>
      <c r="O127" s="390">
        <f>IF($E127="","",VLOOKUP($E127,'SuperTour Women'!$E$6:$AN$238,13,FALSE))</f>
        <v>0</v>
      </c>
      <c r="P127" s="41">
        <f>IF(O127,LOOKUP(O127,{1;2;3;4;5;6;7;8;9;10;11;12;13;14;15;16;17;18;19;20;21},{30;25;21;18;16;15;14;13;12;11;10;9;8;7;6;5;4;3;2;1;0}),0)</f>
        <v>0</v>
      </c>
      <c r="Q127" s="390">
        <f>IF($E127="","",VLOOKUP($E127,'SuperTour Women'!$E$6:$AN$238,15,FALSE))</f>
        <v>0</v>
      </c>
      <c r="R127" s="43">
        <f>IF(Q127,LOOKUP(Q127,{1;2;3;4;5;6;7;8;9;10;11;12;13;14;15;16;17;18;19;20;21},{30;25;21;18;16;15;14;13;12;11;10;9;8;7;6;5;4;3;2;1;0}),0)</f>
        <v>0</v>
      </c>
      <c r="S127" s="390">
        <f>IF($E127="","",VLOOKUP($E127,'SuperTour Women'!$E$6:$AN$238,17,FALSE))</f>
        <v>0</v>
      </c>
      <c r="T127" s="45">
        <f>IF(S127,LOOKUP(S127,{1;2;3;4;5;6;7;8;9;10;11;12;13;14;15;16;17;18;19;20;21},{60;50;42;36;32;30;28;26;24;22;20;18;16;14;12;10;8;6;4;2;0}),0)</f>
        <v>0</v>
      </c>
      <c r="U127" s="390">
        <f>IF($E127="","",VLOOKUP($E127,'SuperTour Women'!$E$6:$AN$238,19,FALSE))</f>
        <v>0</v>
      </c>
      <c r="V127" s="41">
        <f>IF(U127,LOOKUP(U127,{1;2;3;4;5;6;7;8;9;10;11;12;13;14;15;16;17;18;19;20;21},{60;50;42;36;32;30;28;26;24;22;20;18;16;14;12;10;8;6;4;2;0}),0)</f>
        <v>0</v>
      </c>
      <c r="W127" s="390">
        <f>IF($E127="","",VLOOKUP($E127,'SuperTour Women'!$E$6:$AN$238,21,FALSE))</f>
        <v>0</v>
      </c>
      <c r="X127" s="45">
        <f>IF(W127,LOOKUP(W127,{1;2;3;4;5;6;7;8;9;10;11;12;13;14;15;16;17;18;19;20;21},{60;50;42;36;32;30;28;26;24;22;20;18;16;14;12;10;8;6;4;2;0}),0)</f>
        <v>0</v>
      </c>
      <c r="Y127" s="390">
        <f>IF($E127="","",VLOOKUP($E127,'SuperTour Women'!$E$6:$AN$238,23,FALSE))</f>
        <v>0</v>
      </c>
      <c r="Z127" s="41">
        <f>IF(Y127,LOOKUP(Y127,{1;2;3;4;5;6;7;8;9;10;11;12;13;14;15;16;17;18;19;20;21},{60;50;42;36;32;30;28;26;24;22;20;18;16;14;12;10;8;6;4;2;0}),0)</f>
        <v>0</v>
      </c>
      <c r="AA127" s="390">
        <f>IF($E127="","",VLOOKUP($E127,'SuperTour Women'!$E$6:$AN$238,25,FALSE))</f>
        <v>0</v>
      </c>
      <c r="AB127" s="106">
        <f>IF(AA127,LOOKUP(AA127,{1;2;3;4;5;6;7;8;9;10;11;12;13;14;15;16;17;18;19;20;21},{30;25;21;18;16;15;14;13;12;11;10;9;8;7;6;5;4;3;2;1;0}),0)</f>
        <v>0</v>
      </c>
      <c r="AC127" s="390">
        <f>IF($E127="","",VLOOKUP($E127,'SuperTour Women'!$E$6:$AN$238,27,FALSE))</f>
        <v>0</v>
      </c>
      <c r="AD127" s="488">
        <f>IF(AC127,LOOKUP(AC127,{1;2;3;4;5;6;7;8;9;10;11;12;13;14;15;16;17;18;19;20;21},{30;25;21;18;16;15;14;13;12;11;10;9;8;7;6;5;4;3;2;1;0}),0)</f>
        <v>0</v>
      </c>
      <c r="AE127" s="390">
        <f>IF($E127="","",VLOOKUP($E127,'SuperTour Women'!$E$6:$AN$238,29,FALSE))</f>
        <v>0</v>
      </c>
      <c r="AF127" s="106">
        <f>IF(AE127,LOOKUP(AE127,{1;2;3;4;5;6;7;8;9;10;11;12;13;14;15;16;17;18;19;20;21},{30;25;21;18;16;15;14;13;12;11;10;9;8;7;6;5;4;3;2;1;0}),0)</f>
        <v>0</v>
      </c>
      <c r="AG127" s="390">
        <f>IF($E127="","",VLOOKUP($E127,'SuperTour Women'!$E$6:$AN$238,31,FALSE))</f>
        <v>0</v>
      </c>
      <c r="AH127" s="41">
        <f>IF(AG127,LOOKUP(AG127,{1;2;3;4;5;6;7;8;9;10;11;12;13;14;15;16;17;18;19;20;21},{30;25;21;18;16;15;14;13;12;11;10;9;8;7;6;5;4;3;2;1;0}),0)</f>
        <v>0</v>
      </c>
      <c r="AI127" s="390">
        <f>IF($E127="","",VLOOKUP($E127,'SuperTour Women'!$E$6:$AN$238,33,FALSE))</f>
        <v>0</v>
      </c>
      <c r="AJ127" s="43">
        <f>IF(AI127,LOOKUP(AI127,{1;2;3;4;5;6;7;8;9;10;11;12;13;14;15;16;17;18;19;20;21},{30;25;21;18;16;15;14;13;12;11;10;9;8;7;6;5;4;3;2;1;0}),0)</f>
        <v>0</v>
      </c>
      <c r="AK127" s="390">
        <f>IF($E127="","",VLOOKUP($E127,'SuperTour Women'!$E$6:$AN$238,35,FALSE))</f>
        <v>0</v>
      </c>
      <c r="AL127" s="43">
        <f>IF(AK127,LOOKUP(AK127,{1;2;3;4;5;6;7;8;9;10;11;12;13;14;15;16;17;18;19;20;21},{30;25;21;18;16;15;14;13;12;11;10;9;8;7;6;5;4;3;2;1;0}),0)</f>
        <v>0</v>
      </c>
      <c r="AM127" s="259"/>
      <c r="AN127" s="255">
        <f t="shared" si="16"/>
        <v>57</v>
      </c>
      <c r="AO127" s="256">
        <f>(L127+N127+P127+R127+T127+V127+X127+Z127+AB127+AD127+AF127+AH127+AJ127+AL127)- SMALL((L127,N127,P127,R127,T127,V127,X127,Z127,AB127,AD127,AF127,AH127,AJ127,AL127),1)- SMALL((L127,N127,P127,R127,T127,V127,X127,Z127,AB127,AD127,AF127,AH127,AJ127,AL127),2)- SMALL((L127,N127,P127,R127,T127,V127,X127,Z127,AB127,AD127,AF127,AH127,AJ127,AL127),3)</f>
        <v>0</v>
      </c>
      <c r="AP127" s="161"/>
    </row>
    <row r="128" spans="1:42" s="54" customFormat="1" ht="16" customHeight="1" x14ac:dyDescent="0.2">
      <c r="A128" s="190">
        <f t="shared" si="13"/>
        <v>85</v>
      </c>
      <c r="B128" s="187">
        <v>3535629</v>
      </c>
      <c r="C128" s="181" t="s">
        <v>296</v>
      </c>
      <c r="D128" s="181" t="s">
        <v>297</v>
      </c>
      <c r="E128" s="178" t="str">
        <f t="shared" si="14"/>
        <v>VivianHETT</v>
      </c>
      <c r="F128" s="172">
        <v>2017</v>
      </c>
      <c r="G128" s="193">
        <v>1996</v>
      </c>
      <c r="H128" s="311" t="str">
        <f t="shared" si="15"/>
        <v>U23</v>
      </c>
      <c r="I128" s="415">
        <f>(L128+N128+P128+R128+T128+V128+X128+Z128+AB128+AD128+AF128+AH128+AJ128+AL128)-SMALL((L128, N128,P128,R128,T128,V128,X128,Z128,AB128,AD128,AF128,AH128,AJ128,AL128),1)-SMALL((L128,N128,P128,R128,T128,V128,X128,Z128,AB128,AD128,AF128,AH128,AJ128,AL128),2)-SMALL((L128,N128,P128,R128,T128,V128,X128,Z128,AB128,AD128,AF128,AH128,AJ128,AL128),3)</f>
        <v>0</v>
      </c>
      <c r="J128" s="393"/>
      <c r="K128" s="388">
        <f>IF($E128="","",VLOOKUP($E128,'SuperTour Women'!$E$6:$AN$238,9,FALSE))</f>
        <v>0</v>
      </c>
      <c r="L128" s="157">
        <f>IF(K128,LOOKUP(K128,{1;2;3;4;5;6;7;8;9;10;11;12;13;14;15;16;17;18;19;20;21},{30;25;21;18;16;15;14;13;12;11;10;9;8;7;6;5;4;3;2;1;0}),0)</f>
        <v>0</v>
      </c>
      <c r="M128" s="390">
        <f>IF($E128="","",VLOOKUP($E128,'SuperTour Women'!$E$6:$AN$238,11,FALSE))</f>
        <v>0</v>
      </c>
      <c r="N128" s="43">
        <f>IF(M128,LOOKUP(M128,{1;2;3;4;5;6;7;8;9;10;11;12;13;14;15;16;17;18;19;20;21},{30;25;21;18;16;15;14;13;12;11;10;9;8;7;6;5;4;3;2;1;0}),0)</f>
        <v>0</v>
      </c>
      <c r="O128" s="390">
        <f>IF($E128="","",VLOOKUP($E128,'SuperTour Women'!$E$6:$AN$238,13,FALSE))</f>
        <v>0</v>
      </c>
      <c r="P128" s="41">
        <f>IF(O128,LOOKUP(O128,{1;2;3;4;5;6;7;8;9;10;11;12;13;14;15;16;17;18;19;20;21},{30;25;21;18;16;15;14;13;12;11;10;9;8;7;6;5;4;3;2;1;0}),0)</f>
        <v>0</v>
      </c>
      <c r="Q128" s="390">
        <f>IF($E128="","",VLOOKUP($E128,'SuperTour Women'!$E$6:$AN$238,15,FALSE))</f>
        <v>0</v>
      </c>
      <c r="R128" s="43">
        <f>IF(Q128,LOOKUP(Q128,{1;2;3;4;5;6;7;8;9;10;11;12;13;14;15;16;17;18;19;20;21},{30;25;21;18;16;15;14;13;12;11;10;9;8;7;6;5;4;3;2;1;0}),0)</f>
        <v>0</v>
      </c>
      <c r="S128" s="390">
        <f>IF($E128="","",VLOOKUP($E128,'SuperTour Women'!$E$6:$AN$238,17,FALSE))</f>
        <v>0</v>
      </c>
      <c r="T128" s="45">
        <f>IF(S128,LOOKUP(S128,{1;2;3;4;5;6;7;8;9;10;11;12;13;14;15;16;17;18;19;20;21},{60;50;42;36;32;30;28;26;24;22;20;18;16;14;12;10;8;6;4;2;0}),0)</f>
        <v>0</v>
      </c>
      <c r="U128" s="390">
        <f>IF($E128="","",VLOOKUP($E128,'SuperTour Women'!$E$6:$AN$238,19,FALSE))</f>
        <v>0</v>
      </c>
      <c r="V128" s="41">
        <f>IF(U128,LOOKUP(U128,{1;2;3;4;5;6;7;8;9;10;11;12;13;14;15;16;17;18;19;20;21},{60;50;42;36;32;30;28;26;24;22;20;18;16;14;12;10;8;6;4;2;0}),0)</f>
        <v>0</v>
      </c>
      <c r="W128" s="390">
        <f>IF($E128="","",VLOOKUP($E128,'SuperTour Women'!$E$6:$AN$238,21,FALSE))</f>
        <v>0</v>
      </c>
      <c r="X128" s="45">
        <f>IF(W128,LOOKUP(W128,{1;2;3;4;5;6;7;8;9;10;11;12;13;14;15;16;17;18;19;20;21},{60;50;42;36;32;30;28;26;24;22;20;18;16;14;12;10;8;6;4;2;0}),0)</f>
        <v>0</v>
      </c>
      <c r="Y128" s="390">
        <f>IF($E128="","",VLOOKUP($E128,'SuperTour Women'!$E$6:$AN$238,23,FALSE))</f>
        <v>0</v>
      </c>
      <c r="Z128" s="41">
        <f>IF(Y128,LOOKUP(Y128,{1;2;3;4;5;6;7;8;9;10;11;12;13;14;15;16;17;18;19;20;21},{60;50;42;36;32;30;28;26;24;22;20;18;16;14;12;10;8;6;4;2;0}),0)</f>
        <v>0</v>
      </c>
      <c r="AA128" s="390">
        <f>IF($E128="","",VLOOKUP($E128,'SuperTour Women'!$E$6:$AN$238,25,FALSE))</f>
        <v>0</v>
      </c>
      <c r="AB128" s="106">
        <f>IF(AA128,LOOKUP(AA128,{1;2;3;4;5;6;7;8;9;10;11;12;13;14;15;16;17;18;19;20;21},{30;25;21;18;16;15;14;13;12;11;10;9;8;7;6;5;4;3;2;1;0}),0)</f>
        <v>0</v>
      </c>
      <c r="AC128" s="390">
        <f>IF($E128="","",VLOOKUP($E128,'SuperTour Women'!$E$6:$AN$238,27,FALSE))</f>
        <v>0</v>
      </c>
      <c r="AD128" s="488">
        <f>IF(AC128,LOOKUP(AC128,{1;2;3;4;5;6;7;8;9;10;11;12;13;14;15;16;17;18;19;20;21},{30;25;21;18;16;15;14;13;12;11;10;9;8;7;6;5;4;3;2;1;0}),0)</f>
        <v>0</v>
      </c>
      <c r="AE128" s="390">
        <f>IF($E128="","",VLOOKUP($E128,'SuperTour Women'!$E$6:$AN$238,29,FALSE))</f>
        <v>0</v>
      </c>
      <c r="AF128" s="106">
        <f>IF(AE128,LOOKUP(AE128,{1;2;3;4;5;6;7;8;9;10;11;12;13;14;15;16;17;18;19;20;21},{30;25;21;18;16;15;14;13;12;11;10;9;8;7;6;5;4;3;2;1;0}),0)</f>
        <v>0</v>
      </c>
      <c r="AG128" s="390">
        <f>IF($E128="","",VLOOKUP($E128,'SuperTour Women'!$E$6:$AN$238,31,FALSE))</f>
        <v>0</v>
      </c>
      <c r="AH128" s="41">
        <f>IF(AG128,LOOKUP(AG128,{1;2;3;4;5;6;7;8;9;10;11;12;13;14;15;16;17;18;19;20;21},{30;25;21;18;16;15;14;13;12;11;10;9;8;7;6;5;4;3;2;1;0}),0)</f>
        <v>0</v>
      </c>
      <c r="AI128" s="390">
        <f>IF($E128="","",VLOOKUP($E128,'SuperTour Women'!$E$6:$AN$238,33,FALSE))</f>
        <v>0</v>
      </c>
      <c r="AJ128" s="43">
        <f>IF(AI128,LOOKUP(AI128,{1;2;3;4;5;6;7;8;9;10;11;12;13;14;15;16;17;18;19;20;21},{30;25;21;18;16;15;14;13;12;11;10;9;8;7;6;5;4;3;2;1;0}),0)</f>
        <v>0</v>
      </c>
      <c r="AK128" s="390">
        <f>IF($E128="","",VLOOKUP($E128,'SuperTour Women'!$E$6:$AN$238,35,FALSE))</f>
        <v>0</v>
      </c>
      <c r="AL128" s="43">
        <f>IF(AK128,LOOKUP(AK128,{1;2;3;4;5;6;7;8;9;10;11;12;13;14;15;16;17;18;19;20;21},{30;25;21;18;16;15;14;13;12;11;10;9;8;7;6;5;4;3;2;1;0}),0)</f>
        <v>0</v>
      </c>
      <c r="AM128" s="259"/>
      <c r="AN128" s="255">
        <f t="shared" si="16"/>
        <v>57</v>
      </c>
      <c r="AO128" s="256">
        <f>(L128+N128+P128+R128+T128+V128+X128+Z128+AB128+AD128+AF128+AH128+AJ128+AL128)- SMALL((L128,N128,P128,R128,T128,V128,X128,Z128,AB128,AD128,AF128,AH128,AJ128,AL128),1)- SMALL((L128,N128,P128,R128,T128,V128,X128,Z128,AB128,AD128,AF128,AH128,AJ128,AL128),2)- SMALL((L128,N128,P128,R128,T128,V128,X128,Z128,AB128,AD128,AF128,AH128,AJ128,AL128),3)</f>
        <v>0</v>
      </c>
      <c r="AP128" s="161"/>
    </row>
    <row r="129" spans="1:42" s="54" customFormat="1" ht="16" customHeight="1" x14ac:dyDescent="0.2">
      <c r="A129" s="190">
        <f t="shared" si="13"/>
        <v>85</v>
      </c>
      <c r="B129" s="187">
        <v>3105133</v>
      </c>
      <c r="C129" s="181" t="s">
        <v>298</v>
      </c>
      <c r="D129" s="181" t="s">
        <v>299</v>
      </c>
      <c r="E129" s="178" t="str">
        <f t="shared" si="14"/>
        <v>AnnikaHICKS</v>
      </c>
      <c r="F129" s="172">
        <v>2017</v>
      </c>
      <c r="G129" s="193">
        <v>1991</v>
      </c>
      <c r="H129" s="311" t="str">
        <f t="shared" si="15"/>
        <v>SR</v>
      </c>
      <c r="I129" s="415">
        <f>(L129+N129+P129+R129+T129+V129+X129+Z129+AB129+AD129+AF129+AH129+AJ129+AL129)-SMALL((L129, N129,P129,R129,T129,V129,X129,Z129,AB129,AD129,AF129,AH129,AJ129,AL129),1)-SMALL((L129,N129,P129,R129,T129,V129,X129,Z129,AB129,AD129,AF129,AH129,AJ129,AL129),2)-SMALL((L129,N129,P129,R129,T129,V129,X129,Z129,AB129,AD129,AF129,AH129,AJ129,AL129),3)</f>
        <v>0</v>
      </c>
      <c r="J129" s="393"/>
      <c r="K129" s="388">
        <f>IF($E129="","",VLOOKUP($E129,'SuperTour Women'!$E$6:$AN$238,9,FALSE))</f>
        <v>0</v>
      </c>
      <c r="L129" s="157">
        <f>IF(K129,LOOKUP(K129,{1;2;3;4;5;6;7;8;9;10;11;12;13;14;15;16;17;18;19;20;21},{30;25;21;18;16;15;14;13;12;11;10;9;8;7;6;5;4;3;2;1;0}),0)</f>
        <v>0</v>
      </c>
      <c r="M129" s="390">
        <f>IF($E129="","",VLOOKUP($E129,'SuperTour Women'!$E$6:$AN$238,11,FALSE))</f>
        <v>0</v>
      </c>
      <c r="N129" s="43">
        <f>IF(M129,LOOKUP(M129,{1;2;3;4;5;6;7;8;9;10;11;12;13;14;15;16;17;18;19;20;21},{30;25;21;18;16;15;14;13;12;11;10;9;8;7;6;5;4;3;2;1;0}),0)</f>
        <v>0</v>
      </c>
      <c r="O129" s="390">
        <f>IF($E129="","",VLOOKUP($E129,'SuperTour Women'!$E$6:$AN$238,13,FALSE))</f>
        <v>0</v>
      </c>
      <c r="P129" s="41">
        <f>IF(O129,LOOKUP(O129,{1;2;3;4;5;6;7;8;9;10;11;12;13;14;15;16;17;18;19;20;21},{30;25;21;18;16;15;14;13;12;11;10;9;8;7;6;5;4;3;2;1;0}),0)</f>
        <v>0</v>
      </c>
      <c r="Q129" s="390">
        <f>IF($E129="","",VLOOKUP($E129,'SuperTour Women'!$E$6:$AN$238,15,FALSE))</f>
        <v>0</v>
      </c>
      <c r="R129" s="43">
        <f>IF(Q129,LOOKUP(Q129,{1;2;3;4;5;6;7;8;9;10;11;12;13;14;15;16;17;18;19;20;21},{30;25;21;18;16;15;14;13;12;11;10;9;8;7;6;5;4;3;2;1;0}),0)</f>
        <v>0</v>
      </c>
      <c r="S129" s="390">
        <f>IF($E129="","",VLOOKUP($E129,'SuperTour Women'!$E$6:$AN$238,17,FALSE))</f>
        <v>0</v>
      </c>
      <c r="T129" s="45">
        <f>IF(S129,LOOKUP(S129,{1;2;3;4;5;6;7;8;9;10;11;12;13;14;15;16;17;18;19;20;21},{60;50;42;36;32;30;28;26;24;22;20;18;16;14;12;10;8;6;4;2;0}),0)</f>
        <v>0</v>
      </c>
      <c r="U129" s="390">
        <f>IF($E129="","",VLOOKUP($E129,'SuperTour Women'!$E$6:$AN$238,19,FALSE))</f>
        <v>0</v>
      </c>
      <c r="V129" s="41">
        <f>IF(U129,LOOKUP(U129,{1;2;3;4;5;6;7;8;9;10;11;12;13;14;15;16;17;18;19;20;21},{60;50;42;36;32;30;28;26;24;22;20;18;16;14;12;10;8;6;4;2;0}),0)</f>
        <v>0</v>
      </c>
      <c r="W129" s="390">
        <f>IF($E129="","",VLOOKUP($E129,'SuperTour Women'!$E$6:$AN$238,21,FALSE))</f>
        <v>0</v>
      </c>
      <c r="X129" s="45">
        <f>IF(W129,LOOKUP(W129,{1;2;3;4;5;6;7;8;9;10;11;12;13;14;15;16;17;18;19;20;21},{60;50;42;36;32;30;28;26;24;22;20;18;16;14;12;10;8;6;4;2;0}),0)</f>
        <v>0</v>
      </c>
      <c r="Y129" s="390">
        <f>IF($E129="","",VLOOKUP($E129,'SuperTour Women'!$E$6:$AN$238,23,FALSE))</f>
        <v>0</v>
      </c>
      <c r="Z129" s="41">
        <f>IF(Y129,LOOKUP(Y129,{1;2;3;4;5;6;7;8;9;10;11;12;13;14;15;16;17;18;19;20;21},{60;50;42;36;32;30;28;26;24;22;20;18;16;14;12;10;8;6;4;2;0}),0)</f>
        <v>0</v>
      </c>
      <c r="AA129" s="390">
        <f>IF($E129="","",VLOOKUP($E129,'SuperTour Women'!$E$6:$AN$238,25,FALSE))</f>
        <v>0</v>
      </c>
      <c r="AB129" s="106">
        <f>IF(AA129,LOOKUP(AA129,{1;2;3;4;5;6;7;8;9;10;11;12;13;14;15;16;17;18;19;20;21},{30;25;21;18;16;15;14;13;12;11;10;9;8;7;6;5;4;3;2;1;0}),0)</f>
        <v>0</v>
      </c>
      <c r="AC129" s="390">
        <f>IF($E129="","",VLOOKUP($E129,'SuperTour Women'!$E$6:$AN$238,27,FALSE))</f>
        <v>0</v>
      </c>
      <c r="AD129" s="488">
        <f>IF(AC129,LOOKUP(AC129,{1;2;3;4;5;6;7;8;9;10;11;12;13;14;15;16;17;18;19;20;21},{30;25;21;18;16;15;14;13;12;11;10;9;8;7;6;5;4;3;2;1;0}),0)</f>
        <v>0</v>
      </c>
      <c r="AE129" s="390">
        <f>IF($E129="","",VLOOKUP($E129,'SuperTour Women'!$E$6:$AN$238,29,FALSE))</f>
        <v>0</v>
      </c>
      <c r="AF129" s="106">
        <f>IF(AE129,LOOKUP(AE129,{1;2;3;4;5;6;7;8;9;10;11;12;13;14;15;16;17;18;19;20;21},{30;25;21;18;16;15;14;13;12;11;10;9;8;7;6;5;4;3;2;1;0}),0)</f>
        <v>0</v>
      </c>
      <c r="AG129" s="390">
        <f>IF($E129="","",VLOOKUP($E129,'SuperTour Women'!$E$6:$AN$238,31,FALSE))</f>
        <v>0</v>
      </c>
      <c r="AH129" s="41">
        <f>IF(AG129,LOOKUP(AG129,{1;2;3;4;5;6;7;8;9;10;11;12;13;14;15;16;17;18;19;20;21},{30;25;21;18;16;15;14;13;12;11;10;9;8;7;6;5;4;3;2;1;0}),0)</f>
        <v>0</v>
      </c>
      <c r="AI129" s="390">
        <f>IF($E129="","",VLOOKUP($E129,'SuperTour Women'!$E$6:$AN$238,33,FALSE))</f>
        <v>0</v>
      </c>
      <c r="AJ129" s="43">
        <f>IF(AI129,LOOKUP(AI129,{1;2;3;4;5;6;7;8;9;10;11;12;13;14;15;16;17;18;19;20;21},{30;25;21;18;16;15;14;13;12;11;10;9;8;7;6;5;4;3;2;1;0}),0)</f>
        <v>0</v>
      </c>
      <c r="AK129" s="390">
        <f>IF($E129="","",VLOOKUP($E129,'SuperTour Women'!$E$6:$AN$238,35,FALSE))</f>
        <v>0</v>
      </c>
      <c r="AL129" s="43">
        <f>IF(AK129,LOOKUP(AK129,{1;2;3;4;5;6;7;8;9;10;11;12;13;14;15;16;17;18;19;20;21},{30;25;21;18;16;15;14;13;12;11;10;9;8;7;6;5;4;3;2;1;0}),0)</f>
        <v>0</v>
      </c>
      <c r="AM129" s="259"/>
      <c r="AN129" s="255">
        <f t="shared" si="16"/>
        <v>57</v>
      </c>
      <c r="AO129" s="256">
        <f>(L129+N129+P129+R129+T129+V129+X129+Z129+AB129+AD129+AF129+AH129+AJ129+AL129)- SMALL((L129,N129,P129,R129,T129,V129,X129,Z129,AB129,AD129,AF129,AH129,AJ129,AL129),1)- SMALL((L129,N129,P129,R129,T129,V129,X129,Z129,AB129,AD129,AF129,AH129,AJ129,AL129),2)- SMALL((L129,N129,P129,R129,T129,V129,X129,Z129,AB129,AD129,AF129,AH129,AJ129,AL129),3)</f>
        <v>0</v>
      </c>
      <c r="AP129" s="161"/>
    </row>
    <row r="130" spans="1:42" s="54" customFormat="1" ht="16" customHeight="1" x14ac:dyDescent="0.2">
      <c r="A130" s="190">
        <f t="shared" si="13"/>
        <v>85</v>
      </c>
      <c r="B130" s="187">
        <v>3535372</v>
      </c>
      <c r="C130" s="181" t="s">
        <v>257</v>
      </c>
      <c r="D130" s="181" t="s">
        <v>195</v>
      </c>
      <c r="E130" s="178" t="str">
        <f t="shared" si="14"/>
        <v>ChelseaHOLMES</v>
      </c>
      <c r="F130" s="172">
        <v>2017</v>
      </c>
      <c r="G130" s="193">
        <v>1987</v>
      </c>
      <c r="H130" s="311" t="str">
        <f t="shared" si="15"/>
        <v>SR</v>
      </c>
      <c r="I130" s="415">
        <f>(L130+N130+P130+R130+T130+V130+X130+Z130+AB130+AD130+AF130+AH130+AJ130+AL130)-SMALL((L130, N130,P130,R130,T130,V130,X130,Z130,AB130,AD130,AF130,AH130,AJ130,AL130),1)-SMALL((L130,N130,P130,R130,T130,V130,X130,Z130,AB130,AD130,AF130,AH130,AJ130,AL130),2)-SMALL((L130,N130,P130,R130,T130,V130,X130,Z130,AB130,AD130,AF130,AH130,AJ130,AL130),3)</f>
        <v>0</v>
      </c>
      <c r="J130" s="393"/>
      <c r="K130" s="388">
        <f>IF($E130="","",VLOOKUP($E130,'SuperTour Women'!$E$6:$AN$238,9,FALSE))</f>
        <v>0</v>
      </c>
      <c r="L130" s="157">
        <f>IF(K130,LOOKUP(K130,{1;2;3;4;5;6;7;8;9;10;11;12;13;14;15;16;17;18;19;20;21},{30;25;21;18;16;15;14;13;12;11;10;9;8;7;6;5;4;3;2;1;0}),0)</f>
        <v>0</v>
      </c>
      <c r="M130" s="390">
        <f>IF($E130="","",VLOOKUP($E130,'SuperTour Women'!$E$6:$AN$238,11,FALSE))</f>
        <v>0</v>
      </c>
      <c r="N130" s="43">
        <f>IF(M130,LOOKUP(M130,{1;2;3;4;5;6;7;8;9;10;11;12;13;14;15;16;17;18;19;20;21},{30;25;21;18;16;15;14;13;12;11;10;9;8;7;6;5;4;3;2;1;0}),0)</f>
        <v>0</v>
      </c>
      <c r="O130" s="390">
        <f>IF($E130="","",VLOOKUP($E130,'SuperTour Women'!$E$6:$AN$238,13,FALSE))</f>
        <v>0</v>
      </c>
      <c r="P130" s="41">
        <f>IF(O130,LOOKUP(O130,{1;2;3;4;5;6;7;8;9;10;11;12;13;14;15;16;17;18;19;20;21},{30;25;21;18;16;15;14;13;12;11;10;9;8;7;6;5;4;3;2;1;0}),0)</f>
        <v>0</v>
      </c>
      <c r="Q130" s="390">
        <f>IF($E130="","",VLOOKUP($E130,'SuperTour Women'!$E$6:$AN$238,15,FALSE))</f>
        <v>0</v>
      </c>
      <c r="R130" s="43">
        <f>IF(Q130,LOOKUP(Q130,{1;2;3;4;5;6;7;8;9;10;11;12;13;14;15;16;17;18;19;20;21},{30;25;21;18;16;15;14;13;12;11;10;9;8;7;6;5;4;3;2;1;0}),0)</f>
        <v>0</v>
      </c>
      <c r="S130" s="390">
        <f>IF($E130="","",VLOOKUP($E130,'SuperTour Women'!$E$6:$AN$238,17,FALSE))</f>
        <v>0</v>
      </c>
      <c r="T130" s="45">
        <f>IF(S130,LOOKUP(S130,{1;2;3;4;5;6;7;8;9;10;11;12;13;14;15;16;17;18;19;20;21},{60;50;42;36;32;30;28;26;24;22;20;18;16;14;12;10;8;6;4;2;0}),0)</f>
        <v>0</v>
      </c>
      <c r="U130" s="390">
        <f>IF($E130="","",VLOOKUP($E130,'SuperTour Women'!$E$6:$AN$238,19,FALSE))</f>
        <v>0</v>
      </c>
      <c r="V130" s="41">
        <f>IF(U130,LOOKUP(U130,{1;2;3;4;5;6;7;8;9;10;11;12;13;14;15;16;17;18;19;20;21},{60;50;42;36;32;30;28;26;24;22;20;18;16;14;12;10;8;6;4;2;0}),0)</f>
        <v>0</v>
      </c>
      <c r="W130" s="390">
        <f>IF($E130="","",VLOOKUP($E130,'SuperTour Women'!$E$6:$AN$238,21,FALSE))</f>
        <v>0</v>
      </c>
      <c r="X130" s="45">
        <f>IF(W130,LOOKUP(W130,{1;2;3;4;5;6;7;8;9;10;11;12;13;14;15;16;17;18;19;20;21},{60;50;42;36;32;30;28;26;24;22;20;18;16;14;12;10;8;6;4;2;0}),0)</f>
        <v>0</v>
      </c>
      <c r="Y130" s="390">
        <f>IF($E130="","",VLOOKUP($E130,'SuperTour Women'!$E$6:$AN$238,23,FALSE))</f>
        <v>0</v>
      </c>
      <c r="Z130" s="41">
        <f>IF(Y130,LOOKUP(Y130,{1;2;3;4;5;6;7;8;9;10;11;12;13;14;15;16;17;18;19;20;21},{60;50;42;36;32;30;28;26;24;22;20;18;16;14;12;10;8;6;4;2;0}),0)</f>
        <v>0</v>
      </c>
      <c r="AA130" s="390">
        <f>IF($E130="","",VLOOKUP($E130,'SuperTour Women'!$E$6:$AN$238,25,FALSE))</f>
        <v>0</v>
      </c>
      <c r="AB130" s="106">
        <f>IF(AA130,LOOKUP(AA130,{1;2;3;4;5;6;7;8;9;10;11;12;13;14;15;16;17;18;19;20;21},{30;25;21;18;16;15;14;13;12;11;10;9;8;7;6;5;4;3;2;1;0}),0)</f>
        <v>0</v>
      </c>
      <c r="AC130" s="390">
        <f>IF($E130="","",VLOOKUP($E130,'SuperTour Women'!$E$6:$AN$238,27,FALSE))</f>
        <v>0</v>
      </c>
      <c r="AD130" s="488">
        <f>IF(AC130,LOOKUP(AC130,{1;2;3;4;5;6;7;8;9;10;11;12;13;14;15;16;17;18;19;20;21},{30;25;21;18;16;15;14;13;12;11;10;9;8;7;6;5;4;3;2;1;0}),0)</f>
        <v>0</v>
      </c>
      <c r="AE130" s="390">
        <f>IF($E130="","",VLOOKUP($E130,'SuperTour Women'!$E$6:$AN$238,29,FALSE))</f>
        <v>0</v>
      </c>
      <c r="AF130" s="106">
        <f>IF(AE130,LOOKUP(AE130,{1;2;3;4;5;6;7;8;9;10;11;12;13;14;15;16;17;18;19;20;21},{30;25;21;18;16;15;14;13;12;11;10;9;8;7;6;5;4;3;2;1;0}),0)</f>
        <v>0</v>
      </c>
      <c r="AG130" s="390">
        <f>IF($E130="","",VLOOKUP($E130,'SuperTour Women'!$E$6:$AN$238,31,FALSE))</f>
        <v>0</v>
      </c>
      <c r="AH130" s="41">
        <f>IF(AG130,LOOKUP(AG130,{1;2;3;4;5;6;7;8;9;10;11;12;13;14;15;16;17;18;19;20;21},{30;25;21;18;16;15;14;13;12;11;10;9;8;7;6;5;4;3;2;1;0}),0)</f>
        <v>0</v>
      </c>
      <c r="AI130" s="390">
        <f>IF($E130="","",VLOOKUP($E130,'SuperTour Women'!$E$6:$AN$238,33,FALSE))</f>
        <v>0</v>
      </c>
      <c r="AJ130" s="43">
        <f>IF(AI130,LOOKUP(AI130,{1;2;3;4;5;6;7;8;9;10;11;12;13;14;15;16;17;18;19;20;21},{30;25;21;18;16;15;14;13;12;11;10;9;8;7;6;5;4;3;2;1;0}),0)</f>
        <v>0</v>
      </c>
      <c r="AK130" s="390">
        <f>IF($E130="","",VLOOKUP($E130,'SuperTour Women'!$E$6:$AN$238,35,FALSE))</f>
        <v>0</v>
      </c>
      <c r="AL130" s="43">
        <f>IF(AK130,LOOKUP(AK130,{1;2;3;4;5;6;7;8;9;10;11;12;13;14;15;16;17;18;19;20;21},{30;25;21;18;16;15;14;13;12;11;10;9;8;7;6;5;4;3;2;1;0}),0)</f>
        <v>0</v>
      </c>
      <c r="AM130" s="259"/>
      <c r="AN130" s="255">
        <f t="shared" si="16"/>
        <v>57</v>
      </c>
      <c r="AO130" s="256">
        <f>(L130+N130+P130+R130+T130+V130+X130+Z130+AB130+AD130+AF130+AH130+AJ130+AL130)- SMALL((L130,N130,P130,R130,T130,V130,X130,Z130,AB130,AD130,AF130,AH130,AJ130,AL130),1)- SMALL((L130,N130,P130,R130,T130,V130,X130,Z130,AB130,AD130,AF130,AH130,AJ130,AL130),2)- SMALL((L130,N130,P130,R130,T130,V130,X130,Z130,AB130,AD130,AF130,AH130,AJ130,AL130),3)</f>
        <v>0</v>
      </c>
      <c r="AP130" s="161"/>
    </row>
    <row r="131" spans="1:42" s="264" customFormat="1" ht="16" customHeight="1" x14ac:dyDescent="0.2">
      <c r="A131" s="190">
        <f t="shared" si="13"/>
        <v>85</v>
      </c>
      <c r="B131" s="187">
        <v>3105221</v>
      </c>
      <c r="C131" s="181" t="s">
        <v>414</v>
      </c>
      <c r="D131" s="181" t="s">
        <v>415</v>
      </c>
      <c r="E131" s="178" t="str">
        <f t="shared" si="14"/>
        <v>IsabellaHOWDEN</v>
      </c>
      <c r="F131" s="172">
        <v>2017</v>
      </c>
      <c r="G131" s="193">
        <v>1996</v>
      </c>
      <c r="H131" s="311" t="str">
        <f t="shared" si="15"/>
        <v>U23</v>
      </c>
      <c r="I131" s="415">
        <f>(L131+N131+P131+R131+T131+V131+X131+Z131+AB131+AD131+AF131+AH131+AJ131+AL131)-SMALL((L131, N131,P131,R131,T131,V131,X131,Z131,AB131,AD131,AF131,AH131,AJ131,AL131),1)-SMALL((L131,N131,P131,R131,T131,V131,X131,Z131,AB131,AD131,AF131,AH131,AJ131,AL131),2)-SMALL((L131,N131,P131,R131,T131,V131,X131,Z131,AB131,AD131,AF131,AH131,AJ131,AL131),3)</f>
        <v>0</v>
      </c>
      <c r="J131" s="393"/>
      <c r="K131" s="388">
        <f>IF($E131="","",VLOOKUP($E131,'SuperTour Women'!$E$6:$AN$238,9,FALSE))</f>
        <v>0</v>
      </c>
      <c r="L131" s="157">
        <f>IF(K131,LOOKUP(K131,{1;2;3;4;5;6;7;8;9;10;11;12;13;14;15;16;17;18;19;20;21},{30;25;21;18;16;15;14;13;12;11;10;9;8;7;6;5;4;3;2;1;0}),0)</f>
        <v>0</v>
      </c>
      <c r="M131" s="390">
        <f>IF($E131="","",VLOOKUP($E131,'SuperTour Women'!$E$6:$AN$238,11,FALSE))</f>
        <v>0</v>
      </c>
      <c r="N131" s="43">
        <f>IF(M131,LOOKUP(M131,{1;2;3;4;5;6;7;8;9;10;11;12;13;14;15;16;17;18;19;20;21},{30;25;21;18;16;15;14;13;12;11;10;9;8;7;6;5;4;3;2;1;0}),0)</f>
        <v>0</v>
      </c>
      <c r="O131" s="390">
        <f>IF($E131="","",VLOOKUP($E131,'SuperTour Women'!$E$6:$AN$238,13,FALSE))</f>
        <v>0</v>
      </c>
      <c r="P131" s="41">
        <f>IF(O131,LOOKUP(O131,{1;2;3;4;5;6;7;8;9;10;11;12;13;14;15;16;17;18;19;20;21},{30;25;21;18;16;15;14;13;12;11;10;9;8;7;6;5;4;3;2;1;0}),0)</f>
        <v>0</v>
      </c>
      <c r="Q131" s="390">
        <f>IF($E131="","",VLOOKUP($E131,'SuperTour Women'!$E$6:$AN$238,15,FALSE))</f>
        <v>0</v>
      </c>
      <c r="R131" s="43">
        <f>IF(Q131,LOOKUP(Q131,{1;2;3;4;5;6;7;8;9;10;11;12;13;14;15;16;17;18;19;20;21},{30;25;21;18;16;15;14;13;12;11;10;9;8;7;6;5;4;3;2;1;0}),0)</f>
        <v>0</v>
      </c>
      <c r="S131" s="390">
        <f>IF($E131="","",VLOOKUP($E131,'SuperTour Women'!$E$6:$AN$238,17,FALSE))</f>
        <v>0</v>
      </c>
      <c r="T131" s="45">
        <f>IF(S131,LOOKUP(S131,{1;2;3;4;5;6;7;8;9;10;11;12;13;14;15;16;17;18;19;20;21},{60;50;42;36;32;30;28;26;24;22;20;18;16;14;12;10;8;6;4;2;0}),0)</f>
        <v>0</v>
      </c>
      <c r="U131" s="390">
        <f>IF($E131="","",VLOOKUP($E131,'SuperTour Women'!$E$6:$AN$238,19,FALSE))</f>
        <v>0</v>
      </c>
      <c r="V131" s="41">
        <f>IF(U131,LOOKUP(U131,{1;2;3;4;5;6;7;8;9;10;11;12;13;14;15;16;17;18;19;20;21},{60;50;42;36;32;30;28;26;24;22;20;18;16;14;12;10;8;6;4;2;0}),0)</f>
        <v>0</v>
      </c>
      <c r="W131" s="390">
        <f>IF($E131="","",VLOOKUP($E131,'SuperTour Women'!$E$6:$AN$238,21,FALSE))</f>
        <v>0</v>
      </c>
      <c r="X131" s="45">
        <f>IF(W131,LOOKUP(W131,{1;2;3;4;5;6;7;8;9;10;11;12;13;14;15;16;17;18;19;20;21},{60;50;42;36;32;30;28;26;24;22;20;18;16;14;12;10;8;6;4;2;0}),0)</f>
        <v>0</v>
      </c>
      <c r="Y131" s="390">
        <f>IF($E131="","",VLOOKUP($E131,'SuperTour Women'!$E$6:$AN$238,23,FALSE))</f>
        <v>0</v>
      </c>
      <c r="Z131" s="41">
        <f>IF(Y131,LOOKUP(Y131,{1;2;3;4;5;6;7;8;9;10;11;12;13;14;15;16;17;18;19;20;21},{60;50;42;36;32;30;28;26;24;22;20;18;16;14;12;10;8;6;4;2;0}),0)</f>
        <v>0</v>
      </c>
      <c r="AA131" s="390">
        <f>IF($E131="","",VLOOKUP($E131,'SuperTour Women'!$E$6:$AN$238,25,FALSE))</f>
        <v>0</v>
      </c>
      <c r="AB131" s="106">
        <f>IF(AA131,LOOKUP(AA131,{1;2;3;4;5;6;7;8;9;10;11;12;13;14;15;16;17;18;19;20;21},{30;25;21;18;16;15;14;13;12;11;10;9;8;7;6;5;4;3;2;1;0}),0)</f>
        <v>0</v>
      </c>
      <c r="AC131" s="390">
        <f>IF($E131="","",VLOOKUP($E131,'SuperTour Women'!$E$6:$AN$238,27,FALSE))</f>
        <v>0</v>
      </c>
      <c r="AD131" s="488">
        <f>IF(AC131,LOOKUP(AC131,{1;2;3;4;5;6;7;8;9;10;11;12;13;14;15;16;17;18;19;20;21},{30;25;21;18;16;15;14;13;12;11;10;9;8;7;6;5;4;3;2;1;0}),0)</f>
        <v>0</v>
      </c>
      <c r="AE131" s="390">
        <f>IF($E131="","",VLOOKUP($E131,'SuperTour Women'!$E$6:$AN$238,29,FALSE))</f>
        <v>0</v>
      </c>
      <c r="AF131" s="106">
        <f>IF(AE131,LOOKUP(AE131,{1;2;3;4;5;6;7;8;9;10;11;12;13;14;15;16;17;18;19;20;21},{30;25;21;18;16;15;14;13;12;11;10;9;8;7;6;5;4;3;2;1;0}),0)</f>
        <v>0</v>
      </c>
      <c r="AG131" s="390">
        <f>IF($E131="","",VLOOKUP($E131,'SuperTour Women'!$E$6:$AN$238,31,FALSE))</f>
        <v>0</v>
      </c>
      <c r="AH131" s="41">
        <f>IF(AG131,LOOKUP(AG131,{1;2;3;4;5;6;7;8;9;10;11;12;13;14;15;16;17;18;19;20;21},{30;25;21;18;16;15;14;13;12;11;10;9;8;7;6;5;4;3;2;1;0}),0)</f>
        <v>0</v>
      </c>
      <c r="AI131" s="390">
        <f>IF($E131="","",VLOOKUP($E131,'SuperTour Women'!$E$6:$AN$238,33,FALSE))</f>
        <v>0</v>
      </c>
      <c r="AJ131" s="43">
        <f>IF(AI131,LOOKUP(AI131,{1;2;3;4;5;6;7;8;9;10;11;12;13;14;15;16;17;18;19;20;21},{30;25;21;18;16;15;14;13;12;11;10;9;8;7;6;5;4;3;2;1;0}),0)</f>
        <v>0</v>
      </c>
      <c r="AK131" s="390">
        <f>IF($E131="","",VLOOKUP($E131,'SuperTour Women'!$E$6:$AN$238,35,FALSE))</f>
        <v>0</v>
      </c>
      <c r="AL131" s="43">
        <f>IF(AK131,LOOKUP(AK131,{1;2;3;4;5;6;7;8;9;10;11;12;13;14;15;16;17;18;19;20;21},{30;25;21;18;16;15;14;13;12;11;10;9;8;7;6;5;4;3;2;1;0}),0)</f>
        <v>0</v>
      </c>
      <c r="AM131" s="437"/>
      <c r="AN131" s="255">
        <f t="shared" si="16"/>
        <v>57</v>
      </c>
      <c r="AO131" s="256">
        <f>(L131+N131+P131+R131+T131+V131+X131+Z131+AB131+AD131+AF131+AH131+AJ131+AL131)- SMALL((L131,N131,P131,R131,T131,V131,X131,Z131,AB131,AD131,AF131,AH131,AJ131,AL131),1)- SMALL((L131,N131,P131,R131,T131,V131,X131,Z131,AB131,AD131,AF131,AH131,AJ131,AL131),2)- SMALL((L131,N131,P131,R131,T131,V131,X131,Z131,AB131,AD131,AF131,AH131,AJ131,AL131),3)</f>
        <v>0</v>
      </c>
      <c r="AP131" s="393"/>
    </row>
    <row r="132" spans="1:42" s="54" customFormat="1" ht="16" customHeight="1" x14ac:dyDescent="0.2">
      <c r="A132" s="190">
        <f t="shared" si="13"/>
        <v>85</v>
      </c>
      <c r="B132" s="187">
        <v>3535594</v>
      </c>
      <c r="C132" s="181" t="s">
        <v>386</v>
      </c>
      <c r="D132" s="181" t="s">
        <v>416</v>
      </c>
      <c r="E132" s="178" t="str">
        <f t="shared" si="14"/>
        <v>EmilyHYDE</v>
      </c>
      <c r="F132" s="172">
        <v>2017</v>
      </c>
      <c r="G132" s="193">
        <v>1996</v>
      </c>
      <c r="H132" s="311" t="str">
        <f t="shared" si="15"/>
        <v>U23</v>
      </c>
      <c r="I132" s="415">
        <f>(L132+N132+P132+R132+T132+V132+X132+Z132+AB132+AD132+AF132+AH132+AJ132+AL132)-SMALL((L132, N132,P132,R132,T132,V132,X132,Z132,AB132,AD132,AF132,AH132,AJ132,AL132),1)-SMALL((L132,N132,P132,R132,T132,V132,X132,Z132,AB132,AD132,AF132,AH132,AJ132,AL132),2)-SMALL((L132,N132,P132,R132,T132,V132,X132,Z132,AB132,AD132,AF132,AH132,AJ132,AL132),3)</f>
        <v>0</v>
      </c>
      <c r="J132" s="393"/>
      <c r="K132" s="388">
        <f>IF($E132="","",VLOOKUP($E132,'SuperTour Women'!$E$6:$AN$238,9,FALSE))</f>
        <v>0</v>
      </c>
      <c r="L132" s="157">
        <f>IF(K132,LOOKUP(K132,{1;2;3;4;5;6;7;8;9;10;11;12;13;14;15;16;17;18;19;20;21},{30;25;21;18;16;15;14;13;12;11;10;9;8;7;6;5;4;3;2;1;0}),0)</f>
        <v>0</v>
      </c>
      <c r="M132" s="390">
        <f>IF($E132="","",VLOOKUP($E132,'SuperTour Women'!$E$6:$AN$238,11,FALSE))</f>
        <v>0</v>
      </c>
      <c r="N132" s="43">
        <f>IF(M132,LOOKUP(M132,{1;2;3;4;5;6;7;8;9;10;11;12;13;14;15;16;17;18;19;20;21},{30;25;21;18;16;15;14;13;12;11;10;9;8;7;6;5;4;3;2;1;0}),0)</f>
        <v>0</v>
      </c>
      <c r="O132" s="390">
        <f>IF($E132="","",VLOOKUP($E132,'SuperTour Women'!$E$6:$AN$238,13,FALSE))</f>
        <v>0</v>
      </c>
      <c r="P132" s="41">
        <f>IF(O132,LOOKUP(O132,{1;2;3;4;5;6;7;8;9;10;11;12;13;14;15;16;17;18;19;20;21},{30;25;21;18;16;15;14;13;12;11;10;9;8;7;6;5;4;3;2;1;0}),0)</f>
        <v>0</v>
      </c>
      <c r="Q132" s="390">
        <f>IF($E132="","",VLOOKUP($E132,'SuperTour Women'!$E$6:$AN$238,15,FALSE))</f>
        <v>0</v>
      </c>
      <c r="R132" s="43">
        <f>IF(Q132,LOOKUP(Q132,{1;2;3;4;5;6;7;8;9;10;11;12;13;14;15;16;17;18;19;20;21},{30;25;21;18;16;15;14;13;12;11;10;9;8;7;6;5;4;3;2;1;0}),0)</f>
        <v>0</v>
      </c>
      <c r="S132" s="390">
        <f>IF($E132="","",VLOOKUP($E132,'SuperTour Women'!$E$6:$AN$238,17,FALSE))</f>
        <v>0</v>
      </c>
      <c r="T132" s="45">
        <f>IF(S132,LOOKUP(S132,{1;2;3;4;5;6;7;8;9;10;11;12;13;14;15;16;17;18;19;20;21},{60;50;42;36;32;30;28;26;24;22;20;18;16;14;12;10;8;6;4;2;0}),0)</f>
        <v>0</v>
      </c>
      <c r="U132" s="390">
        <f>IF($E132="","",VLOOKUP($E132,'SuperTour Women'!$E$6:$AN$238,19,FALSE))</f>
        <v>0</v>
      </c>
      <c r="V132" s="41">
        <f>IF(U132,LOOKUP(U132,{1;2;3;4;5;6;7;8;9;10;11;12;13;14;15;16;17;18;19;20;21},{60;50;42;36;32;30;28;26;24;22;20;18;16;14;12;10;8;6;4;2;0}),0)</f>
        <v>0</v>
      </c>
      <c r="W132" s="390">
        <f>IF($E132="","",VLOOKUP($E132,'SuperTour Women'!$E$6:$AN$238,21,FALSE))</f>
        <v>0</v>
      </c>
      <c r="X132" s="45">
        <f>IF(W132,LOOKUP(W132,{1;2;3;4;5;6;7;8;9;10;11;12;13;14;15;16;17;18;19;20;21},{60;50;42;36;32;30;28;26;24;22;20;18;16;14;12;10;8;6;4;2;0}),0)</f>
        <v>0</v>
      </c>
      <c r="Y132" s="390">
        <f>IF($E132="","",VLOOKUP($E132,'SuperTour Women'!$E$6:$AN$238,23,FALSE))</f>
        <v>0</v>
      </c>
      <c r="Z132" s="41">
        <f>IF(Y132,LOOKUP(Y132,{1;2;3;4;5;6;7;8;9;10;11;12;13;14;15;16;17;18;19;20;21},{60;50;42;36;32;30;28;26;24;22;20;18;16;14;12;10;8;6;4;2;0}),0)</f>
        <v>0</v>
      </c>
      <c r="AA132" s="390">
        <f>IF($E132="","",VLOOKUP($E132,'SuperTour Women'!$E$6:$AN$238,25,FALSE))</f>
        <v>0</v>
      </c>
      <c r="AB132" s="106">
        <f>IF(AA132,LOOKUP(AA132,{1;2;3;4;5;6;7;8;9;10;11;12;13;14;15;16;17;18;19;20;21},{30;25;21;18;16;15;14;13;12;11;10;9;8;7;6;5;4;3;2;1;0}),0)</f>
        <v>0</v>
      </c>
      <c r="AC132" s="390">
        <f>IF($E132="","",VLOOKUP($E132,'SuperTour Women'!$E$6:$AN$238,27,FALSE))</f>
        <v>0</v>
      </c>
      <c r="AD132" s="488">
        <f>IF(AC132,LOOKUP(AC132,{1;2;3;4;5;6;7;8;9;10;11;12;13;14;15;16;17;18;19;20;21},{30;25;21;18;16;15;14;13;12;11;10;9;8;7;6;5;4;3;2;1;0}),0)</f>
        <v>0</v>
      </c>
      <c r="AE132" s="390">
        <f>IF($E132="","",VLOOKUP($E132,'SuperTour Women'!$E$6:$AN$238,29,FALSE))</f>
        <v>0</v>
      </c>
      <c r="AF132" s="106">
        <f>IF(AE132,LOOKUP(AE132,{1;2;3;4;5;6;7;8;9;10;11;12;13;14;15;16;17;18;19;20;21},{30;25;21;18;16;15;14;13;12;11;10;9;8;7;6;5;4;3;2;1;0}),0)</f>
        <v>0</v>
      </c>
      <c r="AG132" s="390">
        <f>IF($E132="","",VLOOKUP($E132,'SuperTour Women'!$E$6:$AN$238,31,FALSE))</f>
        <v>0</v>
      </c>
      <c r="AH132" s="41">
        <f>IF(AG132,LOOKUP(AG132,{1;2;3;4;5;6;7;8;9;10;11;12;13;14;15;16;17;18;19;20;21},{30;25;21;18;16;15;14;13;12;11;10;9;8;7;6;5;4;3;2;1;0}),0)</f>
        <v>0</v>
      </c>
      <c r="AI132" s="390">
        <f>IF($E132="","",VLOOKUP($E132,'SuperTour Women'!$E$6:$AN$238,33,FALSE))</f>
        <v>0</v>
      </c>
      <c r="AJ132" s="43">
        <f>IF(AI132,LOOKUP(AI132,{1;2;3;4;5;6;7;8;9;10;11;12;13;14;15;16;17;18;19;20;21},{30;25;21;18;16;15;14;13;12;11;10;9;8;7;6;5;4;3;2;1;0}),0)</f>
        <v>0</v>
      </c>
      <c r="AK132" s="390">
        <f>IF($E132="","",VLOOKUP($E132,'SuperTour Women'!$E$6:$AN$238,35,FALSE))</f>
        <v>0</v>
      </c>
      <c r="AL132" s="43">
        <f>IF(AK132,LOOKUP(AK132,{1;2;3;4;5;6;7;8;9;10;11;12;13;14;15;16;17;18;19;20;21},{30;25;21;18;16;15;14;13;12;11;10;9;8;7;6;5;4;3;2;1;0}),0)</f>
        <v>0</v>
      </c>
      <c r="AM132" s="259"/>
      <c r="AN132" s="255">
        <f t="shared" si="16"/>
        <v>57</v>
      </c>
      <c r="AO132" s="256">
        <f>(L132+N132+P132+R132+T132+V132+X132+Z132+AB132+AD132+AF132+AH132+AJ132+AL132)- SMALL((L132,N132,P132,R132,T132,V132,X132,Z132,AB132,AD132,AF132,AH132,AJ132,AL132),1)- SMALL((L132,N132,P132,R132,T132,V132,X132,Z132,AB132,AD132,AF132,AH132,AJ132,AL132),2)- SMALL((L132,N132,P132,R132,T132,V132,X132,Z132,AB132,AD132,AF132,AH132,AJ132,AL132),3)</f>
        <v>0</v>
      </c>
      <c r="AP132" s="161"/>
    </row>
    <row r="133" spans="1:42" s="54" customFormat="1" ht="16" customHeight="1" x14ac:dyDescent="0.2">
      <c r="A133" s="190">
        <f t="shared" si="13"/>
        <v>85</v>
      </c>
      <c r="B133" s="187">
        <v>3535609</v>
      </c>
      <c r="C133" s="184" t="s">
        <v>375</v>
      </c>
      <c r="D133" s="181" t="s">
        <v>376</v>
      </c>
      <c r="E133" s="178" t="str">
        <f t="shared" si="14"/>
        <v>DeedraIRWIN</v>
      </c>
      <c r="F133" s="172">
        <v>2017</v>
      </c>
      <c r="G133" s="193">
        <v>1992</v>
      </c>
      <c r="H133" s="311" t="str">
        <f t="shared" si="15"/>
        <v>SR</v>
      </c>
      <c r="I133" s="415">
        <f>(L133+N133+P133+R133+T133+V133+X133+Z133+AB133+AD133+AF133+AH133+AJ133+AL133)-SMALL((L133, N133,P133,R133,T133,V133,X133,Z133,AB133,AD133,AF133,AH133,AJ133,AL133),1)-SMALL((L133,N133,P133,R133,T133,V133,X133,Z133,AB133,AD133,AF133,AH133,AJ133,AL133),2)-SMALL((L133,N133,P133,R133,T133,V133,X133,Z133,AB133,AD133,AF133,AH133,AJ133,AL133),3)</f>
        <v>0</v>
      </c>
      <c r="J133" s="393"/>
      <c r="K133" s="388">
        <f>IF($E133="","",VLOOKUP($E133,'SuperTour Women'!$E$6:$AN$238,9,FALSE))</f>
        <v>0</v>
      </c>
      <c r="L133" s="157">
        <f>IF(K133,LOOKUP(K133,{1;2;3;4;5;6;7;8;9;10;11;12;13;14;15;16;17;18;19;20;21},{30;25;21;18;16;15;14;13;12;11;10;9;8;7;6;5;4;3;2;1;0}),0)</f>
        <v>0</v>
      </c>
      <c r="M133" s="390">
        <f>IF($E133="","",VLOOKUP($E133,'SuperTour Women'!$E$6:$AN$238,11,FALSE))</f>
        <v>0</v>
      </c>
      <c r="N133" s="43">
        <f>IF(M133,LOOKUP(M133,{1;2;3;4;5;6;7;8;9;10;11;12;13;14;15;16;17;18;19;20;21},{30;25;21;18;16;15;14;13;12;11;10;9;8;7;6;5;4;3;2;1;0}),0)</f>
        <v>0</v>
      </c>
      <c r="O133" s="390">
        <f>IF($E133="","",VLOOKUP($E133,'SuperTour Women'!$E$6:$AN$238,13,FALSE))</f>
        <v>0</v>
      </c>
      <c r="P133" s="41">
        <f>IF(O133,LOOKUP(O133,{1;2;3;4;5;6;7;8;9;10;11;12;13;14;15;16;17;18;19;20;21},{30;25;21;18;16;15;14;13;12;11;10;9;8;7;6;5;4;3;2;1;0}),0)</f>
        <v>0</v>
      </c>
      <c r="Q133" s="390">
        <f>IF($E133="","",VLOOKUP($E133,'SuperTour Women'!$E$6:$AN$238,15,FALSE))</f>
        <v>0</v>
      </c>
      <c r="R133" s="43">
        <f>IF(Q133,LOOKUP(Q133,{1;2;3;4;5;6;7;8;9;10;11;12;13;14;15;16;17;18;19;20;21},{30;25;21;18;16;15;14;13;12;11;10;9;8;7;6;5;4;3;2;1;0}),0)</f>
        <v>0</v>
      </c>
      <c r="S133" s="390">
        <f>IF($E133="","",VLOOKUP($E133,'SuperTour Women'!$E$6:$AN$238,17,FALSE))</f>
        <v>0</v>
      </c>
      <c r="T133" s="45">
        <f>IF(S133,LOOKUP(S133,{1;2;3;4;5;6;7;8;9;10;11;12;13;14;15;16;17;18;19;20;21},{60;50;42;36;32;30;28;26;24;22;20;18;16;14;12;10;8;6;4;2;0}),0)</f>
        <v>0</v>
      </c>
      <c r="U133" s="390">
        <f>IF($E133="","",VLOOKUP($E133,'SuperTour Women'!$E$6:$AN$238,19,FALSE))</f>
        <v>0</v>
      </c>
      <c r="V133" s="41">
        <f>IF(U133,LOOKUP(U133,{1;2;3;4;5;6;7;8;9;10;11;12;13;14;15;16;17;18;19;20;21},{60;50;42;36;32;30;28;26;24;22;20;18;16;14;12;10;8;6;4;2;0}),0)</f>
        <v>0</v>
      </c>
      <c r="W133" s="390">
        <f>IF($E133="","",VLOOKUP($E133,'SuperTour Women'!$E$6:$AN$238,21,FALSE))</f>
        <v>0</v>
      </c>
      <c r="X133" s="45">
        <f>IF(W133,LOOKUP(W133,{1;2;3;4;5;6;7;8;9;10;11;12;13;14;15;16;17;18;19;20;21},{60;50;42;36;32;30;28;26;24;22;20;18;16;14;12;10;8;6;4;2;0}),0)</f>
        <v>0</v>
      </c>
      <c r="Y133" s="390">
        <f>IF($E133="","",VLOOKUP($E133,'SuperTour Women'!$E$6:$AN$238,23,FALSE))</f>
        <v>0</v>
      </c>
      <c r="Z133" s="41">
        <f>IF(Y133,LOOKUP(Y133,{1;2;3;4;5;6;7;8;9;10;11;12;13;14;15;16;17;18;19;20;21},{60;50;42;36;32;30;28;26;24;22;20;18;16;14;12;10;8;6;4;2;0}),0)</f>
        <v>0</v>
      </c>
      <c r="AA133" s="390">
        <f>IF($E133="","",VLOOKUP($E133,'SuperTour Women'!$E$6:$AN$238,25,FALSE))</f>
        <v>0</v>
      </c>
      <c r="AB133" s="106">
        <f>IF(AA133,LOOKUP(AA133,{1;2;3;4;5;6;7;8;9;10;11;12;13;14;15;16;17;18;19;20;21},{30;25;21;18;16;15;14;13;12;11;10;9;8;7;6;5;4;3;2;1;0}),0)</f>
        <v>0</v>
      </c>
      <c r="AC133" s="390">
        <f>IF($E133="","",VLOOKUP($E133,'SuperTour Women'!$E$6:$AN$238,27,FALSE))</f>
        <v>0</v>
      </c>
      <c r="AD133" s="488">
        <f>IF(AC133,LOOKUP(AC133,{1;2;3;4;5;6;7;8;9;10;11;12;13;14;15;16;17;18;19;20;21},{30;25;21;18;16;15;14;13;12;11;10;9;8;7;6;5;4;3;2;1;0}),0)</f>
        <v>0</v>
      </c>
      <c r="AE133" s="390">
        <f>IF($E133="","",VLOOKUP($E133,'SuperTour Women'!$E$6:$AN$238,29,FALSE))</f>
        <v>0</v>
      </c>
      <c r="AF133" s="106">
        <f>IF(AE133,LOOKUP(AE133,{1;2;3;4;5;6;7;8;9;10;11;12;13;14;15;16;17;18;19;20;21},{30;25;21;18;16;15;14;13;12;11;10;9;8;7;6;5;4;3;2;1;0}),0)</f>
        <v>0</v>
      </c>
      <c r="AG133" s="390">
        <f>IF($E133="","",VLOOKUP($E133,'SuperTour Women'!$E$6:$AN$238,31,FALSE))</f>
        <v>0</v>
      </c>
      <c r="AH133" s="41">
        <f>IF(AG133,LOOKUP(AG133,{1;2;3;4;5;6;7;8;9;10;11;12;13;14;15;16;17;18;19;20;21},{30;25;21;18;16;15;14;13;12;11;10;9;8;7;6;5;4;3;2;1;0}),0)</f>
        <v>0</v>
      </c>
      <c r="AI133" s="390">
        <f>IF($E133="","",VLOOKUP($E133,'SuperTour Women'!$E$6:$AN$238,33,FALSE))</f>
        <v>0</v>
      </c>
      <c r="AJ133" s="43">
        <f>IF(AI133,LOOKUP(AI133,{1;2;3;4;5;6;7;8;9;10;11;12;13;14;15;16;17;18;19;20;21},{30;25;21;18;16;15;14;13;12;11;10;9;8;7;6;5;4;3;2;1;0}),0)</f>
        <v>0</v>
      </c>
      <c r="AK133" s="390">
        <f>IF($E133="","",VLOOKUP($E133,'SuperTour Women'!$E$6:$AN$238,35,FALSE))</f>
        <v>0</v>
      </c>
      <c r="AL133" s="43">
        <f>IF(AK133,LOOKUP(AK133,{1;2;3;4;5;6;7;8;9;10;11;12;13;14;15;16;17;18;19;20;21},{30;25;21;18;16;15;14;13;12;11;10;9;8;7;6;5;4;3;2;1;0}),0)</f>
        <v>0</v>
      </c>
      <c r="AM133" s="259"/>
      <c r="AN133" s="255">
        <f t="shared" si="16"/>
        <v>57</v>
      </c>
      <c r="AO133" s="256">
        <f>(L133+N133+P133+R133+T133+V133+X133+Z133+AB133+AD133+AF133+AH133+AJ133+AL133)- SMALL((L133,N133,P133,R133,T133,V133,X133,Z133,AB133,AD133,AF133,AH133,AJ133,AL133),1)- SMALL((L133,N133,P133,R133,T133,V133,X133,Z133,AB133,AD133,AF133,AH133,AJ133,AL133),2)- SMALL((L133,N133,P133,R133,T133,V133,X133,Z133,AB133,AD133,AF133,AH133,AJ133,AL133),3)</f>
        <v>0</v>
      </c>
      <c r="AP133" s="161"/>
    </row>
    <row r="134" spans="1:42" s="54" customFormat="1" ht="16" customHeight="1" x14ac:dyDescent="0.2">
      <c r="A134" s="190">
        <f t="shared" ref="A134:A165" si="17">RANK(I134,$I$6:$I$978)</f>
        <v>85</v>
      </c>
      <c r="B134" s="187">
        <v>3105217</v>
      </c>
      <c r="C134" s="182" t="s">
        <v>559</v>
      </c>
      <c r="D134" s="181" t="s">
        <v>417</v>
      </c>
      <c r="E134" s="178" t="str">
        <f t="shared" ref="E134:E165" si="18">C134&amp;D134</f>
        <v>JenniferJACKSON</v>
      </c>
      <c r="F134" s="172">
        <v>2017</v>
      </c>
      <c r="G134" s="193">
        <v>1995</v>
      </c>
      <c r="H134" s="311" t="str">
        <f t="shared" si="15"/>
        <v>SR</v>
      </c>
      <c r="I134" s="415">
        <f>(L134+N134+P134+R134+T134+V134+X134+Z134+AB134+AD134+AF134+AH134+AJ134+AL134)-SMALL((L134, N134,P134,R134,T134,V134,X134,Z134,AB134,AD134,AF134,AH134,AJ134,AL134),1)-SMALL((L134,N134,P134,R134,T134,V134,X134,Z134,AB134,AD134,AF134,AH134,AJ134,AL134),2)-SMALL((L134,N134,P134,R134,T134,V134,X134,Z134,AB134,AD134,AF134,AH134,AJ134,AL134),3)</f>
        <v>0</v>
      </c>
      <c r="J134" s="393"/>
      <c r="K134" s="388">
        <f>IF($E134="","",VLOOKUP($E134,'SuperTour Women'!$E$6:$AN$238,9,FALSE))</f>
        <v>0</v>
      </c>
      <c r="L134" s="157">
        <f>IF(K134,LOOKUP(K134,{1;2;3;4;5;6;7;8;9;10;11;12;13;14;15;16;17;18;19;20;21},{30;25;21;18;16;15;14;13;12;11;10;9;8;7;6;5;4;3;2;1;0}),0)</f>
        <v>0</v>
      </c>
      <c r="M134" s="390">
        <f>IF($E134="","",VLOOKUP($E134,'SuperTour Women'!$E$6:$AN$238,11,FALSE))</f>
        <v>0</v>
      </c>
      <c r="N134" s="43">
        <f>IF(M134,LOOKUP(M134,{1;2;3;4;5;6;7;8;9;10;11;12;13;14;15;16;17;18;19;20;21},{30;25;21;18;16;15;14;13;12;11;10;9;8;7;6;5;4;3;2;1;0}),0)</f>
        <v>0</v>
      </c>
      <c r="O134" s="390">
        <f>IF($E134="","",VLOOKUP($E134,'SuperTour Women'!$E$6:$AN$238,13,FALSE))</f>
        <v>0</v>
      </c>
      <c r="P134" s="41">
        <f>IF(O134,LOOKUP(O134,{1;2;3;4;5;6;7;8;9;10;11;12;13;14;15;16;17;18;19;20;21},{30;25;21;18;16;15;14;13;12;11;10;9;8;7;6;5;4;3;2;1;0}),0)</f>
        <v>0</v>
      </c>
      <c r="Q134" s="390">
        <f>IF($E134="","",VLOOKUP($E134,'SuperTour Women'!$E$6:$AN$238,15,FALSE))</f>
        <v>0</v>
      </c>
      <c r="R134" s="43">
        <f>IF(Q134,LOOKUP(Q134,{1;2;3;4;5;6;7;8;9;10;11;12;13;14;15;16;17;18;19;20;21},{30;25;21;18;16;15;14;13;12;11;10;9;8;7;6;5;4;3;2;1;0}),0)</f>
        <v>0</v>
      </c>
      <c r="S134" s="390">
        <f>IF($E134="","",VLOOKUP($E134,'SuperTour Women'!$E$6:$AN$238,17,FALSE))</f>
        <v>0</v>
      </c>
      <c r="T134" s="45">
        <f>IF(S134,LOOKUP(S134,{1;2;3;4;5;6;7;8;9;10;11;12;13;14;15;16;17;18;19;20;21},{60;50;42;36;32;30;28;26;24;22;20;18;16;14;12;10;8;6;4;2;0}),0)</f>
        <v>0</v>
      </c>
      <c r="U134" s="390">
        <f>IF($E134="","",VLOOKUP($E134,'SuperTour Women'!$E$6:$AN$238,19,FALSE))</f>
        <v>0</v>
      </c>
      <c r="V134" s="41">
        <f>IF(U134,LOOKUP(U134,{1;2;3;4;5;6;7;8;9;10;11;12;13;14;15;16;17;18;19;20;21},{60;50;42;36;32;30;28;26;24;22;20;18;16;14;12;10;8;6;4;2;0}),0)</f>
        <v>0</v>
      </c>
      <c r="W134" s="390">
        <f>IF($E134="","",VLOOKUP($E134,'SuperTour Women'!$E$6:$AN$238,21,FALSE))</f>
        <v>0</v>
      </c>
      <c r="X134" s="45">
        <f>IF(W134,LOOKUP(W134,{1;2;3;4;5;6;7;8;9;10;11;12;13;14;15;16;17;18;19;20;21},{60;50;42;36;32;30;28;26;24;22;20;18;16;14;12;10;8;6;4;2;0}),0)</f>
        <v>0</v>
      </c>
      <c r="Y134" s="390">
        <f>IF($E134="","",VLOOKUP($E134,'SuperTour Women'!$E$6:$AN$238,23,FALSE))</f>
        <v>0</v>
      </c>
      <c r="Z134" s="41">
        <f>IF(Y134,LOOKUP(Y134,{1;2;3;4;5;6;7;8;9;10;11;12;13;14;15;16;17;18;19;20;21},{60;50;42;36;32;30;28;26;24;22;20;18;16;14;12;10;8;6;4;2;0}),0)</f>
        <v>0</v>
      </c>
      <c r="AA134" s="390">
        <f>IF($E134="","",VLOOKUP($E134,'SuperTour Women'!$E$6:$AN$238,25,FALSE))</f>
        <v>0</v>
      </c>
      <c r="AB134" s="106">
        <f>IF(AA134,LOOKUP(AA134,{1;2;3;4;5;6;7;8;9;10;11;12;13;14;15;16;17;18;19;20;21},{30;25;21;18;16;15;14;13;12;11;10;9;8;7;6;5;4;3;2;1;0}),0)</f>
        <v>0</v>
      </c>
      <c r="AC134" s="390">
        <f>IF($E134="","",VLOOKUP($E134,'SuperTour Women'!$E$6:$AN$238,27,FALSE))</f>
        <v>0</v>
      </c>
      <c r="AD134" s="488">
        <f>IF(AC134,LOOKUP(AC134,{1;2;3;4;5;6;7;8;9;10;11;12;13;14;15;16;17;18;19;20;21},{30;25;21;18;16;15;14;13;12;11;10;9;8;7;6;5;4;3;2;1;0}),0)</f>
        <v>0</v>
      </c>
      <c r="AE134" s="390">
        <f>IF($E134="","",VLOOKUP($E134,'SuperTour Women'!$E$6:$AN$238,29,FALSE))</f>
        <v>0</v>
      </c>
      <c r="AF134" s="106">
        <f>IF(AE134,LOOKUP(AE134,{1;2;3;4;5;6;7;8;9;10;11;12;13;14;15;16;17;18;19;20;21},{30;25;21;18;16;15;14;13;12;11;10;9;8;7;6;5;4;3;2;1;0}),0)</f>
        <v>0</v>
      </c>
      <c r="AG134" s="390">
        <f>IF($E134="","",VLOOKUP($E134,'SuperTour Women'!$E$6:$AN$238,31,FALSE))</f>
        <v>0</v>
      </c>
      <c r="AH134" s="41">
        <f>IF(AG134,LOOKUP(AG134,{1;2;3;4;5;6;7;8;9;10;11;12;13;14;15;16;17;18;19;20;21},{30;25;21;18;16;15;14;13;12;11;10;9;8;7;6;5;4;3;2;1;0}),0)</f>
        <v>0</v>
      </c>
      <c r="AI134" s="390">
        <f>IF($E134="","",VLOOKUP($E134,'SuperTour Women'!$E$6:$AN$238,33,FALSE))</f>
        <v>0</v>
      </c>
      <c r="AJ134" s="43">
        <f>IF(AI134,LOOKUP(AI134,{1;2;3;4;5;6;7;8;9;10;11;12;13;14;15;16;17;18;19;20;21},{30;25;21;18;16;15;14;13;12;11;10;9;8;7;6;5;4;3;2;1;0}),0)</f>
        <v>0</v>
      </c>
      <c r="AK134" s="390">
        <f>IF($E134="","",VLOOKUP($E134,'SuperTour Women'!$E$6:$AN$238,35,FALSE))</f>
        <v>0</v>
      </c>
      <c r="AL134" s="43">
        <f>IF(AK134,LOOKUP(AK134,{1;2;3;4;5;6;7;8;9;10;11;12;13;14;15;16;17;18;19;20;21},{30;25;21;18;16;15;14;13;12;11;10;9;8;7;6;5;4;3;2;1;0}),0)</f>
        <v>0</v>
      </c>
      <c r="AM134" s="259"/>
      <c r="AN134" s="255">
        <f t="shared" si="16"/>
        <v>57</v>
      </c>
      <c r="AO134" s="256">
        <f>(L134+N134+P134+R134+T134+V134+X134+Z134+AB134+AD134+AF134+AH134+AJ134+AL134)- SMALL((L134,N134,P134,R134,T134,V134,X134,Z134,AB134,AD134,AF134,AH134,AJ134,AL134),1)- SMALL((L134,N134,P134,R134,T134,V134,X134,Z134,AB134,AD134,AF134,AH134,AJ134,AL134),2)- SMALL((L134,N134,P134,R134,T134,V134,X134,Z134,AB134,AD134,AF134,AH134,AJ134,AL134),3)</f>
        <v>0</v>
      </c>
      <c r="AP134" s="161"/>
    </row>
    <row r="135" spans="1:42" s="54" customFormat="1" ht="16" customHeight="1" x14ac:dyDescent="0.2">
      <c r="A135" s="190">
        <f t="shared" si="17"/>
        <v>85</v>
      </c>
      <c r="B135" s="187">
        <v>3535688</v>
      </c>
      <c r="C135" s="181" t="s">
        <v>357</v>
      </c>
      <c r="D135" s="182" t="s">
        <v>558</v>
      </c>
      <c r="E135" s="178" t="str">
        <f t="shared" si="18"/>
        <v>GretaJENKINS</v>
      </c>
      <c r="F135" s="174"/>
      <c r="G135" s="193">
        <v>1997</v>
      </c>
      <c r="H135" s="311" t="str">
        <f t="shared" si="15"/>
        <v>U23</v>
      </c>
      <c r="I135" s="415">
        <f>(L135+N135+P135+R135+T135+V135+X135+Z135+AB135+AD135+AF135+AH135+AJ135+AL135)-SMALL((L135, N135,P135,R135,T135,V135,X135,Z135,AB135,AD135,AF135,AH135,AJ135,AL135),1)-SMALL((L135,N135,P135,R135,T135,V135,X135,Z135,AB135,AD135,AF135,AH135,AJ135,AL135),2)-SMALL((L135,N135,P135,R135,T135,V135,X135,Z135,AB135,AD135,AF135,AH135,AJ135,AL135),3)</f>
        <v>0</v>
      </c>
      <c r="J135" s="393"/>
      <c r="K135" s="388">
        <f>IF($E135="","",VLOOKUP($E135,'SuperTour Women'!$E$6:$AN$238,9,FALSE))</f>
        <v>0</v>
      </c>
      <c r="L135" s="157">
        <f>IF(K135,LOOKUP(K135,{1;2;3;4;5;6;7;8;9;10;11;12;13;14;15;16;17;18;19;20;21},{30;25;21;18;16;15;14;13;12;11;10;9;8;7;6;5;4;3;2;1;0}),0)</f>
        <v>0</v>
      </c>
      <c r="M135" s="390">
        <f>IF($E135="","",VLOOKUP($E135,'SuperTour Women'!$E$6:$AN$238,11,FALSE))</f>
        <v>0</v>
      </c>
      <c r="N135" s="43">
        <f>IF(M135,LOOKUP(M135,{1;2;3;4;5;6;7;8;9;10;11;12;13;14;15;16;17;18;19;20;21},{30;25;21;18;16;15;14;13;12;11;10;9;8;7;6;5;4;3;2;1;0}),0)</f>
        <v>0</v>
      </c>
      <c r="O135" s="390">
        <f>IF($E135="","",VLOOKUP($E135,'SuperTour Women'!$E$6:$AN$238,13,FALSE))</f>
        <v>0</v>
      </c>
      <c r="P135" s="41">
        <f>IF(O135,LOOKUP(O135,{1;2;3;4;5;6;7;8;9;10;11;12;13;14;15;16;17;18;19;20;21},{30;25;21;18;16;15;14;13;12;11;10;9;8;7;6;5;4;3;2;1;0}),0)</f>
        <v>0</v>
      </c>
      <c r="Q135" s="390">
        <f>IF($E135="","",VLOOKUP($E135,'SuperTour Women'!$E$6:$AN$238,15,FALSE))</f>
        <v>0</v>
      </c>
      <c r="R135" s="43">
        <f>IF(Q135,LOOKUP(Q135,{1;2;3;4;5;6;7;8;9;10;11;12;13;14;15;16;17;18;19;20;21},{30;25;21;18;16;15;14;13;12;11;10;9;8;7;6;5;4;3;2;1;0}),0)</f>
        <v>0</v>
      </c>
      <c r="S135" s="390">
        <f>IF($E135="","",VLOOKUP($E135,'SuperTour Women'!$E$6:$AN$238,17,FALSE))</f>
        <v>0</v>
      </c>
      <c r="T135" s="45">
        <f>IF(S135,LOOKUP(S135,{1;2;3;4;5;6;7;8;9;10;11;12;13;14;15;16;17;18;19;20;21},{60;50;42;36;32;30;28;26;24;22;20;18;16;14;12;10;8;6;4;2;0}),0)</f>
        <v>0</v>
      </c>
      <c r="U135" s="390">
        <f>IF($E135="","",VLOOKUP($E135,'SuperTour Women'!$E$6:$AN$238,19,FALSE))</f>
        <v>0</v>
      </c>
      <c r="V135" s="41">
        <f>IF(U135,LOOKUP(U135,{1;2;3;4;5;6;7;8;9;10;11;12;13;14;15;16;17;18;19;20;21},{60;50;42;36;32;30;28;26;24;22;20;18;16;14;12;10;8;6;4;2;0}),0)</f>
        <v>0</v>
      </c>
      <c r="W135" s="390">
        <f>IF($E135="","",VLOOKUP($E135,'SuperTour Women'!$E$6:$AN$238,21,FALSE))</f>
        <v>0</v>
      </c>
      <c r="X135" s="45">
        <f>IF(W135,LOOKUP(W135,{1;2;3;4;5;6;7;8;9;10;11;12;13;14;15;16;17;18;19;20;21},{60;50;42;36;32;30;28;26;24;22;20;18;16;14;12;10;8;6;4;2;0}),0)</f>
        <v>0</v>
      </c>
      <c r="Y135" s="390">
        <f>IF($E135="","",VLOOKUP($E135,'SuperTour Women'!$E$6:$AN$238,23,FALSE))</f>
        <v>0</v>
      </c>
      <c r="Z135" s="41">
        <f>IF(Y135,LOOKUP(Y135,{1;2;3;4;5;6;7;8;9;10;11;12;13;14;15;16;17;18;19;20;21},{60;50;42;36;32;30;28;26;24;22;20;18;16;14;12;10;8;6;4;2;0}),0)</f>
        <v>0</v>
      </c>
      <c r="AA135" s="390">
        <f>IF($E135="","",VLOOKUP($E135,'SuperTour Women'!$E$6:$AN$238,25,FALSE))</f>
        <v>0</v>
      </c>
      <c r="AB135" s="106">
        <f>IF(AA135,LOOKUP(AA135,{1;2;3;4;5;6;7;8;9;10;11;12;13;14;15;16;17;18;19;20;21},{30;25;21;18;16;15;14;13;12;11;10;9;8;7;6;5;4;3;2;1;0}),0)</f>
        <v>0</v>
      </c>
      <c r="AC135" s="390">
        <f>IF($E135="","",VLOOKUP($E135,'SuperTour Women'!$E$6:$AN$238,27,FALSE))</f>
        <v>0</v>
      </c>
      <c r="AD135" s="488">
        <f>IF(AC135,LOOKUP(AC135,{1;2;3;4;5;6;7;8;9;10;11;12;13;14;15;16;17;18;19;20;21},{30;25;21;18;16;15;14;13;12;11;10;9;8;7;6;5;4;3;2;1;0}),0)</f>
        <v>0</v>
      </c>
      <c r="AE135" s="390">
        <f>IF($E135="","",VLOOKUP($E135,'SuperTour Women'!$E$6:$AN$238,29,FALSE))</f>
        <v>0</v>
      </c>
      <c r="AF135" s="106">
        <f>IF(AE135,LOOKUP(AE135,{1;2;3;4;5;6;7;8;9;10;11;12;13;14;15;16;17;18;19;20;21},{30;25;21;18;16;15;14;13;12;11;10;9;8;7;6;5;4;3;2;1;0}),0)</f>
        <v>0</v>
      </c>
      <c r="AG135" s="390">
        <f>IF($E135="","",VLOOKUP($E135,'SuperTour Women'!$E$6:$AN$238,31,FALSE))</f>
        <v>0</v>
      </c>
      <c r="AH135" s="41">
        <f>IF(AG135,LOOKUP(AG135,{1;2;3;4;5;6;7;8;9;10;11;12;13;14;15;16;17;18;19;20;21},{30;25;21;18;16;15;14;13;12;11;10;9;8;7;6;5;4;3;2;1;0}),0)</f>
        <v>0</v>
      </c>
      <c r="AI135" s="390">
        <f>IF($E135="","",VLOOKUP($E135,'SuperTour Women'!$E$6:$AN$238,33,FALSE))</f>
        <v>0</v>
      </c>
      <c r="AJ135" s="43">
        <f>IF(AI135,LOOKUP(AI135,{1;2;3;4;5;6;7;8;9;10;11;12;13;14;15;16;17;18;19;20;21},{30;25;21;18;16;15;14;13;12;11;10;9;8;7;6;5;4;3;2;1;0}),0)</f>
        <v>0</v>
      </c>
      <c r="AK135" s="390">
        <f>IF($E135="","",VLOOKUP($E135,'SuperTour Women'!$E$6:$AN$238,35,FALSE))</f>
        <v>0</v>
      </c>
      <c r="AL135" s="43">
        <f>IF(AK135,LOOKUP(AK135,{1;2;3;4;5;6;7;8;9;10;11;12;13;14;15;16;17;18;19;20;21},{30;25;21;18;16;15;14;13;12;11;10;9;8;7;6;5;4;3;2;1;0}),0)</f>
        <v>0</v>
      </c>
      <c r="AM135" s="259"/>
      <c r="AN135" s="255">
        <f t="shared" si="16"/>
        <v>57</v>
      </c>
      <c r="AO135" s="256">
        <f>(L135+N135+P135+R135+T135+V135+X135+Z135+AB135+AD135+AF135+AH135+AJ135+AL135)- SMALL((L135,N135,P135,R135,T135,V135,X135,Z135,AB135,AD135,AF135,AH135,AJ135,AL135),1)- SMALL((L135,N135,P135,R135,T135,V135,X135,Z135,AB135,AD135,AF135,AH135,AJ135,AL135),2)- SMALL((L135,N135,P135,R135,T135,V135,X135,Z135,AB135,AD135,AF135,AH135,AJ135,AL135),3)</f>
        <v>0</v>
      </c>
      <c r="AP135" s="161"/>
    </row>
    <row r="136" spans="1:42" s="54" customFormat="1" ht="16" customHeight="1" x14ac:dyDescent="0.2">
      <c r="A136" s="190">
        <f t="shared" si="17"/>
        <v>85</v>
      </c>
      <c r="B136" s="187">
        <v>3185551</v>
      </c>
      <c r="C136" s="181" t="s">
        <v>264</v>
      </c>
      <c r="D136" s="181" t="s">
        <v>265</v>
      </c>
      <c r="E136" s="178" t="str">
        <f t="shared" si="18"/>
        <v>JasmiJOENSUU</v>
      </c>
      <c r="F136" s="172">
        <v>2017</v>
      </c>
      <c r="G136" s="193">
        <v>1996</v>
      </c>
      <c r="H136" s="311" t="str">
        <f t="shared" si="15"/>
        <v>U23</v>
      </c>
      <c r="I136" s="415">
        <f>(L136+N136+P136+R136+T136+V136+X136+Z136+AB136+AD136+AF136+AH136+AJ136+AL136)-SMALL((L136, N136,P136,R136,T136,V136,X136,Z136,AB136,AD136,AF136,AH136,AJ136,AL136),1)-SMALL((L136,N136,P136,R136,T136,V136,X136,Z136,AB136,AD136,AF136,AH136,AJ136,AL136),2)-SMALL((L136,N136,P136,R136,T136,V136,X136,Z136,AB136,AD136,AF136,AH136,AJ136,AL136),3)</f>
        <v>0</v>
      </c>
      <c r="J136" s="393"/>
      <c r="K136" s="388">
        <f>IF($E136="","",VLOOKUP($E136,'SuperTour Women'!$E$6:$AN$238,9,FALSE))</f>
        <v>0</v>
      </c>
      <c r="L136" s="157">
        <f>IF(K136,LOOKUP(K136,{1;2;3;4;5;6;7;8;9;10;11;12;13;14;15;16;17;18;19;20;21},{30;25;21;18;16;15;14;13;12;11;10;9;8;7;6;5;4;3;2;1;0}),0)</f>
        <v>0</v>
      </c>
      <c r="M136" s="390">
        <f>IF($E136="","",VLOOKUP($E136,'SuperTour Women'!$E$6:$AN$238,11,FALSE))</f>
        <v>0</v>
      </c>
      <c r="N136" s="43">
        <f>IF(M136,LOOKUP(M136,{1;2;3;4;5;6;7;8;9;10;11;12;13;14;15;16;17;18;19;20;21},{30;25;21;18;16;15;14;13;12;11;10;9;8;7;6;5;4;3;2;1;0}),0)</f>
        <v>0</v>
      </c>
      <c r="O136" s="390">
        <f>IF($E136="","",VLOOKUP($E136,'SuperTour Women'!$E$6:$AN$238,13,FALSE))</f>
        <v>0</v>
      </c>
      <c r="P136" s="41">
        <f>IF(O136,LOOKUP(O136,{1;2;3;4;5;6;7;8;9;10;11;12;13;14;15;16;17;18;19;20;21},{30;25;21;18;16;15;14;13;12;11;10;9;8;7;6;5;4;3;2;1;0}),0)</f>
        <v>0</v>
      </c>
      <c r="Q136" s="390">
        <f>IF($E136="","",VLOOKUP($E136,'SuperTour Women'!$E$6:$AN$238,15,FALSE))</f>
        <v>0</v>
      </c>
      <c r="R136" s="43">
        <f>IF(Q136,LOOKUP(Q136,{1;2;3;4;5;6;7;8;9;10;11;12;13;14;15;16;17;18;19;20;21},{30;25;21;18;16;15;14;13;12;11;10;9;8;7;6;5;4;3;2;1;0}),0)</f>
        <v>0</v>
      </c>
      <c r="S136" s="390">
        <f>IF($E136="","",VLOOKUP($E136,'SuperTour Women'!$E$6:$AN$238,17,FALSE))</f>
        <v>0</v>
      </c>
      <c r="T136" s="45">
        <f>IF(S136,LOOKUP(S136,{1;2;3;4;5;6;7;8;9;10;11;12;13;14;15;16;17;18;19;20;21},{60;50;42;36;32;30;28;26;24;22;20;18;16;14;12;10;8;6;4;2;0}),0)</f>
        <v>0</v>
      </c>
      <c r="U136" s="390">
        <f>IF($E136="","",VLOOKUP($E136,'SuperTour Women'!$E$6:$AN$238,19,FALSE))</f>
        <v>0</v>
      </c>
      <c r="V136" s="41">
        <f>IF(U136,LOOKUP(U136,{1;2;3;4;5;6;7;8;9;10;11;12;13;14;15;16;17;18;19;20;21},{60;50;42;36;32;30;28;26;24;22;20;18;16;14;12;10;8;6;4;2;0}),0)</f>
        <v>0</v>
      </c>
      <c r="W136" s="390">
        <f>IF($E136="","",VLOOKUP($E136,'SuperTour Women'!$E$6:$AN$238,21,FALSE))</f>
        <v>0</v>
      </c>
      <c r="X136" s="45">
        <f>IF(W136,LOOKUP(W136,{1;2;3;4;5;6;7;8;9;10;11;12;13;14;15;16;17;18;19;20;21},{60;50;42;36;32;30;28;26;24;22;20;18;16;14;12;10;8;6;4;2;0}),0)</f>
        <v>0</v>
      </c>
      <c r="Y136" s="390">
        <f>IF($E136="","",VLOOKUP($E136,'SuperTour Women'!$E$6:$AN$238,23,FALSE))</f>
        <v>0</v>
      </c>
      <c r="Z136" s="41">
        <f>IF(Y136,LOOKUP(Y136,{1;2;3;4;5;6;7;8;9;10;11;12;13;14;15;16;17;18;19;20;21},{60;50;42;36;32;30;28;26;24;22;20;18;16;14;12;10;8;6;4;2;0}),0)</f>
        <v>0</v>
      </c>
      <c r="AA136" s="390">
        <f>IF($E136="","",VLOOKUP($E136,'SuperTour Women'!$E$6:$AN$238,25,FALSE))</f>
        <v>0</v>
      </c>
      <c r="AB136" s="106">
        <f>IF(AA136,LOOKUP(AA136,{1;2;3;4;5;6;7;8;9;10;11;12;13;14;15;16;17;18;19;20;21},{30;25;21;18;16;15;14;13;12;11;10;9;8;7;6;5;4;3;2;1;0}),0)</f>
        <v>0</v>
      </c>
      <c r="AC136" s="390">
        <f>IF($E136="","",VLOOKUP($E136,'SuperTour Women'!$E$6:$AN$238,27,FALSE))</f>
        <v>0</v>
      </c>
      <c r="AD136" s="488">
        <f>IF(AC136,LOOKUP(AC136,{1;2;3;4;5;6;7;8;9;10;11;12;13;14;15;16;17;18;19;20;21},{30;25;21;18;16;15;14;13;12;11;10;9;8;7;6;5;4;3;2;1;0}),0)</f>
        <v>0</v>
      </c>
      <c r="AE136" s="390">
        <f>IF($E136="","",VLOOKUP($E136,'SuperTour Women'!$E$6:$AN$238,29,FALSE))</f>
        <v>0</v>
      </c>
      <c r="AF136" s="106">
        <f>IF(AE136,LOOKUP(AE136,{1;2;3;4;5;6;7;8;9;10;11;12;13;14;15;16;17;18;19;20;21},{30;25;21;18;16;15;14;13;12;11;10;9;8;7;6;5;4;3;2;1;0}),0)</f>
        <v>0</v>
      </c>
      <c r="AG136" s="390">
        <f>IF($E136="","",VLOOKUP($E136,'SuperTour Women'!$E$6:$AN$238,31,FALSE))</f>
        <v>0</v>
      </c>
      <c r="AH136" s="41">
        <f>IF(AG136,LOOKUP(AG136,{1;2;3;4;5;6;7;8;9;10;11;12;13;14;15;16;17;18;19;20;21},{30;25;21;18;16;15;14;13;12;11;10;9;8;7;6;5;4;3;2;1;0}),0)</f>
        <v>0</v>
      </c>
      <c r="AI136" s="390">
        <f>IF($E136="","",VLOOKUP($E136,'SuperTour Women'!$E$6:$AN$238,33,FALSE))</f>
        <v>0</v>
      </c>
      <c r="AJ136" s="43">
        <f>IF(AI136,LOOKUP(AI136,{1;2;3;4;5;6;7;8;9;10;11;12;13;14;15;16;17;18;19;20;21},{30;25;21;18;16;15;14;13;12;11;10;9;8;7;6;5;4;3;2;1;0}),0)</f>
        <v>0</v>
      </c>
      <c r="AK136" s="390">
        <f>IF($E136="","",VLOOKUP($E136,'SuperTour Women'!$E$6:$AN$238,35,FALSE))</f>
        <v>0</v>
      </c>
      <c r="AL136" s="43">
        <f>IF(AK136,LOOKUP(AK136,{1;2;3;4;5;6;7;8;9;10;11;12;13;14;15;16;17;18;19;20;21},{30;25;21;18;16;15;14;13;12;11;10;9;8;7;6;5;4;3;2;1;0}),0)</f>
        <v>0</v>
      </c>
      <c r="AM136" s="259"/>
      <c r="AN136" s="255">
        <f t="shared" si="16"/>
        <v>57</v>
      </c>
      <c r="AO136" s="256">
        <f>(L136+N136+P136+R136+T136+V136+X136+Z136+AB136+AD136+AF136+AH136+AJ136+AL136)- SMALL((L136,N136,P136,R136,T136,V136,X136,Z136,AB136,AD136,AF136,AH136,AJ136,AL136),1)- SMALL((L136,N136,P136,R136,T136,V136,X136,Z136,AB136,AD136,AF136,AH136,AJ136,AL136),2)- SMALL((L136,N136,P136,R136,T136,V136,X136,Z136,AB136,AD136,AF136,AH136,AJ136,AL136),3)</f>
        <v>0</v>
      </c>
      <c r="AP136" s="161"/>
    </row>
    <row r="137" spans="1:42" s="54" customFormat="1" ht="16" customHeight="1" x14ac:dyDescent="0.2">
      <c r="A137" s="190">
        <f t="shared" si="17"/>
        <v>85</v>
      </c>
      <c r="B137" s="187">
        <v>3426083</v>
      </c>
      <c r="C137" s="185" t="s">
        <v>557</v>
      </c>
      <c r="D137" s="182" t="s">
        <v>556</v>
      </c>
      <c r="E137" s="178" t="str">
        <f t="shared" si="18"/>
        <v>Ane BlomsethJOHNSEN</v>
      </c>
      <c r="F137" s="172">
        <v>2017</v>
      </c>
      <c r="G137" s="193">
        <v>1995</v>
      </c>
      <c r="H137" s="311" t="str">
        <f t="shared" si="15"/>
        <v>SR</v>
      </c>
      <c r="I137" s="415">
        <f>(L137+N137+P137+R137+T137+V137+X137+Z137+AB137+AD137+AF137+AH137+AJ137+AL137)-SMALL((L137, N137,P137,R137,T137,V137,X137,Z137,AB137,AD137,AF137,AH137,AJ137,AL137),1)-SMALL((L137,N137,P137,R137,T137,V137,X137,Z137,AB137,AD137,AF137,AH137,AJ137,AL137),2)-SMALL((L137,N137,P137,R137,T137,V137,X137,Z137,AB137,AD137,AF137,AH137,AJ137,AL137),3)</f>
        <v>0</v>
      </c>
      <c r="J137" s="393"/>
      <c r="K137" s="388">
        <f>IF($E137="","",VLOOKUP($E137,'SuperTour Women'!$E$6:$AN$238,9,FALSE))</f>
        <v>0</v>
      </c>
      <c r="L137" s="157">
        <f>IF(K137,LOOKUP(K137,{1;2;3;4;5;6;7;8;9;10;11;12;13;14;15;16;17;18;19;20;21},{30;25;21;18;16;15;14;13;12;11;10;9;8;7;6;5;4;3;2;1;0}),0)</f>
        <v>0</v>
      </c>
      <c r="M137" s="390">
        <f>IF($E137="","",VLOOKUP($E137,'SuperTour Women'!$E$6:$AN$238,11,FALSE))</f>
        <v>0</v>
      </c>
      <c r="N137" s="43">
        <f>IF(M137,LOOKUP(M137,{1;2;3;4;5;6;7;8;9;10;11;12;13;14;15;16;17;18;19;20;21},{30;25;21;18;16;15;14;13;12;11;10;9;8;7;6;5;4;3;2;1;0}),0)</f>
        <v>0</v>
      </c>
      <c r="O137" s="390">
        <f>IF($E137="","",VLOOKUP($E137,'SuperTour Women'!$E$6:$AN$238,13,FALSE))</f>
        <v>0</v>
      </c>
      <c r="P137" s="41">
        <f>IF(O137,LOOKUP(O137,{1;2;3;4;5;6;7;8;9;10;11;12;13;14;15;16;17;18;19;20;21},{30;25;21;18;16;15;14;13;12;11;10;9;8;7;6;5;4;3;2;1;0}),0)</f>
        <v>0</v>
      </c>
      <c r="Q137" s="390">
        <f>IF($E137="","",VLOOKUP($E137,'SuperTour Women'!$E$6:$AN$238,15,FALSE))</f>
        <v>0</v>
      </c>
      <c r="R137" s="43">
        <f>IF(Q137,LOOKUP(Q137,{1;2;3;4;5;6;7;8;9;10;11;12;13;14;15;16;17;18;19;20;21},{30;25;21;18;16;15;14;13;12;11;10;9;8;7;6;5;4;3;2;1;0}),0)</f>
        <v>0</v>
      </c>
      <c r="S137" s="390">
        <f>IF($E137="","",VLOOKUP($E137,'SuperTour Women'!$E$6:$AN$238,17,FALSE))</f>
        <v>0</v>
      </c>
      <c r="T137" s="45">
        <f>IF(S137,LOOKUP(S137,{1;2;3;4;5;6;7;8;9;10;11;12;13;14;15;16;17;18;19;20;21},{60;50;42;36;32;30;28;26;24;22;20;18;16;14;12;10;8;6;4;2;0}),0)</f>
        <v>0</v>
      </c>
      <c r="U137" s="390">
        <f>IF($E137="","",VLOOKUP($E137,'SuperTour Women'!$E$6:$AN$238,19,FALSE))</f>
        <v>0</v>
      </c>
      <c r="V137" s="41">
        <f>IF(U137,LOOKUP(U137,{1;2;3;4;5;6;7;8;9;10;11;12;13;14;15;16;17;18;19;20;21},{60;50;42;36;32;30;28;26;24;22;20;18;16;14;12;10;8;6;4;2;0}),0)</f>
        <v>0</v>
      </c>
      <c r="W137" s="390">
        <f>IF($E137="","",VLOOKUP($E137,'SuperTour Women'!$E$6:$AN$238,21,FALSE))</f>
        <v>0</v>
      </c>
      <c r="X137" s="45">
        <f>IF(W137,LOOKUP(W137,{1;2;3;4;5;6;7;8;9;10;11;12;13;14;15;16;17;18;19;20;21},{60;50;42;36;32;30;28;26;24;22;20;18;16;14;12;10;8;6;4;2;0}),0)</f>
        <v>0</v>
      </c>
      <c r="Y137" s="390">
        <f>IF($E137="","",VLOOKUP($E137,'SuperTour Women'!$E$6:$AN$238,23,FALSE))</f>
        <v>0</v>
      </c>
      <c r="Z137" s="41">
        <f>IF(Y137,LOOKUP(Y137,{1;2;3;4;5;6;7;8;9;10;11;12;13;14;15;16;17;18;19;20;21},{60;50;42;36;32;30;28;26;24;22;20;18;16;14;12;10;8;6;4;2;0}),0)</f>
        <v>0</v>
      </c>
      <c r="AA137" s="390">
        <f>IF($E137="","",VLOOKUP($E137,'SuperTour Women'!$E$6:$AN$238,25,FALSE))</f>
        <v>0</v>
      </c>
      <c r="AB137" s="106">
        <f>IF(AA137,LOOKUP(AA137,{1;2;3;4;5;6;7;8;9;10;11;12;13;14;15;16;17;18;19;20;21},{30;25;21;18;16;15;14;13;12;11;10;9;8;7;6;5;4;3;2;1;0}),0)</f>
        <v>0</v>
      </c>
      <c r="AC137" s="390">
        <f>IF($E137="","",VLOOKUP($E137,'SuperTour Women'!$E$6:$AN$238,27,FALSE))</f>
        <v>0</v>
      </c>
      <c r="AD137" s="488">
        <f>IF(AC137,LOOKUP(AC137,{1;2;3;4;5;6;7;8;9;10;11;12;13;14;15;16;17;18;19;20;21},{30;25;21;18;16;15;14;13;12;11;10;9;8;7;6;5;4;3;2;1;0}),0)</f>
        <v>0</v>
      </c>
      <c r="AE137" s="390">
        <f>IF($E137="","",VLOOKUP($E137,'SuperTour Women'!$E$6:$AN$238,29,FALSE))</f>
        <v>0</v>
      </c>
      <c r="AF137" s="106">
        <f>IF(AE137,LOOKUP(AE137,{1;2;3;4;5;6;7;8;9;10;11;12;13;14;15;16;17;18;19;20;21},{30;25;21;18;16;15;14;13;12;11;10;9;8;7;6;5;4;3;2;1;0}),0)</f>
        <v>0</v>
      </c>
      <c r="AG137" s="390">
        <f>IF($E137="","",VLOOKUP($E137,'SuperTour Women'!$E$6:$AN$238,31,FALSE))</f>
        <v>0</v>
      </c>
      <c r="AH137" s="41">
        <f>IF(AG137,LOOKUP(AG137,{1;2;3;4;5;6;7;8;9;10;11;12;13;14;15;16;17;18;19;20;21},{30;25;21;18;16;15;14;13;12;11;10;9;8;7;6;5;4;3;2;1;0}),0)</f>
        <v>0</v>
      </c>
      <c r="AI137" s="390">
        <f>IF($E137="","",VLOOKUP($E137,'SuperTour Women'!$E$6:$AN$238,33,FALSE))</f>
        <v>0</v>
      </c>
      <c r="AJ137" s="43">
        <f>IF(AI137,LOOKUP(AI137,{1;2;3;4;5;6;7;8;9;10;11;12;13;14;15;16;17;18;19;20;21},{30;25;21;18;16;15;14;13;12;11;10;9;8;7;6;5;4;3;2;1;0}),0)</f>
        <v>0</v>
      </c>
      <c r="AK137" s="390">
        <f>IF($E137="","",VLOOKUP($E137,'SuperTour Women'!$E$6:$AN$238,35,FALSE))</f>
        <v>0</v>
      </c>
      <c r="AL137" s="43">
        <f>IF(AK137,LOOKUP(AK137,{1;2;3;4;5;6;7;8;9;10;11;12;13;14;15;16;17;18;19;20;21},{30;25;21;18;16;15;14;13;12;11;10;9;8;7;6;5;4;3;2;1;0}),0)</f>
        <v>0</v>
      </c>
      <c r="AM137" s="259"/>
      <c r="AN137" s="255">
        <f t="shared" si="16"/>
        <v>57</v>
      </c>
      <c r="AO137" s="256">
        <f>(L137+N137+P137+R137+T137+V137+X137+Z137+AB137+AD137+AF137+AH137+AJ137+AL137)- SMALL((L137,N137,P137,R137,T137,V137,X137,Z137,AB137,AD137,AF137,AH137,AJ137,AL137),1)- SMALL((L137,N137,P137,R137,T137,V137,X137,Z137,AB137,AD137,AF137,AH137,AJ137,AL137),2)- SMALL((L137,N137,P137,R137,T137,V137,X137,Z137,AB137,AD137,AF137,AH137,AJ137,AL137),3)</f>
        <v>0</v>
      </c>
      <c r="AP137" s="161"/>
    </row>
    <row r="138" spans="1:42" s="54" customFormat="1" ht="16" customHeight="1" x14ac:dyDescent="0.2">
      <c r="A138" s="190">
        <f t="shared" si="17"/>
        <v>85</v>
      </c>
      <c r="B138" s="187">
        <v>3535506</v>
      </c>
      <c r="C138" s="181" t="s">
        <v>418</v>
      </c>
      <c r="D138" s="181" t="s">
        <v>419</v>
      </c>
      <c r="E138" s="178" t="str">
        <f t="shared" si="18"/>
        <v>MackenzieKANADY</v>
      </c>
      <c r="F138" s="172">
        <v>2017</v>
      </c>
      <c r="G138" s="193">
        <v>1993</v>
      </c>
      <c r="H138" s="311" t="str">
        <f t="shared" si="15"/>
        <v>SR</v>
      </c>
      <c r="I138" s="415">
        <f>(L138+N138+P138+R138+T138+V138+X138+Z138+AB138+AD138+AF138+AH138+AJ138+AL138)-SMALL((L138, N138,P138,R138,T138,V138,X138,Z138,AB138,AD138,AF138,AH138,AJ138,AL138),1)-SMALL((L138,N138,P138,R138,T138,V138,X138,Z138,AB138,AD138,AF138,AH138,AJ138,AL138),2)-SMALL((L138,N138,P138,R138,T138,V138,X138,Z138,AB138,AD138,AF138,AH138,AJ138,AL138),3)</f>
        <v>0</v>
      </c>
      <c r="J138" s="393"/>
      <c r="K138" s="388">
        <f>IF($E138="","",VLOOKUP($E138,'SuperTour Women'!$E$6:$AN$238,9,FALSE))</f>
        <v>0</v>
      </c>
      <c r="L138" s="157">
        <f>IF(K138,LOOKUP(K138,{1;2;3;4;5;6;7;8;9;10;11;12;13;14;15;16;17;18;19;20;21},{30;25;21;18;16;15;14;13;12;11;10;9;8;7;6;5;4;3;2;1;0}),0)</f>
        <v>0</v>
      </c>
      <c r="M138" s="390">
        <f>IF($E138="","",VLOOKUP($E138,'SuperTour Women'!$E$6:$AN$238,11,FALSE))</f>
        <v>0</v>
      </c>
      <c r="N138" s="43">
        <f>IF(M138,LOOKUP(M138,{1;2;3;4;5;6;7;8;9;10;11;12;13;14;15;16;17;18;19;20;21},{30;25;21;18;16;15;14;13;12;11;10;9;8;7;6;5;4;3;2;1;0}),0)</f>
        <v>0</v>
      </c>
      <c r="O138" s="390">
        <f>IF($E138="","",VLOOKUP($E138,'SuperTour Women'!$E$6:$AN$238,13,FALSE))</f>
        <v>0</v>
      </c>
      <c r="P138" s="41">
        <f>IF(O138,LOOKUP(O138,{1;2;3;4;5;6;7;8;9;10;11;12;13;14;15;16;17;18;19;20;21},{30;25;21;18;16;15;14;13;12;11;10;9;8;7;6;5;4;3;2;1;0}),0)</f>
        <v>0</v>
      </c>
      <c r="Q138" s="390">
        <f>IF($E138="","",VLOOKUP($E138,'SuperTour Women'!$E$6:$AN$238,15,FALSE))</f>
        <v>0</v>
      </c>
      <c r="R138" s="43">
        <f>IF(Q138,LOOKUP(Q138,{1;2;3;4;5;6;7;8;9;10;11;12;13;14;15;16;17;18;19;20;21},{30;25;21;18;16;15;14;13;12;11;10;9;8;7;6;5;4;3;2;1;0}),0)</f>
        <v>0</v>
      </c>
      <c r="S138" s="390">
        <f>IF($E138="","",VLOOKUP($E138,'SuperTour Women'!$E$6:$AN$238,17,FALSE))</f>
        <v>0</v>
      </c>
      <c r="T138" s="45">
        <f>IF(S138,LOOKUP(S138,{1;2;3;4;5;6;7;8;9;10;11;12;13;14;15;16;17;18;19;20;21},{60;50;42;36;32;30;28;26;24;22;20;18;16;14;12;10;8;6;4;2;0}),0)</f>
        <v>0</v>
      </c>
      <c r="U138" s="390">
        <f>IF($E138="","",VLOOKUP($E138,'SuperTour Women'!$E$6:$AN$238,19,FALSE))</f>
        <v>0</v>
      </c>
      <c r="V138" s="41">
        <f>IF(U138,LOOKUP(U138,{1;2;3;4;5;6;7;8;9;10;11;12;13;14;15;16;17;18;19;20;21},{60;50;42;36;32;30;28;26;24;22;20;18;16;14;12;10;8;6;4;2;0}),0)</f>
        <v>0</v>
      </c>
      <c r="W138" s="390">
        <f>IF($E138="","",VLOOKUP($E138,'SuperTour Women'!$E$6:$AN$238,21,FALSE))</f>
        <v>0</v>
      </c>
      <c r="X138" s="45">
        <f>IF(W138,LOOKUP(W138,{1;2;3;4;5;6;7;8;9;10;11;12;13;14;15;16;17;18;19;20;21},{60;50;42;36;32;30;28;26;24;22;20;18;16;14;12;10;8;6;4;2;0}),0)</f>
        <v>0</v>
      </c>
      <c r="Y138" s="390">
        <f>IF($E138="","",VLOOKUP($E138,'SuperTour Women'!$E$6:$AN$238,23,FALSE))</f>
        <v>0</v>
      </c>
      <c r="Z138" s="41">
        <f>IF(Y138,LOOKUP(Y138,{1;2;3;4;5;6;7;8;9;10;11;12;13;14;15;16;17;18;19;20;21},{60;50;42;36;32;30;28;26;24;22;20;18;16;14;12;10;8;6;4;2;0}),0)</f>
        <v>0</v>
      </c>
      <c r="AA138" s="390">
        <f>IF($E138="","",VLOOKUP($E138,'SuperTour Women'!$E$6:$AN$238,25,FALSE))</f>
        <v>0</v>
      </c>
      <c r="AB138" s="106">
        <f>IF(AA138,LOOKUP(AA138,{1;2;3;4;5;6;7;8;9;10;11;12;13;14;15;16;17;18;19;20;21},{30;25;21;18;16;15;14;13;12;11;10;9;8;7;6;5;4;3;2;1;0}),0)</f>
        <v>0</v>
      </c>
      <c r="AC138" s="390">
        <f>IF($E138="","",VLOOKUP($E138,'SuperTour Women'!$E$6:$AN$238,27,FALSE))</f>
        <v>0</v>
      </c>
      <c r="AD138" s="488">
        <f>IF(AC138,LOOKUP(AC138,{1;2;3;4;5;6;7;8;9;10;11;12;13;14;15;16;17;18;19;20;21},{30;25;21;18;16;15;14;13;12;11;10;9;8;7;6;5;4;3;2;1;0}),0)</f>
        <v>0</v>
      </c>
      <c r="AE138" s="390">
        <f>IF($E138="","",VLOOKUP($E138,'SuperTour Women'!$E$6:$AN$238,29,FALSE))</f>
        <v>0</v>
      </c>
      <c r="AF138" s="106">
        <f>IF(AE138,LOOKUP(AE138,{1;2;3;4;5;6;7;8;9;10;11;12;13;14;15;16;17;18;19;20;21},{30;25;21;18;16;15;14;13;12;11;10;9;8;7;6;5;4;3;2;1;0}),0)</f>
        <v>0</v>
      </c>
      <c r="AG138" s="390">
        <f>IF($E138="","",VLOOKUP($E138,'SuperTour Women'!$E$6:$AN$238,31,FALSE))</f>
        <v>0</v>
      </c>
      <c r="AH138" s="41">
        <f>IF(AG138,LOOKUP(AG138,{1;2;3;4;5;6;7;8;9;10;11;12;13;14;15;16;17;18;19;20;21},{30;25;21;18;16;15;14;13;12;11;10;9;8;7;6;5;4;3;2;1;0}),0)</f>
        <v>0</v>
      </c>
      <c r="AI138" s="390">
        <f>IF($E138="","",VLOOKUP($E138,'SuperTour Women'!$E$6:$AN$238,33,FALSE))</f>
        <v>0</v>
      </c>
      <c r="AJ138" s="43">
        <f>IF(AI138,LOOKUP(AI138,{1;2;3;4;5;6;7;8;9;10;11;12;13;14;15;16;17;18;19;20;21},{30;25;21;18;16;15;14;13;12;11;10;9;8;7;6;5;4;3;2;1;0}),0)</f>
        <v>0</v>
      </c>
      <c r="AK138" s="390">
        <f>IF($E138="","",VLOOKUP($E138,'SuperTour Women'!$E$6:$AN$238,35,FALSE))</f>
        <v>0</v>
      </c>
      <c r="AL138" s="43">
        <f>IF(AK138,LOOKUP(AK138,{1;2;3;4;5;6;7;8;9;10;11;12;13;14;15;16;17;18;19;20;21},{30;25;21;18;16;15;14;13;12;11;10;9;8;7;6;5;4;3;2;1;0}),0)</f>
        <v>0</v>
      </c>
      <c r="AM138" s="259"/>
      <c r="AN138" s="255">
        <f t="shared" si="16"/>
        <v>57</v>
      </c>
      <c r="AO138" s="256">
        <f>(L138+N138+P138+R138+T138+V138+X138+Z138+AB138+AD138+AF138+AH138+AJ138+AL138)- SMALL((L138,N138,P138,R138,T138,V138,X138,Z138,AB138,AD138,AF138,AH138,AJ138,AL138),1)- SMALL((L138,N138,P138,R138,T138,V138,X138,Z138,AB138,AD138,AF138,AH138,AJ138,AL138),2)- SMALL((L138,N138,P138,R138,T138,V138,X138,Z138,AB138,AD138,AF138,AH138,AJ138,AL138),3)</f>
        <v>0</v>
      </c>
      <c r="AP138" s="161"/>
    </row>
    <row r="139" spans="1:42" s="264" customFormat="1" ht="16" customHeight="1" x14ac:dyDescent="0.2">
      <c r="A139" s="190">
        <f t="shared" si="17"/>
        <v>85</v>
      </c>
      <c r="B139" s="187">
        <v>3426371</v>
      </c>
      <c r="C139" s="182" t="s">
        <v>555</v>
      </c>
      <c r="D139" s="181" t="s">
        <v>320</v>
      </c>
      <c r="E139" s="178" t="str">
        <f t="shared" si="18"/>
        <v>Kristine AlmKARSRUD</v>
      </c>
      <c r="F139" s="172">
        <v>2017</v>
      </c>
      <c r="G139" s="193">
        <v>1997</v>
      </c>
      <c r="H139" s="311" t="str">
        <f t="shared" si="15"/>
        <v>U23</v>
      </c>
      <c r="I139" s="415">
        <f>(L139+N139+P139+R139+T139+V139+X139+Z139+AB139+AD139+AF139+AH139+AJ139+AL139)-SMALL((L139, N139,P139,R139,T139,V139,X139,Z139,AB139,AD139,AF139,AH139,AJ139,AL139),1)-SMALL((L139,N139,P139,R139,T139,V139,X139,Z139,AB139,AD139,AF139,AH139,AJ139,AL139),2)-SMALL((L139,N139,P139,R139,T139,V139,X139,Z139,AB139,AD139,AF139,AH139,AJ139,AL139),3)</f>
        <v>0</v>
      </c>
      <c r="J139" s="393"/>
      <c r="K139" s="388">
        <f>IF($E139="","",VLOOKUP($E139,'SuperTour Women'!$E$6:$AN$238,9,FALSE))</f>
        <v>0</v>
      </c>
      <c r="L139" s="157">
        <f>IF(K139,LOOKUP(K139,{1;2;3;4;5;6;7;8;9;10;11;12;13;14;15;16;17;18;19;20;21},{30;25;21;18;16;15;14;13;12;11;10;9;8;7;6;5;4;3;2;1;0}),0)</f>
        <v>0</v>
      </c>
      <c r="M139" s="390">
        <f>IF($E139="","",VLOOKUP($E139,'SuperTour Women'!$E$6:$AN$238,11,FALSE))</f>
        <v>0</v>
      </c>
      <c r="N139" s="43">
        <f>IF(M139,LOOKUP(M139,{1;2;3;4;5;6;7;8;9;10;11;12;13;14;15;16;17;18;19;20;21},{30;25;21;18;16;15;14;13;12;11;10;9;8;7;6;5;4;3;2;1;0}),0)</f>
        <v>0</v>
      </c>
      <c r="O139" s="390">
        <f>IF($E139="","",VLOOKUP($E139,'SuperTour Women'!$E$6:$AN$238,13,FALSE))</f>
        <v>0</v>
      </c>
      <c r="P139" s="41">
        <f>IF(O139,LOOKUP(O139,{1;2;3;4;5;6;7;8;9;10;11;12;13;14;15;16;17;18;19;20;21},{30;25;21;18;16;15;14;13;12;11;10;9;8;7;6;5;4;3;2;1;0}),0)</f>
        <v>0</v>
      </c>
      <c r="Q139" s="390">
        <f>IF($E139="","",VLOOKUP($E139,'SuperTour Women'!$E$6:$AN$238,15,FALSE))</f>
        <v>0</v>
      </c>
      <c r="R139" s="43">
        <f>IF(Q139,LOOKUP(Q139,{1;2;3;4;5;6;7;8;9;10;11;12;13;14;15;16;17;18;19;20;21},{30;25;21;18;16;15;14;13;12;11;10;9;8;7;6;5;4;3;2;1;0}),0)</f>
        <v>0</v>
      </c>
      <c r="S139" s="390">
        <f>IF($E139="","",VLOOKUP($E139,'SuperTour Women'!$E$6:$AN$238,17,FALSE))</f>
        <v>0</v>
      </c>
      <c r="T139" s="45">
        <f>IF(S139,LOOKUP(S139,{1;2;3;4;5;6;7;8;9;10;11;12;13;14;15;16;17;18;19;20;21},{60;50;42;36;32;30;28;26;24;22;20;18;16;14;12;10;8;6;4;2;0}),0)</f>
        <v>0</v>
      </c>
      <c r="U139" s="390">
        <f>IF($E139="","",VLOOKUP($E139,'SuperTour Women'!$E$6:$AN$238,19,FALSE))</f>
        <v>0</v>
      </c>
      <c r="V139" s="41">
        <f>IF(U139,LOOKUP(U139,{1;2;3;4;5;6;7;8;9;10;11;12;13;14;15;16;17;18;19;20;21},{60;50;42;36;32;30;28;26;24;22;20;18;16;14;12;10;8;6;4;2;0}),0)</f>
        <v>0</v>
      </c>
      <c r="W139" s="390">
        <f>IF($E139="","",VLOOKUP($E139,'SuperTour Women'!$E$6:$AN$238,21,FALSE))</f>
        <v>0</v>
      </c>
      <c r="X139" s="45">
        <f>IF(W139,LOOKUP(W139,{1;2;3;4;5;6;7;8;9;10;11;12;13;14;15;16;17;18;19;20;21},{60;50;42;36;32;30;28;26;24;22;20;18;16;14;12;10;8;6;4;2;0}),0)</f>
        <v>0</v>
      </c>
      <c r="Y139" s="390">
        <f>IF($E139="","",VLOOKUP($E139,'SuperTour Women'!$E$6:$AN$238,23,FALSE))</f>
        <v>0</v>
      </c>
      <c r="Z139" s="41">
        <f>IF(Y139,LOOKUP(Y139,{1;2;3;4;5;6;7;8;9;10;11;12;13;14;15;16;17;18;19;20;21},{60;50;42;36;32;30;28;26;24;22;20;18;16;14;12;10;8;6;4;2;0}),0)</f>
        <v>0</v>
      </c>
      <c r="AA139" s="390">
        <f>IF($E139="","",VLOOKUP($E139,'SuperTour Women'!$E$6:$AN$238,25,FALSE))</f>
        <v>0</v>
      </c>
      <c r="AB139" s="106">
        <f>IF(AA139,LOOKUP(AA139,{1;2;3;4;5;6;7;8;9;10;11;12;13;14;15;16;17;18;19;20;21},{30;25;21;18;16;15;14;13;12;11;10;9;8;7;6;5;4;3;2;1;0}),0)</f>
        <v>0</v>
      </c>
      <c r="AC139" s="390">
        <f>IF($E139="","",VLOOKUP($E139,'SuperTour Women'!$E$6:$AN$238,27,FALSE))</f>
        <v>0</v>
      </c>
      <c r="AD139" s="488">
        <f>IF(AC139,LOOKUP(AC139,{1;2;3;4;5;6;7;8;9;10;11;12;13;14;15;16;17;18;19;20;21},{30;25;21;18;16;15;14;13;12;11;10;9;8;7;6;5;4;3;2;1;0}),0)</f>
        <v>0</v>
      </c>
      <c r="AE139" s="390">
        <f>IF($E139="","",VLOOKUP($E139,'SuperTour Women'!$E$6:$AN$238,29,FALSE))</f>
        <v>0</v>
      </c>
      <c r="AF139" s="106">
        <f>IF(AE139,LOOKUP(AE139,{1;2;3;4;5;6;7;8;9;10;11;12;13;14;15;16;17;18;19;20;21},{30;25;21;18;16;15;14;13;12;11;10;9;8;7;6;5;4;3;2;1;0}),0)</f>
        <v>0</v>
      </c>
      <c r="AG139" s="390">
        <f>IF($E139="","",VLOOKUP($E139,'SuperTour Women'!$E$6:$AN$238,31,FALSE))</f>
        <v>0</v>
      </c>
      <c r="AH139" s="41">
        <f>IF(AG139,LOOKUP(AG139,{1;2;3;4;5;6;7;8;9;10;11;12;13;14;15;16;17;18;19;20;21},{30;25;21;18;16;15;14;13;12;11;10;9;8;7;6;5;4;3;2;1;0}),0)</f>
        <v>0</v>
      </c>
      <c r="AI139" s="390">
        <f>IF($E139="","",VLOOKUP($E139,'SuperTour Women'!$E$6:$AN$238,33,FALSE))</f>
        <v>0</v>
      </c>
      <c r="AJ139" s="43">
        <f>IF(AI139,LOOKUP(AI139,{1;2;3;4;5;6;7;8;9;10;11;12;13;14;15;16;17;18;19;20;21},{30;25;21;18;16;15;14;13;12;11;10;9;8;7;6;5;4;3;2;1;0}),0)</f>
        <v>0</v>
      </c>
      <c r="AK139" s="390">
        <f>IF($E139="","",VLOOKUP($E139,'SuperTour Women'!$E$6:$AN$238,35,FALSE))</f>
        <v>0</v>
      </c>
      <c r="AL139" s="43">
        <f>IF(AK139,LOOKUP(AK139,{1;2;3;4;5;6;7;8;9;10;11;12;13;14;15;16;17;18;19;20;21},{30;25;21;18;16;15;14;13;12;11;10;9;8;7;6;5;4;3;2;1;0}),0)</f>
        <v>0</v>
      </c>
      <c r="AM139" s="259"/>
      <c r="AN139" s="255">
        <f t="shared" si="16"/>
        <v>57</v>
      </c>
      <c r="AO139" s="256">
        <f>(L139+N139+P139+R139+T139+V139+X139+Z139+AB139+AD139+AF139+AH139+AJ139+AL139)- SMALL((L139,N139,P139,R139,T139,V139,X139,Z139,AB139,AD139,AF139,AH139,AJ139,AL139),1)- SMALL((L139,N139,P139,R139,T139,V139,X139,Z139,AB139,AD139,AF139,AH139,AJ139,AL139),2)- SMALL((L139,N139,P139,R139,T139,V139,X139,Z139,AB139,AD139,AF139,AH139,AJ139,AL139),3)</f>
        <v>0</v>
      </c>
      <c r="AP139" s="393"/>
    </row>
    <row r="140" spans="1:42" s="54" customFormat="1" ht="16" customHeight="1" x14ac:dyDescent="0.2">
      <c r="A140" s="190">
        <f t="shared" si="17"/>
        <v>85</v>
      </c>
      <c r="B140" s="187">
        <v>3535493</v>
      </c>
      <c r="C140" s="181" t="s">
        <v>408</v>
      </c>
      <c r="D140" s="181" t="s">
        <v>108</v>
      </c>
      <c r="E140" s="178" t="str">
        <f t="shared" si="18"/>
        <v>MadisonKEEFFE</v>
      </c>
      <c r="F140" s="172">
        <v>2017</v>
      </c>
      <c r="G140" s="193">
        <v>1995</v>
      </c>
      <c r="H140" s="311" t="str">
        <f t="shared" si="15"/>
        <v>SR</v>
      </c>
      <c r="I140" s="415">
        <f>(L140+N140+P140+R140+T140+V140+X140+Z140+AB140+AD140+AF140+AH140+AJ140+AL140)-SMALL((L140, N140,P140,R140,T140,V140,X140,Z140,AB140,AD140,AF140,AH140,AJ140,AL140),1)-SMALL((L140,N140,P140,R140,T140,V140,X140,Z140,AB140,AD140,AF140,AH140,AJ140,AL140),2)-SMALL((L140,N140,P140,R140,T140,V140,X140,Z140,AB140,AD140,AF140,AH140,AJ140,AL140),3)</f>
        <v>0</v>
      </c>
      <c r="J140" s="393"/>
      <c r="K140" s="388">
        <f>IF($E140="","",VLOOKUP($E140,'SuperTour Women'!$E$6:$AN$238,9,FALSE))</f>
        <v>0</v>
      </c>
      <c r="L140" s="157">
        <f>IF(K140,LOOKUP(K140,{1;2;3;4;5;6;7;8;9;10;11;12;13;14;15;16;17;18;19;20;21},{30;25;21;18;16;15;14;13;12;11;10;9;8;7;6;5;4;3;2;1;0}),0)</f>
        <v>0</v>
      </c>
      <c r="M140" s="390">
        <f>IF($E140="","",VLOOKUP($E140,'SuperTour Women'!$E$6:$AN$238,11,FALSE))</f>
        <v>0</v>
      </c>
      <c r="N140" s="43">
        <f>IF(M140,LOOKUP(M140,{1;2;3;4;5;6;7;8;9;10;11;12;13;14;15;16;17;18;19;20;21},{30;25;21;18;16;15;14;13;12;11;10;9;8;7;6;5;4;3;2;1;0}),0)</f>
        <v>0</v>
      </c>
      <c r="O140" s="390">
        <f>IF($E140="","",VLOOKUP($E140,'SuperTour Women'!$E$6:$AN$238,13,FALSE))</f>
        <v>0</v>
      </c>
      <c r="P140" s="41">
        <f>IF(O140,LOOKUP(O140,{1;2;3;4;5;6;7;8;9;10;11;12;13;14;15;16;17;18;19;20;21},{30;25;21;18;16;15;14;13;12;11;10;9;8;7;6;5;4;3;2;1;0}),0)</f>
        <v>0</v>
      </c>
      <c r="Q140" s="390">
        <f>IF($E140="","",VLOOKUP($E140,'SuperTour Women'!$E$6:$AN$238,15,FALSE))</f>
        <v>0</v>
      </c>
      <c r="R140" s="43">
        <f>IF(Q140,LOOKUP(Q140,{1;2;3;4;5;6;7;8;9;10;11;12;13;14;15;16;17;18;19;20;21},{30;25;21;18;16;15;14;13;12;11;10;9;8;7;6;5;4;3;2;1;0}),0)</f>
        <v>0</v>
      </c>
      <c r="S140" s="390">
        <f>IF($E140="","",VLOOKUP($E140,'SuperTour Women'!$E$6:$AN$238,17,FALSE))</f>
        <v>0</v>
      </c>
      <c r="T140" s="45">
        <f>IF(S140,LOOKUP(S140,{1;2;3;4;5;6;7;8;9;10;11;12;13;14;15;16;17;18;19;20;21},{60;50;42;36;32;30;28;26;24;22;20;18;16;14;12;10;8;6;4;2;0}),0)</f>
        <v>0</v>
      </c>
      <c r="U140" s="390">
        <f>IF($E140="","",VLOOKUP($E140,'SuperTour Women'!$E$6:$AN$238,19,FALSE))</f>
        <v>0</v>
      </c>
      <c r="V140" s="41">
        <f>IF(U140,LOOKUP(U140,{1;2;3;4;5;6;7;8;9;10;11;12;13;14;15;16;17;18;19;20;21},{60;50;42;36;32;30;28;26;24;22;20;18;16;14;12;10;8;6;4;2;0}),0)</f>
        <v>0</v>
      </c>
      <c r="W140" s="390">
        <f>IF($E140="","",VLOOKUP($E140,'SuperTour Women'!$E$6:$AN$238,21,FALSE))</f>
        <v>0</v>
      </c>
      <c r="X140" s="45">
        <f>IF(W140,LOOKUP(W140,{1;2;3;4;5;6;7;8;9;10;11;12;13;14;15;16;17;18;19;20;21},{60;50;42;36;32;30;28;26;24;22;20;18;16;14;12;10;8;6;4;2;0}),0)</f>
        <v>0</v>
      </c>
      <c r="Y140" s="390">
        <f>IF($E140="","",VLOOKUP($E140,'SuperTour Women'!$E$6:$AN$238,23,FALSE))</f>
        <v>0</v>
      </c>
      <c r="Z140" s="41">
        <f>IF(Y140,LOOKUP(Y140,{1;2;3;4;5;6;7;8;9;10;11;12;13;14;15;16;17;18;19;20;21},{60;50;42;36;32;30;28;26;24;22;20;18;16;14;12;10;8;6;4;2;0}),0)</f>
        <v>0</v>
      </c>
      <c r="AA140" s="390">
        <f>IF($E140="","",VLOOKUP($E140,'SuperTour Women'!$E$6:$AN$238,25,FALSE))</f>
        <v>0</v>
      </c>
      <c r="AB140" s="106">
        <f>IF(AA140,LOOKUP(AA140,{1;2;3;4;5;6;7;8;9;10;11;12;13;14;15;16;17;18;19;20;21},{30;25;21;18;16;15;14;13;12;11;10;9;8;7;6;5;4;3;2;1;0}),0)</f>
        <v>0</v>
      </c>
      <c r="AC140" s="390">
        <f>IF($E140="","",VLOOKUP($E140,'SuperTour Women'!$E$6:$AN$238,27,FALSE))</f>
        <v>0</v>
      </c>
      <c r="AD140" s="488">
        <f>IF(AC140,LOOKUP(AC140,{1;2;3;4;5;6;7;8;9;10;11;12;13;14;15;16;17;18;19;20;21},{30;25;21;18;16;15;14;13;12;11;10;9;8;7;6;5;4;3;2;1;0}),0)</f>
        <v>0</v>
      </c>
      <c r="AE140" s="390">
        <f>IF($E140="","",VLOOKUP($E140,'SuperTour Women'!$E$6:$AN$238,29,FALSE))</f>
        <v>0</v>
      </c>
      <c r="AF140" s="106">
        <f>IF(AE140,LOOKUP(AE140,{1;2;3;4;5;6;7;8;9;10;11;12;13;14;15;16;17;18;19;20;21},{30;25;21;18;16;15;14;13;12;11;10;9;8;7;6;5;4;3;2;1;0}),0)</f>
        <v>0</v>
      </c>
      <c r="AG140" s="390">
        <f>IF($E140="","",VLOOKUP($E140,'SuperTour Women'!$E$6:$AN$238,31,FALSE))</f>
        <v>0</v>
      </c>
      <c r="AH140" s="41">
        <f>IF(AG140,LOOKUP(AG140,{1;2;3;4;5;6;7;8;9;10;11;12;13;14;15;16;17;18;19;20;21},{30;25;21;18;16;15;14;13;12;11;10;9;8;7;6;5;4;3;2;1;0}),0)</f>
        <v>0</v>
      </c>
      <c r="AI140" s="390">
        <f>IF($E140="","",VLOOKUP($E140,'SuperTour Women'!$E$6:$AN$238,33,FALSE))</f>
        <v>0</v>
      </c>
      <c r="AJ140" s="43">
        <f>IF(AI140,LOOKUP(AI140,{1;2;3;4;5;6;7;8;9;10;11;12;13;14;15;16;17;18;19;20;21},{30;25;21;18;16;15;14;13;12;11;10;9;8;7;6;5;4;3;2;1;0}),0)</f>
        <v>0</v>
      </c>
      <c r="AK140" s="390">
        <f>IF($E140="","",VLOOKUP($E140,'SuperTour Women'!$E$6:$AN$238,35,FALSE))</f>
        <v>0</v>
      </c>
      <c r="AL140" s="43">
        <f>IF(AK140,LOOKUP(AK140,{1;2;3;4;5;6;7;8;9;10;11;12;13;14;15;16;17;18;19;20;21},{30;25;21;18;16;15;14;13;12;11;10;9;8;7;6;5;4;3;2;1;0}),0)</f>
        <v>0</v>
      </c>
      <c r="AM140" s="259"/>
      <c r="AN140" s="255">
        <f t="shared" si="16"/>
        <v>57</v>
      </c>
      <c r="AO140" s="256">
        <f>(L140+N140+P140+R140+T140+V140+X140+Z140+AB140+AD140+AF140+AH140+AJ140+AL140)- SMALL((L140,N140,P140,R140,T140,V140,X140,Z140,AB140,AD140,AF140,AH140,AJ140,AL140),1)- SMALL((L140,N140,P140,R140,T140,V140,X140,Z140,AB140,AD140,AF140,AH140,AJ140,AL140),2)- SMALL((L140,N140,P140,R140,T140,V140,X140,Z140,AB140,AD140,AF140,AH140,AJ140,AL140),3)</f>
        <v>0</v>
      </c>
      <c r="AP140" s="161"/>
    </row>
    <row r="141" spans="1:42" s="54" customFormat="1" ht="16" customHeight="1" x14ac:dyDescent="0.2">
      <c r="A141" s="190">
        <f t="shared" si="17"/>
        <v>85</v>
      </c>
      <c r="B141" s="187">
        <v>3535526</v>
      </c>
      <c r="C141" s="181" t="s">
        <v>422</v>
      </c>
      <c r="D141" s="181" t="s">
        <v>423</v>
      </c>
      <c r="E141" s="178" t="str">
        <f t="shared" si="18"/>
        <v>StephanieKIRK</v>
      </c>
      <c r="F141" s="172">
        <v>2017</v>
      </c>
      <c r="G141" s="193">
        <v>1994</v>
      </c>
      <c r="H141" s="311" t="str">
        <f t="shared" si="15"/>
        <v>SR</v>
      </c>
      <c r="I141" s="415">
        <f>(L141+N141+P141+R141+T141+V141+X141+Z141+AB141+AD141+AF141+AH141+AJ141+AL141)-SMALL((L141, N141,P141,R141,T141,V141,X141,Z141,AB141,AD141,AF141,AH141,AJ141,AL141),1)-SMALL((L141,N141,P141,R141,T141,V141,X141,Z141,AB141,AD141,AF141,AH141,AJ141,AL141),2)-SMALL((L141,N141,P141,R141,T141,V141,X141,Z141,AB141,AD141,AF141,AH141,AJ141,AL141),3)</f>
        <v>0</v>
      </c>
      <c r="J141" s="393"/>
      <c r="K141" s="388">
        <f>IF($E141="","",VLOOKUP($E141,'SuperTour Women'!$E$6:$AN$238,9,FALSE))</f>
        <v>0</v>
      </c>
      <c r="L141" s="157">
        <f>IF(K141,LOOKUP(K141,{1;2;3;4;5;6;7;8;9;10;11;12;13;14;15;16;17;18;19;20;21},{30;25;21;18;16;15;14;13;12;11;10;9;8;7;6;5;4;3;2;1;0}),0)</f>
        <v>0</v>
      </c>
      <c r="M141" s="390">
        <f>IF($E141="","",VLOOKUP($E141,'SuperTour Women'!$E$6:$AN$238,11,FALSE))</f>
        <v>0</v>
      </c>
      <c r="N141" s="43">
        <f>IF(M141,LOOKUP(M141,{1;2;3;4;5;6;7;8;9;10;11;12;13;14;15;16;17;18;19;20;21},{30;25;21;18;16;15;14;13;12;11;10;9;8;7;6;5;4;3;2;1;0}),0)</f>
        <v>0</v>
      </c>
      <c r="O141" s="390">
        <f>IF($E141="","",VLOOKUP($E141,'SuperTour Women'!$E$6:$AN$238,13,FALSE))</f>
        <v>0</v>
      </c>
      <c r="P141" s="41">
        <f>IF(O141,LOOKUP(O141,{1;2;3;4;5;6;7;8;9;10;11;12;13;14;15;16;17;18;19;20;21},{30;25;21;18;16;15;14;13;12;11;10;9;8;7;6;5;4;3;2;1;0}),0)</f>
        <v>0</v>
      </c>
      <c r="Q141" s="390">
        <f>IF($E141="","",VLOOKUP($E141,'SuperTour Women'!$E$6:$AN$238,15,FALSE))</f>
        <v>0</v>
      </c>
      <c r="R141" s="43">
        <f>IF(Q141,LOOKUP(Q141,{1;2;3;4;5;6;7;8;9;10;11;12;13;14;15;16;17;18;19;20;21},{30;25;21;18;16;15;14;13;12;11;10;9;8;7;6;5;4;3;2;1;0}),0)</f>
        <v>0</v>
      </c>
      <c r="S141" s="390">
        <f>IF($E141="","",VLOOKUP($E141,'SuperTour Women'!$E$6:$AN$238,17,FALSE))</f>
        <v>0</v>
      </c>
      <c r="T141" s="45">
        <f>IF(S141,LOOKUP(S141,{1;2;3;4;5;6;7;8;9;10;11;12;13;14;15;16;17;18;19;20;21},{60;50;42;36;32;30;28;26;24;22;20;18;16;14;12;10;8;6;4;2;0}),0)</f>
        <v>0</v>
      </c>
      <c r="U141" s="390">
        <f>IF($E141="","",VLOOKUP($E141,'SuperTour Women'!$E$6:$AN$238,19,FALSE))</f>
        <v>0</v>
      </c>
      <c r="V141" s="41">
        <f>IF(U141,LOOKUP(U141,{1;2;3;4;5;6;7;8;9;10;11;12;13;14;15;16;17;18;19;20;21},{60;50;42;36;32;30;28;26;24;22;20;18;16;14;12;10;8;6;4;2;0}),0)</f>
        <v>0</v>
      </c>
      <c r="W141" s="390">
        <f>IF($E141="","",VLOOKUP($E141,'SuperTour Women'!$E$6:$AN$238,21,FALSE))</f>
        <v>0</v>
      </c>
      <c r="X141" s="45">
        <f>IF(W141,LOOKUP(W141,{1;2;3;4;5;6;7;8;9;10;11;12;13;14;15;16;17;18;19;20;21},{60;50;42;36;32;30;28;26;24;22;20;18;16;14;12;10;8;6;4;2;0}),0)</f>
        <v>0</v>
      </c>
      <c r="Y141" s="390">
        <f>IF($E141="","",VLOOKUP($E141,'SuperTour Women'!$E$6:$AN$238,23,FALSE))</f>
        <v>0</v>
      </c>
      <c r="Z141" s="41">
        <f>IF(Y141,LOOKUP(Y141,{1;2;3;4;5;6;7;8;9;10;11;12;13;14;15;16;17;18;19;20;21},{60;50;42;36;32;30;28;26;24;22;20;18;16;14;12;10;8;6;4;2;0}),0)</f>
        <v>0</v>
      </c>
      <c r="AA141" s="390">
        <f>IF($E141="","",VLOOKUP($E141,'SuperTour Women'!$E$6:$AN$238,25,FALSE))</f>
        <v>0</v>
      </c>
      <c r="AB141" s="106">
        <f>IF(AA141,LOOKUP(AA141,{1;2;3;4;5;6;7;8;9;10;11;12;13;14;15;16;17;18;19;20;21},{30;25;21;18;16;15;14;13;12;11;10;9;8;7;6;5;4;3;2;1;0}),0)</f>
        <v>0</v>
      </c>
      <c r="AC141" s="390">
        <f>IF($E141="","",VLOOKUP($E141,'SuperTour Women'!$E$6:$AN$238,27,FALSE))</f>
        <v>0</v>
      </c>
      <c r="AD141" s="488">
        <f>IF(AC141,LOOKUP(AC141,{1;2;3;4;5;6;7;8;9;10;11;12;13;14;15;16;17;18;19;20;21},{30;25;21;18;16;15;14;13;12;11;10;9;8;7;6;5;4;3;2;1;0}),0)</f>
        <v>0</v>
      </c>
      <c r="AE141" s="390">
        <f>IF($E141="","",VLOOKUP($E141,'SuperTour Women'!$E$6:$AN$238,29,FALSE))</f>
        <v>0</v>
      </c>
      <c r="AF141" s="106">
        <f>IF(AE141,LOOKUP(AE141,{1;2;3;4;5;6;7;8;9;10;11;12;13;14;15;16;17;18;19;20;21},{30;25;21;18;16;15;14;13;12;11;10;9;8;7;6;5;4;3;2;1;0}),0)</f>
        <v>0</v>
      </c>
      <c r="AG141" s="390">
        <f>IF($E141="","",VLOOKUP($E141,'SuperTour Women'!$E$6:$AN$238,31,FALSE))</f>
        <v>0</v>
      </c>
      <c r="AH141" s="41">
        <f>IF(AG141,LOOKUP(AG141,{1;2;3;4;5;6;7;8;9;10;11;12;13;14;15;16;17;18;19;20;21},{30;25;21;18;16;15;14;13;12;11;10;9;8;7;6;5;4;3;2;1;0}),0)</f>
        <v>0</v>
      </c>
      <c r="AI141" s="390">
        <f>IF($E141="","",VLOOKUP($E141,'SuperTour Women'!$E$6:$AN$238,33,FALSE))</f>
        <v>0</v>
      </c>
      <c r="AJ141" s="43">
        <f>IF(AI141,LOOKUP(AI141,{1;2;3;4;5;6;7;8;9;10;11;12;13;14;15;16;17;18;19;20;21},{30;25;21;18;16;15;14;13;12;11;10;9;8;7;6;5;4;3;2;1;0}),0)</f>
        <v>0</v>
      </c>
      <c r="AK141" s="390">
        <f>IF($E141="","",VLOOKUP($E141,'SuperTour Women'!$E$6:$AN$238,35,FALSE))</f>
        <v>0</v>
      </c>
      <c r="AL141" s="43">
        <f>IF(AK141,LOOKUP(AK141,{1;2;3;4;5;6;7;8;9;10;11;12;13;14;15;16;17;18;19;20;21},{30;25;21;18;16;15;14;13;12;11;10;9;8;7;6;5;4;3;2;1;0}),0)</f>
        <v>0</v>
      </c>
      <c r="AM141" s="259"/>
      <c r="AN141" s="255">
        <f t="shared" si="16"/>
        <v>57</v>
      </c>
      <c r="AO141" s="256">
        <f>(L141+N141+P141+R141+T141+V141+X141+Z141+AB141+AD141+AF141+AH141+AJ141+AL141)- SMALL((L141,N141,P141,R141,T141,V141,X141,Z141,AB141,AD141,AF141,AH141,AJ141,AL141),1)- SMALL((L141,N141,P141,R141,T141,V141,X141,Z141,AB141,AD141,AF141,AH141,AJ141,AL141),2)- SMALL((L141,N141,P141,R141,T141,V141,X141,Z141,AB141,AD141,AF141,AH141,AJ141,AL141),3)</f>
        <v>0</v>
      </c>
      <c r="AP141" s="161"/>
    </row>
    <row r="142" spans="1:42" s="54" customFormat="1" ht="16" customHeight="1" x14ac:dyDescent="0.2">
      <c r="A142" s="190">
        <f t="shared" si="17"/>
        <v>85</v>
      </c>
      <c r="B142" s="187">
        <v>3535566</v>
      </c>
      <c r="C142" s="184" t="s">
        <v>424</v>
      </c>
      <c r="D142" s="181" t="s">
        <v>425</v>
      </c>
      <c r="E142" s="178" t="str">
        <f t="shared" si="18"/>
        <v>JessieKNORI</v>
      </c>
      <c r="F142" s="172">
        <v>2017</v>
      </c>
      <c r="G142" s="193">
        <v>1994</v>
      </c>
      <c r="H142" s="311" t="str">
        <f t="shared" si="15"/>
        <v>SR</v>
      </c>
      <c r="I142" s="415">
        <f>(L142+N142+P142+R142+T142+V142+X142+Z142+AB142+AD142+AF142+AH142+AJ142+AL142)-SMALL((L142, N142,P142,R142,T142,V142,X142,Z142,AB142,AD142,AF142,AH142,AJ142,AL142),1)-SMALL((L142,N142,P142,R142,T142,V142,X142,Z142,AB142,AD142,AF142,AH142,AJ142,AL142),2)-SMALL((L142,N142,P142,R142,T142,V142,X142,Z142,AB142,AD142,AF142,AH142,AJ142,AL142),3)</f>
        <v>0</v>
      </c>
      <c r="J142" s="393"/>
      <c r="K142" s="388">
        <f>IF($E142="","",VLOOKUP($E142,'SuperTour Women'!$E$6:$AN$238,9,FALSE))</f>
        <v>0</v>
      </c>
      <c r="L142" s="157">
        <f>IF(K142,LOOKUP(K142,{1;2;3;4;5;6;7;8;9;10;11;12;13;14;15;16;17;18;19;20;21},{30;25;21;18;16;15;14;13;12;11;10;9;8;7;6;5;4;3;2;1;0}),0)</f>
        <v>0</v>
      </c>
      <c r="M142" s="390">
        <f>IF($E142="","",VLOOKUP($E142,'SuperTour Women'!$E$6:$AN$238,11,FALSE))</f>
        <v>0</v>
      </c>
      <c r="N142" s="43">
        <f>IF(M142,LOOKUP(M142,{1;2;3;4;5;6;7;8;9;10;11;12;13;14;15;16;17;18;19;20;21},{30;25;21;18;16;15;14;13;12;11;10;9;8;7;6;5;4;3;2;1;0}),0)</f>
        <v>0</v>
      </c>
      <c r="O142" s="390">
        <f>IF($E142="","",VLOOKUP($E142,'SuperTour Women'!$E$6:$AN$238,13,FALSE))</f>
        <v>0</v>
      </c>
      <c r="P142" s="41">
        <f>IF(O142,LOOKUP(O142,{1;2;3;4;5;6;7;8;9;10;11;12;13;14;15;16;17;18;19;20;21},{30;25;21;18;16;15;14;13;12;11;10;9;8;7;6;5;4;3;2;1;0}),0)</f>
        <v>0</v>
      </c>
      <c r="Q142" s="390">
        <f>IF($E142="","",VLOOKUP($E142,'SuperTour Women'!$E$6:$AN$238,15,FALSE))</f>
        <v>0</v>
      </c>
      <c r="R142" s="43">
        <f>IF(Q142,LOOKUP(Q142,{1;2;3;4;5;6;7;8;9;10;11;12;13;14;15;16;17;18;19;20;21},{30;25;21;18;16;15;14;13;12;11;10;9;8;7;6;5;4;3;2;1;0}),0)</f>
        <v>0</v>
      </c>
      <c r="S142" s="390">
        <f>IF($E142="","",VLOOKUP($E142,'SuperTour Women'!$E$6:$AN$238,17,FALSE))</f>
        <v>0</v>
      </c>
      <c r="T142" s="45">
        <f>IF(S142,LOOKUP(S142,{1;2;3;4;5;6;7;8;9;10;11;12;13;14;15;16;17;18;19;20;21},{60;50;42;36;32;30;28;26;24;22;20;18;16;14;12;10;8;6;4;2;0}),0)</f>
        <v>0</v>
      </c>
      <c r="U142" s="390">
        <f>IF($E142="","",VLOOKUP($E142,'SuperTour Women'!$E$6:$AN$238,19,FALSE))</f>
        <v>0</v>
      </c>
      <c r="V142" s="41">
        <f>IF(U142,LOOKUP(U142,{1;2;3;4;5;6;7;8;9;10;11;12;13;14;15;16;17;18;19;20;21},{60;50;42;36;32;30;28;26;24;22;20;18;16;14;12;10;8;6;4;2;0}),0)</f>
        <v>0</v>
      </c>
      <c r="W142" s="390">
        <f>IF($E142="","",VLOOKUP($E142,'SuperTour Women'!$E$6:$AN$238,21,FALSE))</f>
        <v>0</v>
      </c>
      <c r="X142" s="45">
        <f>IF(W142,LOOKUP(W142,{1;2;3;4;5;6;7;8;9;10;11;12;13;14;15;16;17;18;19;20;21},{60;50;42;36;32;30;28;26;24;22;20;18;16;14;12;10;8;6;4;2;0}),0)</f>
        <v>0</v>
      </c>
      <c r="Y142" s="390">
        <f>IF($E142="","",VLOOKUP($E142,'SuperTour Women'!$E$6:$AN$238,23,FALSE))</f>
        <v>0</v>
      </c>
      <c r="Z142" s="41">
        <f>IF(Y142,LOOKUP(Y142,{1;2;3;4;5;6;7;8;9;10;11;12;13;14;15;16;17;18;19;20;21},{60;50;42;36;32;30;28;26;24;22;20;18;16;14;12;10;8;6;4;2;0}),0)</f>
        <v>0</v>
      </c>
      <c r="AA142" s="390">
        <f>IF($E142="","",VLOOKUP($E142,'SuperTour Women'!$E$6:$AN$238,25,FALSE))</f>
        <v>0</v>
      </c>
      <c r="AB142" s="106">
        <f>IF(AA142,LOOKUP(AA142,{1;2;3;4;5;6;7;8;9;10;11;12;13;14;15;16;17;18;19;20;21},{30;25;21;18;16;15;14;13;12;11;10;9;8;7;6;5;4;3;2;1;0}),0)</f>
        <v>0</v>
      </c>
      <c r="AC142" s="390">
        <f>IF($E142="","",VLOOKUP($E142,'SuperTour Women'!$E$6:$AN$238,27,FALSE))</f>
        <v>0</v>
      </c>
      <c r="AD142" s="488">
        <f>IF(AC142,LOOKUP(AC142,{1;2;3;4;5;6;7;8;9;10;11;12;13;14;15;16;17;18;19;20;21},{30;25;21;18;16;15;14;13;12;11;10;9;8;7;6;5;4;3;2;1;0}),0)</f>
        <v>0</v>
      </c>
      <c r="AE142" s="390">
        <f>IF($E142="","",VLOOKUP($E142,'SuperTour Women'!$E$6:$AN$238,29,FALSE))</f>
        <v>0</v>
      </c>
      <c r="AF142" s="106">
        <f>IF(AE142,LOOKUP(AE142,{1;2;3;4;5;6;7;8;9;10;11;12;13;14;15;16;17;18;19;20;21},{30;25;21;18;16;15;14;13;12;11;10;9;8;7;6;5;4;3;2;1;0}),0)</f>
        <v>0</v>
      </c>
      <c r="AG142" s="390">
        <f>IF($E142="","",VLOOKUP($E142,'SuperTour Women'!$E$6:$AN$238,31,FALSE))</f>
        <v>0</v>
      </c>
      <c r="AH142" s="41">
        <f>IF(AG142,LOOKUP(AG142,{1;2;3;4;5;6;7;8;9;10;11;12;13;14;15;16;17;18;19;20;21},{30;25;21;18;16;15;14;13;12;11;10;9;8;7;6;5;4;3;2;1;0}),0)</f>
        <v>0</v>
      </c>
      <c r="AI142" s="390">
        <f>IF($E142="","",VLOOKUP($E142,'SuperTour Women'!$E$6:$AN$238,33,FALSE))</f>
        <v>0</v>
      </c>
      <c r="AJ142" s="43">
        <f>IF(AI142,LOOKUP(AI142,{1;2;3;4;5;6;7;8;9;10;11;12;13;14;15;16;17;18;19;20;21},{30;25;21;18;16;15;14;13;12;11;10;9;8;7;6;5;4;3;2;1;0}),0)</f>
        <v>0</v>
      </c>
      <c r="AK142" s="390">
        <f>IF($E142="","",VLOOKUP($E142,'SuperTour Women'!$E$6:$AN$238,35,FALSE))</f>
        <v>0</v>
      </c>
      <c r="AL142" s="43">
        <f>IF(AK142,LOOKUP(AK142,{1;2;3;4;5;6;7;8;9;10;11;12;13;14;15;16;17;18;19;20;21},{30;25;21;18;16;15;14;13;12;11;10;9;8;7;6;5;4;3;2;1;0}),0)</f>
        <v>0</v>
      </c>
      <c r="AM142" s="259"/>
      <c r="AN142" s="255">
        <f t="shared" si="16"/>
        <v>57</v>
      </c>
      <c r="AO142" s="256">
        <f>(L142+N142+P142+R142+T142+V142+X142+Z142+AB142+AD142+AF142+AH142+AJ142+AL142)- SMALL((L142,N142,P142,R142,T142,V142,X142,Z142,AB142,AD142,AF142,AH142,AJ142,AL142),1)- SMALL((L142,N142,P142,R142,T142,V142,X142,Z142,AB142,AD142,AF142,AH142,AJ142,AL142),2)- SMALL((L142,N142,P142,R142,T142,V142,X142,Z142,AB142,AD142,AF142,AH142,AJ142,AL142),3)</f>
        <v>0</v>
      </c>
      <c r="AP142" s="161"/>
    </row>
    <row r="143" spans="1:42" s="264" customFormat="1" ht="16" customHeight="1" x14ac:dyDescent="0.2">
      <c r="A143" s="190">
        <f t="shared" si="17"/>
        <v>85</v>
      </c>
      <c r="B143" s="187">
        <v>3105029</v>
      </c>
      <c r="C143" s="181" t="s">
        <v>329</v>
      </c>
      <c r="D143" s="181" t="s">
        <v>330</v>
      </c>
      <c r="E143" s="178" t="str">
        <f t="shared" si="18"/>
        <v>ZinaKOCHER</v>
      </c>
      <c r="F143" s="172">
        <v>2017</v>
      </c>
      <c r="G143" s="193">
        <v>1982</v>
      </c>
      <c r="H143" s="311" t="str">
        <f t="shared" si="15"/>
        <v>SR</v>
      </c>
      <c r="I143" s="415">
        <f>(L143+N143+P143+R143+T143+V143+X143+Z143+AB143+AD143+AF143+AH143+AJ143+AL143)-SMALL((L143, N143,P143,R143,T143,V143,X143,Z143,AB143,AD143,AF143,AH143,AJ143,AL143),1)-SMALL((L143,N143,P143,R143,T143,V143,X143,Z143,AB143,AD143,AF143,AH143,AJ143,AL143),2)-SMALL((L143,N143,P143,R143,T143,V143,X143,Z143,AB143,AD143,AF143,AH143,AJ143,AL143),3)</f>
        <v>0</v>
      </c>
      <c r="J143" s="393"/>
      <c r="K143" s="388">
        <f>IF($E143="","",VLOOKUP($E143,'SuperTour Women'!$E$6:$AN$238,9,FALSE))</f>
        <v>0</v>
      </c>
      <c r="L143" s="157">
        <f>IF(K143,LOOKUP(K143,{1;2;3;4;5;6;7;8;9;10;11;12;13;14;15;16;17;18;19;20;21},{30;25;21;18;16;15;14;13;12;11;10;9;8;7;6;5;4;3;2;1;0}),0)</f>
        <v>0</v>
      </c>
      <c r="M143" s="390">
        <f>IF($E143="","",VLOOKUP($E143,'SuperTour Women'!$E$6:$AN$238,11,FALSE))</f>
        <v>0</v>
      </c>
      <c r="N143" s="43">
        <f>IF(M143,LOOKUP(M143,{1;2;3;4;5;6;7;8;9;10;11;12;13;14;15;16;17;18;19;20;21},{30;25;21;18;16;15;14;13;12;11;10;9;8;7;6;5;4;3;2;1;0}),0)</f>
        <v>0</v>
      </c>
      <c r="O143" s="390">
        <f>IF($E143="","",VLOOKUP($E143,'SuperTour Women'!$E$6:$AN$238,13,FALSE))</f>
        <v>0</v>
      </c>
      <c r="P143" s="41">
        <f>IF(O143,LOOKUP(O143,{1;2;3;4;5;6;7;8;9;10;11;12;13;14;15;16;17;18;19;20;21},{30;25;21;18;16;15;14;13;12;11;10;9;8;7;6;5;4;3;2;1;0}),0)</f>
        <v>0</v>
      </c>
      <c r="Q143" s="390">
        <f>IF($E143="","",VLOOKUP($E143,'SuperTour Women'!$E$6:$AN$238,15,FALSE))</f>
        <v>0</v>
      </c>
      <c r="R143" s="43">
        <f>IF(Q143,LOOKUP(Q143,{1;2;3;4;5;6;7;8;9;10;11;12;13;14;15;16;17;18;19;20;21},{30;25;21;18;16;15;14;13;12;11;10;9;8;7;6;5;4;3;2;1;0}),0)</f>
        <v>0</v>
      </c>
      <c r="S143" s="390">
        <f>IF($E143="","",VLOOKUP($E143,'SuperTour Women'!$E$6:$AN$238,17,FALSE))</f>
        <v>0</v>
      </c>
      <c r="T143" s="45">
        <f>IF(S143,LOOKUP(S143,{1;2;3;4;5;6;7;8;9;10;11;12;13;14;15;16;17;18;19;20;21},{60;50;42;36;32;30;28;26;24;22;20;18;16;14;12;10;8;6;4;2;0}),0)</f>
        <v>0</v>
      </c>
      <c r="U143" s="390">
        <f>IF($E143="","",VLOOKUP($E143,'SuperTour Women'!$E$6:$AN$238,19,FALSE))</f>
        <v>0</v>
      </c>
      <c r="V143" s="41">
        <f>IF(U143,LOOKUP(U143,{1;2;3;4;5;6;7;8;9;10;11;12;13;14;15;16;17;18;19;20;21},{60;50;42;36;32;30;28;26;24;22;20;18;16;14;12;10;8;6;4;2;0}),0)</f>
        <v>0</v>
      </c>
      <c r="W143" s="390">
        <f>IF($E143="","",VLOOKUP($E143,'SuperTour Women'!$E$6:$AN$238,21,FALSE))</f>
        <v>0</v>
      </c>
      <c r="X143" s="45">
        <f>IF(W143,LOOKUP(W143,{1;2;3;4;5;6;7;8;9;10;11;12;13;14;15;16;17;18;19;20;21},{60;50;42;36;32;30;28;26;24;22;20;18;16;14;12;10;8;6;4;2;0}),0)</f>
        <v>0</v>
      </c>
      <c r="Y143" s="390">
        <f>IF($E143="","",VLOOKUP($E143,'SuperTour Women'!$E$6:$AN$238,23,FALSE))</f>
        <v>0</v>
      </c>
      <c r="Z143" s="41">
        <f>IF(Y143,LOOKUP(Y143,{1;2;3;4;5;6;7;8;9;10;11;12;13;14;15;16;17;18;19;20;21},{60;50;42;36;32;30;28;26;24;22;20;18;16;14;12;10;8;6;4;2;0}),0)</f>
        <v>0</v>
      </c>
      <c r="AA143" s="390">
        <f>IF($E143="","",VLOOKUP($E143,'SuperTour Women'!$E$6:$AN$238,25,FALSE))</f>
        <v>0</v>
      </c>
      <c r="AB143" s="106">
        <f>IF(AA143,LOOKUP(AA143,{1;2;3;4;5;6;7;8;9;10;11;12;13;14;15;16;17;18;19;20;21},{30;25;21;18;16;15;14;13;12;11;10;9;8;7;6;5;4;3;2;1;0}),0)</f>
        <v>0</v>
      </c>
      <c r="AC143" s="390">
        <f>IF($E143="","",VLOOKUP($E143,'SuperTour Women'!$E$6:$AN$238,27,FALSE))</f>
        <v>0</v>
      </c>
      <c r="AD143" s="488">
        <f>IF(AC143,LOOKUP(AC143,{1;2;3;4;5;6;7;8;9;10;11;12;13;14;15;16;17;18;19;20;21},{30;25;21;18;16;15;14;13;12;11;10;9;8;7;6;5;4;3;2;1;0}),0)</f>
        <v>0</v>
      </c>
      <c r="AE143" s="390">
        <f>IF($E143="","",VLOOKUP($E143,'SuperTour Women'!$E$6:$AN$238,29,FALSE))</f>
        <v>0</v>
      </c>
      <c r="AF143" s="106">
        <f>IF(AE143,LOOKUP(AE143,{1;2;3;4;5;6;7;8;9;10;11;12;13;14;15;16;17;18;19;20;21},{30;25;21;18;16;15;14;13;12;11;10;9;8;7;6;5;4;3;2;1;0}),0)</f>
        <v>0</v>
      </c>
      <c r="AG143" s="390">
        <f>IF($E143="","",VLOOKUP($E143,'SuperTour Women'!$E$6:$AN$238,31,FALSE))</f>
        <v>0</v>
      </c>
      <c r="AH143" s="41">
        <f>IF(AG143,LOOKUP(AG143,{1;2;3;4;5;6;7;8;9;10;11;12;13;14;15;16;17;18;19;20;21},{30;25;21;18;16;15;14;13;12;11;10;9;8;7;6;5;4;3;2;1;0}),0)</f>
        <v>0</v>
      </c>
      <c r="AI143" s="390">
        <f>IF($E143="","",VLOOKUP($E143,'SuperTour Women'!$E$6:$AN$238,33,FALSE))</f>
        <v>0</v>
      </c>
      <c r="AJ143" s="43">
        <f>IF(AI143,LOOKUP(AI143,{1;2;3;4;5;6;7;8;9;10;11;12;13;14;15;16;17;18;19;20;21},{30;25;21;18;16;15;14;13;12;11;10;9;8;7;6;5;4;3;2;1;0}),0)</f>
        <v>0</v>
      </c>
      <c r="AK143" s="390">
        <f>IF($E143="","",VLOOKUP($E143,'SuperTour Women'!$E$6:$AN$238,35,FALSE))</f>
        <v>0</v>
      </c>
      <c r="AL143" s="43">
        <f>IF(AK143,LOOKUP(AK143,{1;2;3;4;5;6;7;8;9;10;11;12;13;14;15;16;17;18;19;20;21},{30;25;21;18;16;15;14;13;12;11;10;9;8;7;6;5;4;3;2;1;0}),0)</f>
        <v>0</v>
      </c>
      <c r="AM143" s="437"/>
      <c r="AN143" s="255">
        <f t="shared" si="16"/>
        <v>57</v>
      </c>
      <c r="AO143" s="256">
        <f>(L143+N143+P143+R143+T143+V143+X143+Z143+AB143+AD143+AF143+AH143+AJ143+AL143)- SMALL((L143,N143,P143,R143,T143,V143,X143,Z143,AB143,AD143,AF143,AH143,AJ143,AL143),1)- SMALL((L143,N143,P143,R143,T143,V143,X143,Z143,AB143,AD143,AF143,AH143,AJ143,AL143),2)- SMALL((L143,N143,P143,R143,T143,V143,X143,Z143,AB143,AD143,AF143,AH143,AJ143,AL143),3)</f>
        <v>0</v>
      </c>
      <c r="AP143" s="393"/>
    </row>
    <row r="144" spans="1:42" s="54" customFormat="1" ht="16" customHeight="1" x14ac:dyDescent="0.2">
      <c r="A144" s="190">
        <f t="shared" si="17"/>
        <v>85</v>
      </c>
      <c r="B144" s="187">
        <v>3105143</v>
      </c>
      <c r="C144" s="181" t="s">
        <v>334</v>
      </c>
      <c r="D144" s="181" t="s">
        <v>426</v>
      </c>
      <c r="E144" s="178" t="str">
        <f t="shared" si="18"/>
        <v>AndreaLEE</v>
      </c>
      <c r="F144" s="172">
        <v>2017</v>
      </c>
      <c r="G144" s="193">
        <v>1990</v>
      </c>
      <c r="H144" s="311" t="str">
        <f t="shared" si="15"/>
        <v>SR</v>
      </c>
      <c r="I144" s="415">
        <f>(L144+N144+P144+R144+T144+V144+X144+Z144+AB144+AD144+AF144+AH144+AJ144+AL144)-SMALL((L144, N144,P144,R144,T144,V144,X144,Z144,AB144,AD144,AF144,AH144,AJ144,AL144),1)-SMALL((L144,N144,P144,R144,T144,V144,X144,Z144,AB144,AD144,AF144,AH144,AJ144,AL144),2)-SMALL((L144,N144,P144,R144,T144,V144,X144,Z144,AB144,AD144,AF144,AH144,AJ144,AL144),3)</f>
        <v>0</v>
      </c>
      <c r="J144" s="393"/>
      <c r="K144" s="388">
        <f>IF($E144="","",VLOOKUP($E144,'SuperTour Women'!$E$6:$AN$238,9,FALSE))</f>
        <v>0</v>
      </c>
      <c r="L144" s="157">
        <f>IF(K144,LOOKUP(K144,{1;2;3;4;5;6;7;8;9;10;11;12;13;14;15;16;17;18;19;20;21},{30;25;21;18;16;15;14;13;12;11;10;9;8;7;6;5;4;3;2;1;0}),0)</f>
        <v>0</v>
      </c>
      <c r="M144" s="390">
        <f>IF($E144="","",VLOOKUP($E144,'SuperTour Women'!$E$6:$AN$238,11,FALSE))</f>
        <v>0</v>
      </c>
      <c r="N144" s="43">
        <f>IF(M144,LOOKUP(M144,{1;2;3;4;5;6;7;8;9;10;11;12;13;14;15;16;17;18;19;20;21},{30;25;21;18;16;15;14;13;12;11;10;9;8;7;6;5;4;3;2;1;0}),0)</f>
        <v>0</v>
      </c>
      <c r="O144" s="390">
        <f>IF($E144="","",VLOOKUP($E144,'SuperTour Women'!$E$6:$AN$238,13,FALSE))</f>
        <v>0</v>
      </c>
      <c r="P144" s="41">
        <f>IF(O144,LOOKUP(O144,{1;2;3;4;5;6;7;8;9;10;11;12;13;14;15;16;17;18;19;20;21},{30;25;21;18;16;15;14;13;12;11;10;9;8;7;6;5;4;3;2;1;0}),0)</f>
        <v>0</v>
      </c>
      <c r="Q144" s="390">
        <f>IF($E144="","",VLOOKUP($E144,'SuperTour Women'!$E$6:$AN$238,15,FALSE))</f>
        <v>0</v>
      </c>
      <c r="R144" s="43">
        <f>IF(Q144,LOOKUP(Q144,{1;2;3;4;5;6;7;8;9;10;11;12;13;14;15;16;17;18;19;20;21},{30;25;21;18;16;15;14;13;12;11;10;9;8;7;6;5;4;3;2;1;0}),0)</f>
        <v>0</v>
      </c>
      <c r="S144" s="390">
        <f>IF($E144="","",VLOOKUP($E144,'SuperTour Women'!$E$6:$AN$238,17,FALSE))</f>
        <v>0</v>
      </c>
      <c r="T144" s="45">
        <f>IF(S144,LOOKUP(S144,{1;2;3;4;5;6;7;8;9;10;11;12;13;14;15;16;17;18;19;20;21},{60;50;42;36;32;30;28;26;24;22;20;18;16;14;12;10;8;6;4;2;0}),0)</f>
        <v>0</v>
      </c>
      <c r="U144" s="390">
        <f>IF($E144="","",VLOOKUP($E144,'SuperTour Women'!$E$6:$AN$238,19,FALSE))</f>
        <v>0</v>
      </c>
      <c r="V144" s="41">
        <f>IF(U144,LOOKUP(U144,{1;2;3;4;5;6;7;8;9;10;11;12;13;14;15;16;17;18;19;20;21},{60;50;42;36;32;30;28;26;24;22;20;18;16;14;12;10;8;6;4;2;0}),0)</f>
        <v>0</v>
      </c>
      <c r="W144" s="390">
        <f>IF($E144="","",VLOOKUP($E144,'SuperTour Women'!$E$6:$AN$238,21,FALSE))</f>
        <v>0</v>
      </c>
      <c r="X144" s="45">
        <f>IF(W144,LOOKUP(W144,{1;2;3;4;5;6;7;8;9;10;11;12;13;14;15;16;17;18;19;20;21},{60;50;42;36;32;30;28;26;24;22;20;18;16;14;12;10;8;6;4;2;0}),0)</f>
        <v>0</v>
      </c>
      <c r="Y144" s="390">
        <f>IF($E144="","",VLOOKUP($E144,'SuperTour Women'!$E$6:$AN$238,23,FALSE))</f>
        <v>0</v>
      </c>
      <c r="Z144" s="41">
        <f>IF(Y144,LOOKUP(Y144,{1;2;3;4;5;6;7;8;9;10;11;12;13;14;15;16;17;18;19;20;21},{60;50;42;36;32;30;28;26;24;22;20;18;16;14;12;10;8;6;4;2;0}),0)</f>
        <v>0</v>
      </c>
      <c r="AA144" s="390">
        <f>IF($E144="","",VLOOKUP($E144,'SuperTour Women'!$E$6:$AN$238,25,FALSE))</f>
        <v>0</v>
      </c>
      <c r="AB144" s="106">
        <f>IF(AA144,LOOKUP(AA144,{1;2;3;4;5;6;7;8;9;10;11;12;13;14;15;16;17;18;19;20;21},{30;25;21;18;16;15;14;13;12;11;10;9;8;7;6;5;4;3;2;1;0}),0)</f>
        <v>0</v>
      </c>
      <c r="AC144" s="390">
        <f>IF($E144="","",VLOOKUP($E144,'SuperTour Women'!$E$6:$AN$238,27,FALSE))</f>
        <v>0</v>
      </c>
      <c r="AD144" s="488">
        <f>IF(AC144,LOOKUP(AC144,{1;2;3;4;5;6;7;8;9;10;11;12;13;14;15;16;17;18;19;20;21},{30;25;21;18;16;15;14;13;12;11;10;9;8;7;6;5;4;3;2;1;0}),0)</f>
        <v>0</v>
      </c>
      <c r="AE144" s="390">
        <f>IF($E144="","",VLOOKUP($E144,'SuperTour Women'!$E$6:$AN$238,29,FALSE))</f>
        <v>0</v>
      </c>
      <c r="AF144" s="106">
        <f>IF(AE144,LOOKUP(AE144,{1;2;3;4;5;6;7;8;9;10;11;12;13;14;15;16;17;18;19;20;21},{30;25;21;18;16;15;14;13;12;11;10;9;8;7;6;5;4;3;2;1;0}),0)</f>
        <v>0</v>
      </c>
      <c r="AG144" s="390">
        <f>IF($E144="","",VLOOKUP($E144,'SuperTour Women'!$E$6:$AN$238,31,FALSE))</f>
        <v>0</v>
      </c>
      <c r="AH144" s="41">
        <f>IF(AG144,LOOKUP(AG144,{1;2;3;4;5;6;7;8;9;10;11;12;13;14;15;16;17;18;19;20;21},{30;25;21;18;16;15;14;13;12;11;10;9;8;7;6;5;4;3;2;1;0}),0)</f>
        <v>0</v>
      </c>
      <c r="AI144" s="390">
        <f>IF($E144="","",VLOOKUP($E144,'SuperTour Women'!$E$6:$AN$238,33,FALSE))</f>
        <v>0</v>
      </c>
      <c r="AJ144" s="43">
        <f>IF(AI144,LOOKUP(AI144,{1;2;3;4;5;6;7;8;9;10;11;12;13;14;15;16;17;18;19;20;21},{30;25;21;18;16;15;14;13;12;11;10;9;8;7;6;5;4;3;2;1;0}),0)</f>
        <v>0</v>
      </c>
      <c r="AK144" s="390">
        <f>IF($E144="","",VLOOKUP($E144,'SuperTour Women'!$E$6:$AN$238,35,FALSE))</f>
        <v>0</v>
      </c>
      <c r="AL144" s="43">
        <f>IF(AK144,LOOKUP(AK144,{1;2;3;4;5;6;7;8;9;10;11;12;13;14;15;16;17;18;19;20;21},{30;25;21;18;16;15;14;13;12;11;10;9;8;7;6;5;4;3;2;1;0}),0)</f>
        <v>0</v>
      </c>
      <c r="AM144" s="259"/>
      <c r="AN144" s="255">
        <f t="shared" si="16"/>
        <v>57</v>
      </c>
      <c r="AO144" s="256">
        <f>(L144+N144+P144+R144+T144+V144+X144+Z144+AB144+AD144+AF144+AH144+AJ144+AL144)- SMALL((L144,N144,P144,R144,T144,V144,X144,Z144,AB144,AD144,AF144,AH144,AJ144,AL144),1)- SMALL((L144,N144,P144,R144,T144,V144,X144,Z144,AB144,AD144,AF144,AH144,AJ144,AL144),2)- SMALL((L144,N144,P144,R144,T144,V144,X144,Z144,AB144,AD144,AF144,AH144,AJ144,AL144),3)</f>
        <v>0</v>
      </c>
      <c r="AP144" s="161"/>
    </row>
    <row r="145" spans="1:42" s="54" customFormat="1" ht="16" customHeight="1" x14ac:dyDescent="0.2">
      <c r="A145" s="190">
        <f t="shared" si="17"/>
        <v>85</v>
      </c>
      <c r="B145" s="187">
        <v>3535767</v>
      </c>
      <c r="C145" s="181" t="s">
        <v>427</v>
      </c>
      <c r="D145" s="181" t="s">
        <v>428</v>
      </c>
      <c r="E145" s="178" t="str">
        <f t="shared" si="18"/>
        <v>QuinnLEHMKUHL</v>
      </c>
      <c r="F145" s="172">
        <v>2017</v>
      </c>
      <c r="G145" s="193">
        <v>1999</v>
      </c>
      <c r="H145" s="311" t="str">
        <f t="shared" si="15"/>
        <v>U23</v>
      </c>
      <c r="I145" s="415">
        <f>(L145+N145+P145+R145+T145+V145+X145+Z145+AB145+AD145+AF145+AH145+AJ145+AL145)-SMALL((L145, N145,P145,R145,T145,V145,X145,Z145,AB145,AD145,AF145,AH145,AJ145,AL145),1)-SMALL((L145,N145,P145,R145,T145,V145,X145,Z145,AB145,AD145,AF145,AH145,AJ145,AL145),2)-SMALL((L145,N145,P145,R145,T145,V145,X145,Z145,AB145,AD145,AF145,AH145,AJ145,AL145),3)</f>
        <v>0</v>
      </c>
      <c r="J145" s="393"/>
      <c r="K145" s="388"/>
      <c r="L145" s="157"/>
      <c r="M145" s="390"/>
      <c r="N145" s="43"/>
      <c r="O145" s="390"/>
      <c r="P145" s="41"/>
      <c r="Q145" s="390"/>
      <c r="R145" s="43"/>
      <c r="S145" s="390"/>
      <c r="T145" s="45"/>
      <c r="U145" s="390">
        <f>IF($E145="","",VLOOKUP($E145,'SuperTour Women'!$E$6:$AN$238,19,FALSE))</f>
        <v>0</v>
      </c>
      <c r="V145" s="41">
        <f>IF(U145,LOOKUP(U145,{1;2;3;4;5;6;7;8;9;10;11;12;13;14;15;16;17;18;19;20;21},{60;50;42;36;32;30;28;26;24;22;20;18;16;14;12;10;8;6;4;2;0}),0)</f>
        <v>0</v>
      </c>
      <c r="W145" s="390">
        <f>IF($E145="","",VLOOKUP($E145,'SuperTour Women'!$E$6:$AN$238,21,FALSE))</f>
        <v>0</v>
      </c>
      <c r="X145" s="45">
        <f>IF(W145,LOOKUP(W145,{1;2;3;4;5;6;7;8;9;10;11;12;13;14;15;16;17;18;19;20;21},{60;50;42;36;32;30;28;26;24;22;20;18;16;14;12;10;8;6;4;2;0}),0)</f>
        <v>0</v>
      </c>
      <c r="Y145" s="390">
        <f>IF($E145="","",VLOOKUP($E145,'SuperTour Women'!$E$6:$AN$238,23,FALSE))</f>
        <v>0</v>
      </c>
      <c r="Z145" s="41">
        <f>IF(Y145,LOOKUP(Y145,{1;2;3;4;5;6;7;8;9;10;11;12;13;14;15;16;17;18;19;20;21},{60;50;42;36;32;30;28;26;24;22;20;18;16;14;12;10;8;6;4;2;0}),0)</f>
        <v>0</v>
      </c>
      <c r="AA145" s="390">
        <f>IF($E145="","",VLOOKUP($E145,'SuperTour Women'!$E$6:$AN$238,25,FALSE))</f>
        <v>0</v>
      </c>
      <c r="AB145" s="106">
        <f>IF(AA145,LOOKUP(AA145,{1;2;3;4;5;6;7;8;9;10;11;12;13;14;15;16;17;18;19;20;21},{30;25;21;18;16;15;14;13;12;11;10;9;8;7;6;5;4;3;2;1;0}),0)</f>
        <v>0</v>
      </c>
      <c r="AC145" s="390">
        <f>IF($E145="","",VLOOKUP($E145,'SuperTour Women'!$E$6:$AN$238,27,FALSE))</f>
        <v>0</v>
      </c>
      <c r="AD145" s="488">
        <f>IF(AC145,LOOKUP(AC145,{1;2;3;4;5;6;7;8;9;10;11;12;13;14;15;16;17;18;19;20;21},{30;25;21;18;16;15;14;13;12;11;10;9;8;7;6;5;4;3;2;1;0}),0)</f>
        <v>0</v>
      </c>
      <c r="AE145" s="390">
        <f>IF($E145="","",VLOOKUP($E145,'SuperTour Women'!$E$6:$AN$238,29,FALSE))</f>
        <v>0</v>
      </c>
      <c r="AF145" s="106">
        <f>IF(AE145,LOOKUP(AE145,{1;2;3;4;5;6;7;8;9;10;11;12;13;14;15;16;17;18;19;20;21},{30;25;21;18;16;15;14;13;12;11;10;9;8;7;6;5;4;3;2;1;0}),0)</f>
        <v>0</v>
      </c>
      <c r="AG145" s="390">
        <f>IF($E145="","",VLOOKUP($E145,'SuperTour Women'!$E$6:$AN$238,31,FALSE))</f>
        <v>0</v>
      </c>
      <c r="AH145" s="41">
        <f>IF(AG145,LOOKUP(AG145,{1;2;3;4;5;6;7;8;9;10;11;12;13;14;15;16;17;18;19;20;21},{30;25;21;18;16;15;14;13;12;11;10;9;8;7;6;5;4;3;2;1;0}),0)</f>
        <v>0</v>
      </c>
      <c r="AI145" s="390">
        <f>IF($E145="","",VLOOKUP($E145,'SuperTour Women'!$E$6:$AN$238,33,FALSE))</f>
        <v>0</v>
      </c>
      <c r="AJ145" s="43">
        <f>IF(AI145,LOOKUP(AI145,{1;2;3;4;5;6;7;8;9;10;11;12;13;14;15;16;17;18;19;20;21},{30;25;21;18;16;15;14;13;12;11;10;9;8;7;6;5;4;3;2;1;0}),0)</f>
        <v>0</v>
      </c>
      <c r="AK145" s="390">
        <f>IF($E145="","",VLOOKUP($E145,'SuperTour Women'!$E$6:$AN$238,35,FALSE))</f>
        <v>0</v>
      </c>
      <c r="AL145" s="43">
        <f>IF(AK145,LOOKUP(AK145,{1;2;3;4;5;6;7;8;9;10;11;12;13;14;15;16;17;18;19;20;21},{30;25;21;18;16;15;14;13;12;11;10;9;8;7;6;5;4;3;2;1;0}),0)</f>
        <v>0</v>
      </c>
      <c r="AM145" s="259"/>
      <c r="AN145" s="255">
        <f t="shared" si="16"/>
        <v>57</v>
      </c>
      <c r="AO145" s="256">
        <f>(L145+N145+P145+R145+T145+V145+X145+Z145+AB145+AD145+AF145+AH145+AJ145+AL145)- SMALL((L145,N145,P145,R145,T145,V145,X145,Z145,AB145,AD145,AF145,AH145,AJ145,AL145),1)- SMALL((L145,N145,P145,R145,T145,V145,X145,Z145,AB145,AD145,AF145,AH145,AJ145,AL145),2)- SMALL((L145,N145,P145,R145,T145,V145,X145,Z145,AB145,AD145,AF145,AH145,AJ145,AL145),3)</f>
        <v>0</v>
      </c>
      <c r="AP145" s="161"/>
    </row>
    <row r="146" spans="1:42" s="54" customFormat="1" ht="16" customHeight="1" x14ac:dyDescent="0.2">
      <c r="A146" s="190">
        <f t="shared" si="17"/>
        <v>85</v>
      </c>
      <c r="B146" s="187">
        <v>3105169</v>
      </c>
      <c r="C146" s="181" t="s">
        <v>275</v>
      </c>
      <c r="D146" s="181" t="s">
        <v>276</v>
      </c>
      <c r="E146" s="178" t="str">
        <f t="shared" si="18"/>
        <v>AlannahMACLEAN</v>
      </c>
      <c r="F146" s="172">
        <v>2017</v>
      </c>
      <c r="G146" s="193">
        <v>1993</v>
      </c>
      <c r="H146" s="311" t="str">
        <f t="shared" si="15"/>
        <v>SR</v>
      </c>
      <c r="I146" s="415">
        <f>(L146+N146+P146+R146+T146+V146+X146+Z146+AB146+AD146+AF146+AH146+AJ146+AL146)-SMALL((L146, N146,P146,R146,T146,V146,X146,Z146,AB146,AD146,AF146,AH146,AJ146,AL146),1)-SMALL((L146,N146,P146,R146,T146,V146,X146,Z146,AB146,AD146,AF146,AH146,AJ146,AL146),2)-SMALL((L146,N146,P146,R146,T146,V146,X146,Z146,AB146,AD146,AF146,AH146,AJ146,AL146),3)</f>
        <v>0</v>
      </c>
      <c r="J146" s="393"/>
      <c r="K146" s="388">
        <f>IF($E146="","",VLOOKUP($E146,'SuperTour Women'!$E$6:$AN$238,9,FALSE))</f>
        <v>0</v>
      </c>
      <c r="L146" s="157">
        <f>IF(K146,LOOKUP(K146,{1;2;3;4;5;6;7;8;9;10;11;12;13;14;15;16;17;18;19;20;21},{30;25;21;18;16;15;14;13;12;11;10;9;8;7;6;5;4;3;2;1;0}),0)</f>
        <v>0</v>
      </c>
      <c r="M146" s="390">
        <f>IF($E146="","",VLOOKUP($E146,'SuperTour Women'!$E$6:$AN$238,11,FALSE))</f>
        <v>0</v>
      </c>
      <c r="N146" s="43">
        <f>IF(M146,LOOKUP(M146,{1;2;3;4;5;6;7;8;9;10;11;12;13;14;15;16;17;18;19;20;21},{30;25;21;18;16;15;14;13;12;11;10;9;8;7;6;5;4;3;2;1;0}),0)</f>
        <v>0</v>
      </c>
      <c r="O146" s="390">
        <f>IF($E146="","",VLOOKUP($E146,'SuperTour Women'!$E$6:$AN$238,13,FALSE))</f>
        <v>0</v>
      </c>
      <c r="P146" s="41">
        <f>IF(O146,LOOKUP(O146,{1;2;3;4;5;6;7;8;9;10;11;12;13;14;15;16;17;18;19;20;21},{30;25;21;18;16;15;14;13;12;11;10;9;8;7;6;5;4;3;2;1;0}),0)</f>
        <v>0</v>
      </c>
      <c r="Q146" s="390">
        <f>IF($E146="","",VLOOKUP($E146,'SuperTour Women'!$E$6:$AN$238,15,FALSE))</f>
        <v>0</v>
      </c>
      <c r="R146" s="43">
        <f>IF(Q146,LOOKUP(Q146,{1;2;3;4;5;6;7;8;9;10;11;12;13;14;15;16;17;18;19;20;21},{30;25;21;18;16;15;14;13;12;11;10;9;8;7;6;5;4;3;2;1;0}),0)</f>
        <v>0</v>
      </c>
      <c r="S146" s="390">
        <f>IF($E146="","",VLOOKUP($E146,'SuperTour Women'!$E$6:$AN$238,17,FALSE))</f>
        <v>0</v>
      </c>
      <c r="T146" s="45">
        <f>IF(S146,LOOKUP(S146,{1;2;3;4;5;6;7;8;9;10;11;12;13;14;15;16;17;18;19;20;21},{60;50;42;36;32;30;28;26;24;22;20;18;16;14;12;10;8;6;4;2;0}),0)</f>
        <v>0</v>
      </c>
      <c r="U146" s="390">
        <f>IF($E146="","",VLOOKUP($E146,'SuperTour Women'!$E$6:$AN$238,19,FALSE))</f>
        <v>0</v>
      </c>
      <c r="V146" s="41">
        <f>IF(U146,LOOKUP(U146,{1;2;3;4;5;6;7;8;9;10;11;12;13;14;15;16;17;18;19;20;21},{60;50;42;36;32;30;28;26;24;22;20;18;16;14;12;10;8;6;4;2;0}),0)</f>
        <v>0</v>
      </c>
      <c r="W146" s="390">
        <f>IF($E146="","",VLOOKUP($E146,'SuperTour Women'!$E$6:$AN$238,21,FALSE))</f>
        <v>0</v>
      </c>
      <c r="X146" s="45">
        <f>IF(W146,LOOKUP(W146,{1;2;3;4;5;6;7;8;9;10;11;12;13;14;15;16;17;18;19;20;21},{60;50;42;36;32;30;28;26;24;22;20;18;16;14;12;10;8;6;4;2;0}),0)</f>
        <v>0</v>
      </c>
      <c r="Y146" s="390">
        <f>IF($E146="","",VLOOKUP($E146,'SuperTour Women'!$E$6:$AN$238,23,FALSE))</f>
        <v>0</v>
      </c>
      <c r="Z146" s="41">
        <f>IF(Y146,LOOKUP(Y146,{1;2;3;4;5;6;7;8;9;10;11;12;13;14;15;16;17;18;19;20;21},{60;50;42;36;32;30;28;26;24;22;20;18;16;14;12;10;8;6;4;2;0}),0)</f>
        <v>0</v>
      </c>
      <c r="AA146" s="390">
        <f>IF($E146="","",VLOOKUP($E146,'SuperTour Women'!$E$6:$AN$238,25,FALSE))</f>
        <v>0</v>
      </c>
      <c r="AB146" s="106">
        <f>IF(AA146,LOOKUP(AA146,{1;2;3;4;5;6;7;8;9;10;11;12;13;14;15;16;17;18;19;20;21},{30;25;21;18;16;15;14;13;12;11;10;9;8;7;6;5;4;3;2;1;0}),0)</f>
        <v>0</v>
      </c>
      <c r="AC146" s="390">
        <f>IF($E146="","",VLOOKUP($E146,'SuperTour Women'!$E$6:$AN$238,27,FALSE))</f>
        <v>0</v>
      </c>
      <c r="AD146" s="488">
        <f>IF(AC146,LOOKUP(AC146,{1;2;3;4;5;6;7;8;9;10;11;12;13;14;15;16;17;18;19;20;21},{30;25;21;18;16;15;14;13;12;11;10;9;8;7;6;5;4;3;2;1;0}),0)</f>
        <v>0</v>
      </c>
      <c r="AE146" s="390">
        <f>IF($E146="","",VLOOKUP($E146,'SuperTour Women'!$E$6:$AN$238,29,FALSE))</f>
        <v>0</v>
      </c>
      <c r="AF146" s="106">
        <f>IF(AE146,LOOKUP(AE146,{1;2;3;4;5;6;7;8;9;10;11;12;13;14;15;16;17;18;19;20;21},{30;25;21;18;16;15;14;13;12;11;10;9;8;7;6;5;4;3;2;1;0}),0)</f>
        <v>0</v>
      </c>
      <c r="AG146" s="390">
        <f>IF($E146="","",VLOOKUP($E146,'SuperTour Women'!$E$6:$AN$238,31,FALSE))</f>
        <v>0</v>
      </c>
      <c r="AH146" s="41">
        <f>IF(AG146,LOOKUP(AG146,{1;2;3;4;5;6;7;8;9;10;11;12;13;14;15;16;17;18;19;20;21},{30;25;21;18;16;15;14;13;12;11;10;9;8;7;6;5;4;3;2;1;0}),0)</f>
        <v>0</v>
      </c>
      <c r="AI146" s="390">
        <f>IF($E146="","",VLOOKUP($E146,'SuperTour Women'!$E$6:$AN$238,33,FALSE))</f>
        <v>0</v>
      </c>
      <c r="AJ146" s="43">
        <f>IF(AI146,LOOKUP(AI146,{1;2;3;4;5;6;7;8;9;10;11;12;13;14;15;16;17;18;19;20;21},{30;25;21;18;16;15;14;13;12;11;10;9;8;7;6;5;4;3;2;1;0}),0)</f>
        <v>0</v>
      </c>
      <c r="AK146" s="390">
        <f>IF($E146="","",VLOOKUP($E146,'SuperTour Women'!$E$6:$AN$238,35,FALSE))</f>
        <v>0</v>
      </c>
      <c r="AL146" s="43">
        <f>IF(AK146,LOOKUP(AK146,{1;2;3;4;5;6;7;8;9;10;11;12;13;14;15;16;17;18;19;20;21},{30;25;21;18;16;15;14;13;12;11;10;9;8;7;6;5;4;3;2;1;0}),0)</f>
        <v>0</v>
      </c>
      <c r="AM146" s="259"/>
      <c r="AN146" s="255">
        <f t="shared" si="16"/>
        <v>57</v>
      </c>
      <c r="AO146" s="256">
        <f>(L146+N146+P146+R146+T146+V146+X146+Z146+AB146+AD146+AF146+AH146+AJ146+AL146)- SMALL((L146,N146,P146,R146,T146,V146,X146,Z146,AB146,AD146,AF146,AH146,AJ146,AL146),1)- SMALL((L146,N146,P146,R146,T146,V146,X146,Z146,AB146,AD146,AF146,AH146,AJ146,AL146),2)- SMALL((L146,N146,P146,R146,T146,V146,X146,Z146,AB146,AD146,AF146,AH146,AJ146,AL146),3)</f>
        <v>0</v>
      </c>
      <c r="AP146" s="161"/>
    </row>
    <row r="147" spans="1:42" s="54" customFormat="1" ht="16" customHeight="1" x14ac:dyDescent="0.2">
      <c r="A147" s="190">
        <f t="shared" si="17"/>
        <v>85</v>
      </c>
      <c r="B147" s="187">
        <v>3535504</v>
      </c>
      <c r="C147" s="181" t="s">
        <v>429</v>
      </c>
      <c r="D147" s="181" t="s">
        <v>430</v>
      </c>
      <c r="E147" s="178" t="str">
        <f t="shared" si="18"/>
        <v>CambriaMCDERMOTT</v>
      </c>
      <c r="F147" s="172">
        <v>2017</v>
      </c>
      <c r="G147" s="193">
        <v>1993</v>
      </c>
      <c r="H147" s="311" t="str">
        <f t="shared" si="15"/>
        <v>SR</v>
      </c>
      <c r="I147" s="415">
        <f>(L147+N147+P147+R147+T147+V147+X147+Z147+AB147+AD147+AF147+AH147+AJ147+AL147)-SMALL((L147, N147,P147,R147,T147,V147,X147,Z147,AB147,AD147,AF147,AH147,AJ147,AL147),1)-SMALL((L147,N147,P147,R147,T147,V147,X147,Z147,AB147,AD147,AF147,AH147,AJ147,AL147),2)-SMALL((L147,N147,P147,R147,T147,V147,X147,Z147,AB147,AD147,AF147,AH147,AJ147,AL147),3)</f>
        <v>0</v>
      </c>
      <c r="J147" s="393"/>
      <c r="K147" s="388">
        <f>IF($E147="","",VLOOKUP($E147,'SuperTour Women'!$E$6:$AN$238,9,FALSE))</f>
        <v>0</v>
      </c>
      <c r="L147" s="157">
        <f>IF(K147,LOOKUP(K147,{1;2;3;4;5;6;7;8;9;10;11;12;13;14;15;16;17;18;19;20;21},{30;25;21;18;16;15;14;13;12;11;10;9;8;7;6;5;4;3;2;1;0}),0)</f>
        <v>0</v>
      </c>
      <c r="M147" s="390">
        <f>IF($E147="","",VLOOKUP($E147,'SuperTour Women'!$E$6:$AN$238,11,FALSE))</f>
        <v>0</v>
      </c>
      <c r="N147" s="43">
        <f>IF(M147,LOOKUP(M147,{1;2;3;4;5;6;7;8;9;10;11;12;13;14;15;16;17;18;19;20;21},{30;25;21;18;16;15;14;13;12;11;10;9;8;7;6;5;4;3;2;1;0}),0)</f>
        <v>0</v>
      </c>
      <c r="O147" s="390">
        <f>IF($E147="","",VLOOKUP($E147,'SuperTour Women'!$E$6:$AN$238,13,FALSE))</f>
        <v>0</v>
      </c>
      <c r="P147" s="41">
        <f>IF(O147,LOOKUP(O147,{1;2;3;4;5;6;7;8;9;10;11;12;13;14;15;16;17;18;19;20;21},{30;25;21;18;16;15;14;13;12;11;10;9;8;7;6;5;4;3;2;1;0}),0)</f>
        <v>0</v>
      </c>
      <c r="Q147" s="390">
        <f>IF($E147="","",VLOOKUP($E147,'SuperTour Women'!$E$6:$AN$238,15,FALSE))</f>
        <v>0</v>
      </c>
      <c r="R147" s="43">
        <f>IF(Q147,LOOKUP(Q147,{1;2;3;4;5;6;7;8;9;10;11;12;13;14;15;16;17;18;19;20;21},{30;25;21;18;16;15;14;13;12;11;10;9;8;7;6;5;4;3;2;1;0}),0)</f>
        <v>0</v>
      </c>
      <c r="S147" s="390">
        <f>IF($E147="","",VLOOKUP($E147,'SuperTour Women'!$E$6:$AN$238,17,FALSE))</f>
        <v>0</v>
      </c>
      <c r="T147" s="45">
        <f>IF(S147,LOOKUP(S147,{1;2;3;4;5;6;7;8;9;10;11;12;13;14;15;16;17;18;19;20;21},{60;50;42;36;32;30;28;26;24;22;20;18;16;14;12;10;8;6;4;2;0}),0)</f>
        <v>0</v>
      </c>
      <c r="U147" s="390">
        <f>IF($E147="","",VLOOKUP($E147,'SuperTour Women'!$E$6:$AN$238,19,FALSE))</f>
        <v>0</v>
      </c>
      <c r="V147" s="41">
        <f>IF(U147,LOOKUP(U147,{1;2;3;4;5;6;7;8;9;10;11;12;13;14;15;16;17;18;19;20;21},{60;50;42;36;32;30;28;26;24;22;20;18;16;14;12;10;8;6;4;2;0}),0)</f>
        <v>0</v>
      </c>
      <c r="W147" s="390">
        <f>IF($E147="","",VLOOKUP($E147,'SuperTour Women'!$E$6:$AN$238,21,FALSE))</f>
        <v>0</v>
      </c>
      <c r="X147" s="45">
        <f>IF(W147,LOOKUP(W147,{1;2;3;4;5;6;7;8;9;10;11;12;13;14;15;16;17;18;19;20;21},{60;50;42;36;32;30;28;26;24;22;20;18;16;14;12;10;8;6;4;2;0}),0)</f>
        <v>0</v>
      </c>
      <c r="Y147" s="390">
        <f>IF($E147="","",VLOOKUP($E147,'SuperTour Women'!$E$6:$AN$238,23,FALSE))</f>
        <v>0</v>
      </c>
      <c r="Z147" s="41">
        <f>IF(Y147,LOOKUP(Y147,{1;2;3;4;5;6;7;8;9;10;11;12;13;14;15;16;17;18;19;20;21},{60;50;42;36;32;30;28;26;24;22;20;18;16;14;12;10;8;6;4;2;0}),0)</f>
        <v>0</v>
      </c>
      <c r="AA147" s="390">
        <f>IF($E147="","",VLOOKUP($E147,'SuperTour Women'!$E$6:$AN$238,25,FALSE))</f>
        <v>0</v>
      </c>
      <c r="AB147" s="106">
        <f>IF(AA147,LOOKUP(AA147,{1;2;3;4;5;6;7;8;9;10;11;12;13;14;15;16;17;18;19;20;21},{30;25;21;18;16;15;14;13;12;11;10;9;8;7;6;5;4;3;2;1;0}),0)</f>
        <v>0</v>
      </c>
      <c r="AC147" s="390">
        <f>IF($E147="","",VLOOKUP($E147,'SuperTour Women'!$E$6:$AN$238,27,FALSE))</f>
        <v>0</v>
      </c>
      <c r="AD147" s="488">
        <f>IF(AC147,LOOKUP(AC147,{1;2;3;4;5;6;7;8;9;10;11;12;13;14;15;16;17;18;19;20;21},{30;25;21;18;16;15;14;13;12;11;10;9;8;7;6;5;4;3;2;1;0}),0)</f>
        <v>0</v>
      </c>
      <c r="AE147" s="390">
        <f>IF($E147="","",VLOOKUP($E147,'SuperTour Women'!$E$6:$AN$238,29,FALSE))</f>
        <v>0</v>
      </c>
      <c r="AF147" s="106">
        <f>IF(AE147,LOOKUP(AE147,{1;2;3;4;5;6;7;8;9;10;11;12;13;14;15;16;17;18;19;20;21},{30;25;21;18;16;15;14;13;12;11;10;9;8;7;6;5;4;3;2;1;0}),0)</f>
        <v>0</v>
      </c>
      <c r="AG147" s="390">
        <f>IF($E147="","",VLOOKUP($E147,'SuperTour Women'!$E$6:$AN$238,31,FALSE))</f>
        <v>0</v>
      </c>
      <c r="AH147" s="41">
        <f>IF(AG147,LOOKUP(AG147,{1;2;3;4;5;6;7;8;9;10;11;12;13;14;15;16;17;18;19;20;21},{30;25;21;18;16;15;14;13;12;11;10;9;8;7;6;5;4;3;2;1;0}),0)</f>
        <v>0</v>
      </c>
      <c r="AI147" s="390">
        <f>IF($E147="","",VLOOKUP($E147,'SuperTour Women'!$E$6:$AN$238,33,FALSE))</f>
        <v>0</v>
      </c>
      <c r="AJ147" s="43">
        <f>IF(AI147,LOOKUP(AI147,{1;2;3;4;5;6;7;8;9;10;11;12;13;14;15;16;17;18;19;20;21},{30;25;21;18;16;15;14;13;12;11;10;9;8;7;6;5;4;3;2;1;0}),0)</f>
        <v>0</v>
      </c>
      <c r="AK147" s="390">
        <f>IF($E147="","",VLOOKUP($E147,'SuperTour Women'!$E$6:$AN$238,35,FALSE))</f>
        <v>0</v>
      </c>
      <c r="AL147" s="43">
        <f>IF(AK147,LOOKUP(AK147,{1;2;3;4;5;6;7;8;9;10;11;12;13;14;15;16;17;18;19;20;21},{30;25;21;18;16;15;14;13;12;11;10;9;8;7;6;5;4;3;2;1;0}),0)</f>
        <v>0</v>
      </c>
      <c r="AM147" s="259"/>
      <c r="AN147" s="255">
        <f t="shared" si="16"/>
        <v>57</v>
      </c>
      <c r="AO147" s="256">
        <f>(L147+N147+P147+R147+T147+V147+X147+Z147+AB147+AD147+AF147+AH147+AJ147+AL147)- SMALL((L147,N147,P147,R147,T147,V147,X147,Z147,AB147,AD147,AF147,AH147,AJ147,AL147),1)- SMALL((L147,N147,P147,R147,T147,V147,X147,Z147,AB147,AD147,AF147,AH147,AJ147,AL147),2)- SMALL((L147,N147,P147,R147,T147,V147,X147,Z147,AB147,AD147,AF147,AH147,AJ147,AL147),3)</f>
        <v>0</v>
      </c>
      <c r="AP147" s="161"/>
    </row>
    <row r="148" spans="1:42" s="54" customFormat="1" ht="16" customHeight="1" x14ac:dyDescent="0.2">
      <c r="A148" s="190">
        <f t="shared" si="17"/>
        <v>85</v>
      </c>
      <c r="B148" s="187">
        <v>3535586</v>
      </c>
      <c r="C148" s="181" t="s">
        <v>332</v>
      </c>
      <c r="D148" s="181" t="s">
        <v>333</v>
      </c>
      <c r="E148" s="178" t="str">
        <f t="shared" si="18"/>
        <v>SophieMCDONALD</v>
      </c>
      <c r="F148" s="172">
        <v>2017</v>
      </c>
      <c r="G148" s="193">
        <v>1996</v>
      </c>
      <c r="H148" s="311" t="str">
        <f t="shared" si="15"/>
        <v>U23</v>
      </c>
      <c r="I148" s="415">
        <f>(L148+N148+P148+R148+T148+V148+X148+Z148+AB148+AD148+AF148+AH148+AJ148+AL148)-SMALL((L148, N148,P148,R148,T148,V148,X148,Z148,AB148,AD148,AF148,AH148,AJ148,AL148),1)-SMALL((L148,N148,P148,R148,T148,V148,X148,Z148,AB148,AD148,AF148,AH148,AJ148,AL148),2)-SMALL((L148,N148,P148,R148,T148,V148,X148,Z148,AB148,AD148,AF148,AH148,AJ148,AL148),3)</f>
        <v>0</v>
      </c>
      <c r="J148" s="393"/>
      <c r="K148" s="388">
        <f>IF($E148="","",VLOOKUP($E148,'SuperTour Women'!$E$6:$AN$238,9,FALSE))</f>
        <v>0</v>
      </c>
      <c r="L148" s="157">
        <f>IF(K148,LOOKUP(K148,{1;2;3;4;5;6;7;8;9;10;11;12;13;14;15;16;17;18;19;20;21},{30;25;21;18;16;15;14;13;12;11;10;9;8;7;6;5;4;3;2;1;0}),0)</f>
        <v>0</v>
      </c>
      <c r="M148" s="390">
        <f>IF($E148="","",VLOOKUP($E148,'SuperTour Women'!$E$6:$AN$238,11,FALSE))</f>
        <v>0</v>
      </c>
      <c r="N148" s="43">
        <f>IF(M148,LOOKUP(M148,{1;2;3;4;5;6;7;8;9;10;11;12;13;14;15;16;17;18;19;20;21},{30;25;21;18;16;15;14;13;12;11;10;9;8;7;6;5;4;3;2;1;0}),0)</f>
        <v>0</v>
      </c>
      <c r="O148" s="390">
        <f>IF($E148="","",VLOOKUP($E148,'SuperTour Women'!$E$6:$AN$238,13,FALSE))</f>
        <v>0</v>
      </c>
      <c r="P148" s="41">
        <f>IF(O148,LOOKUP(O148,{1;2;3;4;5;6;7;8;9;10;11;12;13;14;15;16;17;18;19;20;21},{30;25;21;18;16;15;14;13;12;11;10;9;8;7;6;5;4;3;2;1;0}),0)</f>
        <v>0</v>
      </c>
      <c r="Q148" s="390">
        <f>IF($E148="","",VLOOKUP($E148,'SuperTour Women'!$E$6:$AN$238,15,FALSE))</f>
        <v>0</v>
      </c>
      <c r="R148" s="43">
        <f>IF(Q148,LOOKUP(Q148,{1;2;3;4;5;6;7;8;9;10;11;12;13;14;15;16;17;18;19;20;21},{30;25;21;18;16;15;14;13;12;11;10;9;8;7;6;5;4;3;2;1;0}),0)</f>
        <v>0</v>
      </c>
      <c r="S148" s="390">
        <f>IF($E148="","",VLOOKUP($E148,'SuperTour Women'!$E$6:$AN$238,17,FALSE))</f>
        <v>0</v>
      </c>
      <c r="T148" s="45">
        <f>IF(S148,LOOKUP(S148,{1;2;3;4;5;6;7;8;9;10;11;12;13;14;15;16;17;18;19;20;21},{60;50;42;36;32;30;28;26;24;22;20;18;16;14;12;10;8;6;4;2;0}),0)</f>
        <v>0</v>
      </c>
      <c r="U148" s="390">
        <f>IF($E148="","",VLOOKUP($E148,'SuperTour Women'!$E$6:$AN$238,19,FALSE))</f>
        <v>0</v>
      </c>
      <c r="V148" s="41">
        <f>IF(U148,LOOKUP(U148,{1;2;3;4;5;6;7;8;9;10;11;12;13;14;15;16;17;18;19;20;21},{60;50;42;36;32;30;28;26;24;22;20;18;16;14;12;10;8;6;4;2;0}),0)</f>
        <v>0</v>
      </c>
      <c r="W148" s="390">
        <f>IF($E148="","",VLOOKUP($E148,'SuperTour Women'!$E$6:$AN$238,21,FALSE))</f>
        <v>0</v>
      </c>
      <c r="X148" s="45">
        <f>IF(W148,LOOKUP(W148,{1;2;3;4;5;6;7;8;9;10;11;12;13;14;15;16;17;18;19;20;21},{60;50;42;36;32;30;28;26;24;22;20;18;16;14;12;10;8;6;4;2;0}),0)</f>
        <v>0</v>
      </c>
      <c r="Y148" s="390">
        <f>IF($E148="","",VLOOKUP($E148,'SuperTour Women'!$E$6:$AN$238,23,FALSE))</f>
        <v>0</v>
      </c>
      <c r="Z148" s="41">
        <f>IF(Y148,LOOKUP(Y148,{1;2;3;4;5;6;7;8;9;10;11;12;13;14;15;16;17;18;19;20;21},{60;50;42;36;32;30;28;26;24;22;20;18;16;14;12;10;8;6;4;2;0}),0)</f>
        <v>0</v>
      </c>
      <c r="AA148" s="390">
        <f>IF($E148="","",VLOOKUP($E148,'SuperTour Women'!$E$6:$AN$238,25,FALSE))</f>
        <v>0</v>
      </c>
      <c r="AB148" s="106">
        <f>IF(AA148,LOOKUP(AA148,{1;2;3;4;5;6;7;8;9;10;11;12;13;14;15;16;17;18;19;20;21},{30;25;21;18;16;15;14;13;12;11;10;9;8;7;6;5;4;3;2;1;0}),0)</f>
        <v>0</v>
      </c>
      <c r="AC148" s="390">
        <f>IF($E148="","",VLOOKUP($E148,'SuperTour Women'!$E$6:$AN$238,27,FALSE))</f>
        <v>0</v>
      </c>
      <c r="AD148" s="488">
        <f>IF(AC148,LOOKUP(AC148,{1;2;3;4;5;6;7;8;9;10;11;12;13;14;15;16;17;18;19;20;21},{30;25;21;18;16;15;14;13;12;11;10;9;8;7;6;5;4;3;2;1;0}),0)</f>
        <v>0</v>
      </c>
      <c r="AE148" s="390">
        <f>IF($E148="","",VLOOKUP($E148,'SuperTour Women'!$E$6:$AN$238,29,FALSE))</f>
        <v>0</v>
      </c>
      <c r="AF148" s="106">
        <f>IF(AE148,LOOKUP(AE148,{1;2;3;4;5;6;7;8;9;10;11;12;13;14;15;16;17;18;19;20;21},{30;25;21;18;16;15;14;13;12;11;10;9;8;7;6;5;4;3;2;1;0}),0)</f>
        <v>0</v>
      </c>
      <c r="AG148" s="390">
        <f>IF($E148="","",VLOOKUP($E148,'SuperTour Women'!$E$6:$AN$238,31,FALSE))</f>
        <v>0</v>
      </c>
      <c r="AH148" s="41">
        <f>IF(AG148,LOOKUP(AG148,{1;2;3;4;5;6;7;8;9;10;11;12;13;14;15;16;17;18;19;20;21},{30;25;21;18;16;15;14;13;12;11;10;9;8;7;6;5;4;3;2;1;0}),0)</f>
        <v>0</v>
      </c>
      <c r="AI148" s="390">
        <f>IF($E148="","",VLOOKUP($E148,'SuperTour Women'!$E$6:$AN$238,33,FALSE))</f>
        <v>0</v>
      </c>
      <c r="AJ148" s="43">
        <f>IF(AI148,LOOKUP(AI148,{1;2;3;4;5;6;7;8;9;10;11;12;13;14;15;16;17;18;19;20;21},{30;25;21;18;16;15;14;13;12;11;10;9;8;7;6;5;4;3;2;1;0}),0)</f>
        <v>0</v>
      </c>
      <c r="AK148" s="390">
        <f>IF($E148="","",VLOOKUP($E148,'SuperTour Women'!$E$6:$AN$238,35,FALSE))</f>
        <v>0</v>
      </c>
      <c r="AL148" s="43">
        <f>IF(AK148,LOOKUP(AK148,{1;2;3;4;5;6;7;8;9;10;11;12;13;14;15;16;17;18;19;20;21},{30;25;21;18;16;15;14;13;12;11;10;9;8;7;6;5;4;3;2;1;0}),0)</f>
        <v>0</v>
      </c>
      <c r="AM148" s="259"/>
      <c r="AN148" s="255">
        <f t="shared" si="16"/>
        <v>57</v>
      </c>
      <c r="AO148" s="256">
        <f>(L148+N148+P148+R148+T148+V148+X148+Z148+AB148+AD148+AF148+AH148+AJ148+AL148)- SMALL((L148,N148,P148,R148,T148,V148,X148,Z148,AB148,AD148,AF148,AH148,AJ148,AL148),1)- SMALL((L148,N148,P148,R148,T148,V148,X148,Z148,AB148,AD148,AF148,AH148,AJ148,AL148),2)- SMALL((L148,N148,P148,R148,T148,V148,X148,Z148,AB148,AD148,AF148,AH148,AJ148,AL148),3)</f>
        <v>0</v>
      </c>
      <c r="AP148" s="161"/>
    </row>
    <row r="149" spans="1:42" s="54" customFormat="1" ht="16" customHeight="1" x14ac:dyDescent="0.2">
      <c r="A149" s="190">
        <f t="shared" si="17"/>
        <v>85</v>
      </c>
      <c r="B149" s="187">
        <v>3535554</v>
      </c>
      <c r="C149" s="181" t="s">
        <v>298</v>
      </c>
      <c r="D149" s="181" t="s">
        <v>247</v>
      </c>
      <c r="E149" s="178" t="str">
        <f t="shared" si="18"/>
        <v>AnnikaMILLER</v>
      </c>
      <c r="F149" s="172">
        <v>2017</v>
      </c>
      <c r="G149" s="193">
        <v>1995</v>
      </c>
      <c r="H149" s="311" t="str">
        <f t="shared" si="15"/>
        <v>SR</v>
      </c>
      <c r="I149" s="415">
        <f>(L149+N149+P149+R149+T149+V149+X149+Z149+AB149+AD149+AF149+AH149+AJ149+AL149)-SMALL((L149, N149,P149,R149,T149,V149,X149,Z149,AB149,AD149,AF149,AH149,AJ149,AL149),1)-SMALL((L149,N149,P149,R149,T149,V149,X149,Z149,AB149,AD149,AF149,AH149,AJ149,AL149),2)-SMALL((L149,N149,P149,R149,T149,V149,X149,Z149,AB149,AD149,AF149,AH149,AJ149,AL149),3)</f>
        <v>0</v>
      </c>
      <c r="J149" s="393"/>
      <c r="K149" s="388">
        <f>IF($E149="","",VLOOKUP($E149,'SuperTour Women'!$E$6:$AN$238,9,FALSE))</f>
        <v>0</v>
      </c>
      <c r="L149" s="157">
        <f>IF(K149,LOOKUP(K149,{1;2;3;4;5;6;7;8;9;10;11;12;13;14;15;16;17;18;19;20;21},{30;25;21;18;16;15;14;13;12;11;10;9;8;7;6;5;4;3;2;1;0}),0)</f>
        <v>0</v>
      </c>
      <c r="M149" s="390">
        <f>IF($E149="","",VLOOKUP($E149,'SuperTour Women'!$E$6:$AN$238,11,FALSE))</f>
        <v>0</v>
      </c>
      <c r="N149" s="43">
        <f>IF(M149,LOOKUP(M149,{1;2;3;4;5;6;7;8;9;10;11;12;13;14;15;16;17;18;19;20;21},{30;25;21;18;16;15;14;13;12;11;10;9;8;7;6;5;4;3;2;1;0}),0)</f>
        <v>0</v>
      </c>
      <c r="O149" s="390">
        <f>IF($E149="","",VLOOKUP($E149,'SuperTour Women'!$E$6:$AN$238,13,FALSE))</f>
        <v>0</v>
      </c>
      <c r="P149" s="41">
        <f>IF(O149,LOOKUP(O149,{1;2;3;4;5;6;7;8;9;10;11;12;13;14;15;16;17;18;19;20;21},{30;25;21;18;16;15;14;13;12;11;10;9;8;7;6;5;4;3;2;1;0}),0)</f>
        <v>0</v>
      </c>
      <c r="Q149" s="390">
        <f>IF($E149="","",VLOOKUP($E149,'SuperTour Women'!$E$6:$AN$238,15,FALSE))</f>
        <v>0</v>
      </c>
      <c r="R149" s="43">
        <f>IF(Q149,LOOKUP(Q149,{1;2;3;4;5;6;7;8;9;10;11;12;13;14;15;16;17;18;19;20;21},{30;25;21;18;16;15;14;13;12;11;10;9;8;7;6;5;4;3;2;1;0}),0)</f>
        <v>0</v>
      </c>
      <c r="S149" s="390">
        <f>IF($E149="","",VLOOKUP($E149,'SuperTour Women'!$E$6:$AN$238,17,FALSE))</f>
        <v>0</v>
      </c>
      <c r="T149" s="45">
        <f>IF(S149,LOOKUP(S149,{1;2;3;4;5;6;7;8;9;10;11;12;13;14;15;16;17;18;19;20;21},{60;50;42;36;32;30;28;26;24;22;20;18;16;14;12;10;8;6;4;2;0}),0)</f>
        <v>0</v>
      </c>
      <c r="U149" s="390">
        <f>IF($E149="","",VLOOKUP($E149,'SuperTour Women'!$E$6:$AN$238,19,FALSE))</f>
        <v>0</v>
      </c>
      <c r="V149" s="41">
        <f>IF(U149,LOOKUP(U149,{1;2;3;4;5;6;7;8;9;10;11;12;13;14;15;16;17;18;19;20;21},{60;50;42;36;32;30;28;26;24;22;20;18;16;14;12;10;8;6;4;2;0}),0)</f>
        <v>0</v>
      </c>
      <c r="W149" s="390">
        <f>IF($E149="","",VLOOKUP($E149,'SuperTour Women'!$E$6:$AN$238,21,FALSE))</f>
        <v>0</v>
      </c>
      <c r="X149" s="45">
        <f>IF(W149,LOOKUP(W149,{1;2;3;4;5;6;7;8;9;10;11;12;13;14;15;16;17;18;19;20;21},{60;50;42;36;32;30;28;26;24;22;20;18;16;14;12;10;8;6;4;2;0}),0)</f>
        <v>0</v>
      </c>
      <c r="Y149" s="390">
        <f>IF($E149="","",VLOOKUP($E149,'SuperTour Women'!$E$6:$AN$238,23,FALSE))</f>
        <v>0</v>
      </c>
      <c r="Z149" s="41">
        <f>IF(Y149,LOOKUP(Y149,{1;2;3;4;5;6;7;8;9;10;11;12;13;14;15;16;17;18;19;20;21},{60;50;42;36;32;30;28;26;24;22;20;18;16;14;12;10;8;6;4;2;0}),0)</f>
        <v>0</v>
      </c>
      <c r="AA149" s="390">
        <f>IF($E149="","",VLOOKUP($E149,'SuperTour Women'!$E$6:$AN$238,25,FALSE))</f>
        <v>0</v>
      </c>
      <c r="AB149" s="106">
        <f>IF(AA149,LOOKUP(AA149,{1;2;3;4;5;6;7;8;9;10;11;12;13;14;15;16;17;18;19;20;21},{30;25;21;18;16;15;14;13;12;11;10;9;8;7;6;5;4;3;2;1;0}),0)</f>
        <v>0</v>
      </c>
      <c r="AC149" s="390">
        <f>IF($E149="","",VLOOKUP($E149,'SuperTour Women'!$E$6:$AN$238,27,FALSE))</f>
        <v>0</v>
      </c>
      <c r="AD149" s="488">
        <f>IF(AC149,LOOKUP(AC149,{1;2;3;4;5;6;7;8;9;10;11;12;13;14;15;16;17;18;19;20;21},{30;25;21;18;16;15;14;13;12;11;10;9;8;7;6;5;4;3;2;1;0}),0)</f>
        <v>0</v>
      </c>
      <c r="AE149" s="390">
        <f>IF($E149="","",VLOOKUP($E149,'SuperTour Women'!$E$6:$AN$238,29,FALSE))</f>
        <v>0</v>
      </c>
      <c r="AF149" s="106">
        <f>IF(AE149,LOOKUP(AE149,{1;2;3;4;5;6;7;8;9;10;11;12;13;14;15;16;17;18;19;20;21},{30;25;21;18;16;15;14;13;12;11;10;9;8;7;6;5;4;3;2;1;0}),0)</f>
        <v>0</v>
      </c>
      <c r="AG149" s="390">
        <f>IF($E149="","",VLOOKUP($E149,'SuperTour Women'!$E$6:$AN$238,31,FALSE))</f>
        <v>0</v>
      </c>
      <c r="AH149" s="41">
        <f>IF(AG149,LOOKUP(AG149,{1;2;3;4;5;6;7;8;9;10;11;12;13;14;15;16;17;18;19;20;21},{30;25;21;18;16;15;14;13;12;11;10;9;8;7;6;5;4;3;2;1;0}),0)</f>
        <v>0</v>
      </c>
      <c r="AI149" s="390">
        <f>IF($E149="","",VLOOKUP($E149,'SuperTour Women'!$E$6:$AN$238,33,FALSE))</f>
        <v>0</v>
      </c>
      <c r="AJ149" s="43">
        <f>IF(AI149,LOOKUP(AI149,{1;2;3;4;5;6;7;8;9;10;11;12;13;14;15;16;17;18;19;20;21},{30;25;21;18;16;15;14;13;12;11;10;9;8;7;6;5;4;3;2;1;0}),0)</f>
        <v>0</v>
      </c>
      <c r="AK149" s="390">
        <f>IF($E149="","",VLOOKUP($E149,'SuperTour Women'!$E$6:$AN$238,35,FALSE))</f>
        <v>0</v>
      </c>
      <c r="AL149" s="43">
        <f>IF(AK149,LOOKUP(AK149,{1;2;3;4;5;6;7;8;9;10;11;12;13;14;15;16;17;18;19;20;21},{30;25;21;18;16;15;14;13;12;11;10;9;8;7;6;5;4;3;2;1;0}),0)</f>
        <v>0</v>
      </c>
      <c r="AM149" s="259"/>
      <c r="AN149" s="255">
        <f t="shared" si="16"/>
        <v>57</v>
      </c>
      <c r="AO149" s="256">
        <f>(L149+N149+P149+R149+T149+V149+X149+Z149+AB149+AD149+AF149+AH149+AJ149+AL149)- SMALL((L149,N149,P149,R149,T149,V149,X149,Z149,AB149,AD149,AF149,AH149,AJ149,AL149),1)- SMALL((L149,N149,P149,R149,T149,V149,X149,Z149,AB149,AD149,AF149,AH149,AJ149,AL149),2)- SMALL((L149,N149,P149,R149,T149,V149,X149,Z149,AB149,AD149,AF149,AH149,AJ149,AL149),3)</f>
        <v>0</v>
      </c>
      <c r="AP149" s="161"/>
    </row>
    <row r="150" spans="1:42" s="264" customFormat="1" ht="16" customHeight="1" x14ac:dyDescent="0.2">
      <c r="A150" s="190">
        <f t="shared" si="17"/>
        <v>85</v>
      </c>
      <c r="B150" s="187">
        <v>3535670</v>
      </c>
      <c r="C150" s="181" t="s">
        <v>366</v>
      </c>
      <c r="D150" s="182" t="s">
        <v>544</v>
      </c>
      <c r="E150" s="178" t="str">
        <f t="shared" si="18"/>
        <v>ErinMOENING</v>
      </c>
      <c r="F150" s="174"/>
      <c r="G150" s="193">
        <v>1999</v>
      </c>
      <c r="H150" s="311" t="str">
        <f t="shared" si="15"/>
        <v>U23</v>
      </c>
      <c r="I150" s="415">
        <f>(L150+N150+P150+R150+T150+V150+X150+Z150+AB150+AD150+AF150+AH150+AJ150+AL150)-SMALL((L150, N150,P150,R150,T150,V150,X150,Z150,AB150,AD150,AF150,AH150,AJ150,AL150),1)-SMALL((L150,N150,P150,R150,T150,V150,X150,Z150,AB150,AD150,AF150,AH150,AJ150,AL150),2)-SMALL((L150,N150,P150,R150,T150,V150,X150,Z150,AB150,AD150,AF150,AH150,AJ150,AL150),3)</f>
        <v>0</v>
      </c>
      <c r="J150" s="393"/>
      <c r="K150" s="388">
        <f>IF($E150="","",VLOOKUP($E150,'SuperTour Women'!$E$6:$AN$238,9,FALSE))</f>
        <v>0</v>
      </c>
      <c r="L150" s="157">
        <f>IF(K150,LOOKUP(K150,{1;2;3;4;5;6;7;8;9;10;11;12;13;14;15;16;17;18;19;20;21},{30;25;21;18;16;15;14;13;12;11;10;9;8;7;6;5;4;3;2;1;0}),0)</f>
        <v>0</v>
      </c>
      <c r="M150" s="390">
        <f>IF($E150="","",VLOOKUP($E150,'SuperTour Women'!$E$6:$AN$238,11,FALSE))</f>
        <v>0</v>
      </c>
      <c r="N150" s="43">
        <f>IF(M150,LOOKUP(M150,{1;2;3;4;5;6;7;8;9;10;11;12;13;14;15;16;17;18;19;20;21},{30;25;21;18;16;15;14;13;12;11;10;9;8;7;6;5;4;3;2;1;0}),0)</f>
        <v>0</v>
      </c>
      <c r="O150" s="390">
        <f>IF($E150="","",VLOOKUP($E150,'SuperTour Women'!$E$6:$AN$238,13,FALSE))</f>
        <v>0</v>
      </c>
      <c r="P150" s="41">
        <f>IF(O150,LOOKUP(O150,{1;2;3;4;5;6;7;8;9;10;11;12;13;14;15;16;17;18;19;20;21},{30;25;21;18;16;15;14;13;12;11;10;9;8;7;6;5;4;3;2;1;0}),0)</f>
        <v>0</v>
      </c>
      <c r="Q150" s="390">
        <f>IF($E150="","",VLOOKUP($E150,'SuperTour Women'!$E$6:$AN$238,15,FALSE))</f>
        <v>0</v>
      </c>
      <c r="R150" s="43">
        <f>IF(Q150,LOOKUP(Q150,{1;2;3;4;5;6;7;8;9;10;11;12;13;14;15;16;17;18;19;20;21},{30;25;21;18;16;15;14;13;12;11;10;9;8;7;6;5;4;3;2;1;0}),0)</f>
        <v>0</v>
      </c>
      <c r="S150" s="390">
        <f>IF($E150="","",VLOOKUP($E150,'SuperTour Women'!$E$6:$AN$238,17,FALSE))</f>
        <v>0</v>
      </c>
      <c r="T150" s="45">
        <f>IF(S150,LOOKUP(S150,{1;2;3;4;5;6;7;8;9;10;11;12;13;14;15;16;17;18;19;20;21},{60;50;42;36;32;30;28;26;24;22;20;18;16;14;12;10;8;6;4;2;0}),0)</f>
        <v>0</v>
      </c>
      <c r="U150" s="390">
        <f>IF($E150="","",VLOOKUP($E150,'SuperTour Women'!$E$6:$AN$238,19,FALSE))</f>
        <v>0</v>
      </c>
      <c r="V150" s="41">
        <f>IF(U150,LOOKUP(U150,{1;2;3;4;5;6;7;8;9;10;11;12;13;14;15;16;17;18;19;20;21},{60;50;42;36;32;30;28;26;24;22;20;18;16;14;12;10;8;6;4;2;0}),0)</f>
        <v>0</v>
      </c>
      <c r="W150" s="390">
        <f>IF($E150="","",VLOOKUP($E150,'SuperTour Women'!$E$6:$AN$238,21,FALSE))</f>
        <v>0</v>
      </c>
      <c r="X150" s="45">
        <f>IF(W150,LOOKUP(W150,{1;2;3;4;5;6;7;8;9;10;11;12;13;14;15;16;17;18;19;20;21},{60;50;42;36;32;30;28;26;24;22;20;18;16;14;12;10;8;6;4;2;0}),0)</f>
        <v>0</v>
      </c>
      <c r="Y150" s="390">
        <f>IF($E150="","",VLOOKUP($E150,'SuperTour Women'!$E$6:$AN$238,23,FALSE))</f>
        <v>0</v>
      </c>
      <c r="Z150" s="41">
        <f>IF(Y150,LOOKUP(Y150,{1;2;3;4;5;6;7;8;9;10;11;12;13;14;15;16;17;18;19;20;21},{60;50;42;36;32;30;28;26;24;22;20;18;16;14;12;10;8;6;4;2;0}),0)</f>
        <v>0</v>
      </c>
      <c r="AA150" s="390">
        <f>IF($E150="","",VLOOKUP($E150,'SuperTour Women'!$E$6:$AN$238,25,FALSE))</f>
        <v>0</v>
      </c>
      <c r="AB150" s="106">
        <f>IF(AA150,LOOKUP(AA150,{1;2;3;4;5;6;7;8;9;10;11;12;13;14;15;16;17;18;19;20;21},{30;25;21;18;16;15;14;13;12;11;10;9;8;7;6;5;4;3;2;1;0}),0)</f>
        <v>0</v>
      </c>
      <c r="AC150" s="390">
        <f>IF($E150="","",VLOOKUP($E150,'SuperTour Women'!$E$6:$AN$238,27,FALSE))</f>
        <v>0</v>
      </c>
      <c r="AD150" s="488">
        <f>IF(AC150,LOOKUP(AC150,{1;2;3;4;5;6;7;8;9;10;11;12;13;14;15;16;17;18;19;20;21},{30;25;21;18;16;15;14;13;12;11;10;9;8;7;6;5;4;3;2;1;0}),0)</f>
        <v>0</v>
      </c>
      <c r="AE150" s="390">
        <f>IF($E150="","",VLOOKUP($E150,'SuperTour Women'!$E$6:$AN$238,29,FALSE))</f>
        <v>0</v>
      </c>
      <c r="AF150" s="106">
        <f>IF(AE150,LOOKUP(AE150,{1;2;3;4;5;6;7;8;9;10;11;12;13;14;15;16;17;18;19;20;21},{30;25;21;18;16;15;14;13;12;11;10;9;8;7;6;5;4;3;2;1;0}),0)</f>
        <v>0</v>
      </c>
      <c r="AG150" s="390">
        <f>IF($E150="","",VLOOKUP($E150,'SuperTour Women'!$E$6:$AN$238,31,FALSE))</f>
        <v>0</v>
      </c>
      <c r="AH150" s="41">
        <f>IF(AG150,LOOKUP(AG150,{1;2;3;4;5;6;7;8;9;10;11;12;13;14;15;16;17;18;19;20;21},{30;25;21;18;16;15;14;13;12;11;10;9;8;7;6;5;4;3;2;1;0}),0)</f>
        <v>0</v>
      </c>
      <c r="AI150" s="390">
        <f>IF($E150="","",VLOOKUP($E150,'SuperTour Women'!$E$6:$AN$238,33,FALSE))</f>
        <v>0</v>
      </c>
      <c r="AJ150" s="43">
        <f>IF(AI150,LOOKUP(AI150,{1;2;3;4;5;6;7;8;9;10;11;12;13;14;15;16;17;18;19;20;21},{30;25;21;18;16;15;14;13;12;11;10;9;8;7;6;5;4;3;2;1;0}),0)</f>
        <v>0</v>
      </c>
      <c r="AK150" s="390">
        <f>IF($E150="","",VLOOKUP($E150,'SuperTour Women'!$E$6:$AN$238,35,FALSE))</f>
        <v>0</v>
      </c>
      <c r="AL150" s="43">
        <f>IF(AK150,LOOKUP(AK150,{1;2;3;4;5;6;7;8;9;10;11;12;13;14;15;16;17;18;19;20;21},{30;25;21;18;16;15;14;13;12;11;10;9;8;7;6;5;4;3;2;1;0}),0)</f>
        <v>0</v>
      </c>
      <c r="AM150" s="437"/>
      <c r="AN150" s="255">
        <f t="shared" si="16"/>
        <v>57</v>
      </c>
      <c r="AO150" s="256">
        <f>(L150+N150+P150+R150+T150+V150+X150+Z150+AB150+AD150+AF150+AH150+AJ150+AL150)- SMALL((L150,N150,P150,R150,T150,V150,X150,Z150,AB150,AD150,AF150,AH150,AJ150,AL150),1)- SMALL((L150,N150,P150,R150,T150,V150,X150,Z150,AB150,AD150,AF150,AH150,AJ150,AL150),2)- SMALL((L150,N150,P150,R150,T150,V150,X150,Z150,AB150,AD150,AF150,AH150,AJ150,AL150),3)</f>
        <v>0</v>
      </c>
      <c r="AP150" s="393"/>
    </row>
    <row r="151" spans="1:42" s="54" customFormat="1" ht="16" customHeight="1" x14ac:dyDescent="0.2">
      <c r="A151" s="190">
        <f t="shared" si="17"/>
        <v>85</v>
      </c>
      <c r="B151" s="187">
        <v>3535784</v>
      </c>
      <c r="C151" s="181" t="s">
        <v>257</v>
      </c>
      <c r="D151" s="181" t="s">
        <v>218</v>
      </c>
      <c r="E151" s="178" t="str">
        <f t="shared" si="18"/>
        <v>ChelseaMOORE</v>
      </c>
      <c r="F151" s="172">
        <v>2017</v>
      </c>
      <c r="G151" s="193">
        <v>2000</v>
      </c>
      <c r="H151" s="311" t="str">
        <f t="shared" si="15"/>
        <v>U23</v>
      </c>
      <c r="I151" s="415">
        <f>(L151+N151+P151+R151+T151+V151+X151+Z151+AB151+AD151+AF151+AH151+AJ151+AL151)-SMALL((L151, N151,P151,R151,T151,V151,X151,Z151,AB151,AD151,AF151,AH151,AJ151,AL151),1)-SMALL((L151,N151,P151,R151,T151,V151,X151,Z151,AB151,AD151,AF151,AH151,AJ151,AL151),2)-SMALL((L151,N151,P151,R151,T151,V151,X151,Z151,AB151,AD151,AF151,AH151,AJ151,AL151),3)</f>
        <v>0</v>
      </c>
      <c r="J151" s="393"/>
      <c r="K151" s="388">
        <f>IF($E151="","",VLOOKUP($E151,'SuperTour Women'!$E$6:$AN$238,9,FALSE))</f>
        <v>0</v>
      </c>
      <c r="L151" s="157">
        <f>IF(K151,LOOKUP(K151,{1;2;3;4;5;6;7;8;9;10;11;12;13;14;15;16;17;18;19;20;21},{30;25;21;18;16;15;14;13;12;11;10;9;8;7;6;5;4;3;2;1;0}),0)</f>
        <v>0</v>
      </c>
      <c r="M151" s="390">
        <f>IF($E151="","",VLOOKUP($E151,'SuperTour Women'!$E$6:$AN$238,11,FALSE))</f>
        <v>0</v>
      </c>
      <c r="N151" s="43">
        <f>IF(M151,LOOKUP(M151,{1;2;3;4;5;6;7;8;9;10;11;12;13;14;15;16;17;18;19;20;21},{30;25;21;18;16;15;14;13;12;11;10;9;8;7;6;5;4;3;2;1;0}),0)</f>
        <v>0</v>
      </c>
      <c r="O151" s="390">
        <f>IF($E151="","",VLOOKUP($E151,'SuperTour Women'!$E$6:$AN$238,13,FALSE))</f>
        <v>0</v>
      </c>
      <c r="P151" s="41">
        <f>IF(O151,LOOKUP(O151,{1;2;3;4;5;6;7;8;9;10;11;12;13;14;15;16;17;18;19;20;21},{30;25;21;18;16;15;14;13;12;11;10;9;8;7;6;5;4;3;2;1;0}),0)</f>
        <v>0</v>
      </c>
      <c r="Q151" s="390">
        <f>IF($E151="","",VLOOKUP($E151,'SuperTour Women'!$E$6:$AN$238,15,FALSE))</f>
        <v>0</v>
      </c>
      <c r="R151" s="43">
        <f>IF(Q151,LOOKUP(Q151,{1;2;3;4;5;6;7;8;9;10;11;12;13;14;15;16;17;18;19;20;21},{30;25;21;18;16;15;14;13;12;11;10;9;8;7;6;5;4;3;2;1;0}),0)</f>
        <v>0</v>
      </c>
      <c r="S151" s="390">
        <f>IF($E151="","",VLOOKUP($E151,'SuperTour Women'!$E$6:$AN$238,17,FALSE))</f>
        <v>0</v>
      </c>
      <c r="T151" s="45">
        <f>IF(S151,LOOKUP(S151,{1;2;3;4;5;6;7;8;9;10;11;12;13;14;15;16;17;18;19;20;21},{60;50;42;36;32;30;28;26;24;22;20;18;16;14;12;10;8;6;4;2;0}),0)</f>
        <v>0</v>
      </c>
      <c r="U151" s="390">
        <f>IF($E151="","",VLOOKUP($E151,'SuperTour Women'!$E$6:$AN$238,19,FALSE))</f>
        <v>0</v>
      </c>
      <c r="V151" s="41">
        <f>IF(U151,LOOKUP(U151,{1;2;3;4;5;6;7;8;9;10;11;12;13;14;15;16;17;18;19;20;21},{60;50;42;36;32;30;28;26;24;22;20;18;16;14;12;10;8;6;4;2;0}),0)</f>
        <v>0</v>
      </c>
      <c r="W151" s="390">
        <f>IF($E151="","",VLOOKUP($E151,'SuperTour Women'!$E$6:$AN$238,21,FALSE))</f>
        <v>0</v>
      </c>
      <c r="X151" s="45">
        <f>IF(W151,LOOKUP(W151,{1;2;3;4;5;6;7;8;9;10;11;12;13;14;15;16;17;18;19;20;21},{60;50;42;36;32;30;28;26;24;22;20;18;16;14;12;10;8;6;4;2;0}),0)</f>
        <v>0</v>
      </c>
      <c r="Y151" s="390">
        <f>IF($E151="","",VLOOKUP($E151,'SuperTour Women'!$E$6:$AN$238,23,FALSE))</f>
        <v>0</v>
      </c>
      <c r="Z151" s="41">
        <f>IF(Y151,LOOKUP(Y151,{1;2;3;4;5;6;7;8;9;10;11;12;13;14;15;16;17;18;19;20;21},{60;50;42;36;32;30;28;26;24;22;20;18;16;14;12;10;8;6;4;2;0}),0)</f>
        <v>0</v>
      </c>
      <c r="AA151" s="390">
        <f>IF($E151="","",VLOOKUP($E151,'SuperTour Women'!$E$6:$AN$238,25,FALSE))</f>
        <v>0</v>
      </c>
      <c r="AB151" s="106">
        <f>IF(AA151,LOOKUP(AA151,{1;2;3;4;5;6;7;8;9;10;11;12;13;14;15;16;17;18;19;20;21},{30;25;21;18;16;15;14;13;12;11;10;9;8;7;6;5;4;3;2;1;0}),0)</f>
        <v>0</v>
      </c>
      <c r="AC151" s="390">
        <f>IF($E151="","",VLOOKUP($E151,'SuperTour Women'!$E$6:$AN$238,27,FALSE))</f>
        <v>0</v>
      </c>
      <c r="AD151" s="488">
        <f>IF(AC151,LOOKUP(AC151,{1;2;3;4;5;6;7;8;9;10;11;12;13;14;15;16;17;18;19;20;21},{30;25;21;18;16;15;14;13;12;11;10;9;8;7;6;5;4;3;2;1;0}),0)</f>
        <v>0</v>
      </c>
      <c r="AE151" s="390">
        <f>IF($E151="","",VLOOKUP($E151,'SuperTour Women'!$E$6:$AN$238,29,FALSE))</f>
        <v>0</v>
      </c>
      <c r="AF151" s="106">
        <f>IF(AE151,LOOKUP(AE151,{1;2;3;4;5;6;7;8;9;10;11;12;13;14;15;16;17;18;19;20;21},{30;25;21;18;16;15;14;13;12;11;10;9;8;7;6;5;4;3;2;1;0}),0)</f>
        <v>0</v>
      </c>
      <c r="AG151" s="390">
        <f>IF($E151="","",VLOOKUP($E151,'SuperTour Women'!$E$6:$AN$238,31,FALSE))</f>
        <v>0</v>
      </c>
      <c r="AH151" s="41">
        <f>IF(AG151,LOOKUP(AG151,{1;2;3;4;5;6;7;8;9;10;11;12;13;14;15;16;17;18;19;20;21},{30;25;21;18;16;15;14;13;12;11;10;9;8;7;6;5;4;3;2;1;0}),0)</f>
        <v>0</v>
      </c>
      <c r="AI151" s="390">
        <f>IF($E151="","",VLOOKUP($E151,'SuperTour Women'!$E$6:$AN$238,33,FALSE))</f>
        <v>0</v>
      </c>
      <c r="AJ151" s="43">
        <f>IF(AI151,LOOKUP(AI151,{1;2;3;4;5;6;7;8;9;10;11;12;13;14;15;16;17;18;19;20;21},{30;25;21;18;16;15;14;13;12;11;10;9;8;7;6;5;4;3;2;1;0}),0)</f>
        <v>0</v>
      </c>
      <c r="AK151" s="390">
        <f>IF($E151="","",VLOOKUP($E151,'SuperTour Women'!$E$6:$AN$238,35,FALSE))</f>
        <v>0</v>
      </c>
      <c r="AL151" s="43">
        <f>IF(AK151,LOOKUP(AK151,{1;2;3;4;5;6;7;8;9;10;11;12;13;14;15;16;17;18;19;20;21},{30;25;21;18;16;15;14;13;12;11;10;9;8;7;6;5;4;3;2;1;0}),0)</f>
        <v>0</v>
      </c>
      <c r="AM151" s="259"/>
      <c r="AN151" s="255">
        <f t="shared" si="16"/>
        <v>57</v>
      </c>
      <c r="AO151" s="256">
        <f>(L151+N151+P151+R151+T151+V151+X151+Z151+AB151+AD151+AF151+AH151+AJ151+AL151)- SMALL((L151,N151,P151,R151,T151,V151,X151,Z151,AB151,AD151,AF151,AH151,AJ151,AL151),1)- SMALL((L151,N151,P151,R151,T151,V151,X151,Z151,AB151,AD151,AF151,AH151,AJ151,AL151),2)- SMALL((L151,N151,P151,R151,T151,V151,X151,Z151,AB151,AD151,AF151,AH151,AJ151,AL151),3)</f>
        <v>0</v>
      </c>
      <c r="AP151" s="161"/>
    </row>
    <row r="152" spans="1:42" s="54" customFormat="1" ht="16" customHeight="1" x14ac:dyDescent="0.2">
      <c r="A152" s="190">
        <f t="shared" si="17"/>
        <v>85</v>
      </c>
      <c r="B152" s="187">
        <v>3085002</v>
      </c>
      <c r="C152" s="181" t="s">
        <v>432</v>
      </c>
      <c r="D152" s="181" t="s">
        <v>433</v>
      </c>
      <c r="E152" s="178" t="str">
        <f t="shared" si="18"/>
        <v>JaquelineMOURAO</v>
      </c>
      <c r="F152" s="172">
        <v>2017</v>
      </c>
      <c r="G152" s="193">
        <v>1975</v>
      </c>
      <c r="H152" s="311" t="str">
        <f t="shared" ref="H152:H183" si="19">IF(ISBLANK(G152),"",IF(G152&gt;1995.9,"U23","SR"))</f>
        <v>SR</v>
      </c>
      <c r="I152" s="415">
        <f>(L152+N152+P152+R152+T152+V152+X152+Z152+AB152+AD152+AF152+AH152+AJ152+AL152)-SMALL((L152, N152,P152,R152,T152,V152,X152,Z152,AB152,AD152,AF152,AH152,AJ152,AL152),1)-SMALL((L152,N152,P152,R152,T152,V152,X152,Z152,AB152,AD152,AF152,AH152,AJ152,AL152),2)-SMALL((L152,N152,P152,R152,T152,V152,X152,Z152,AB152,AD152,AF152,AH152,AJ152,AL152),3)</f>
        <v>0</v>
      </c>
      <c r="J152" s="393"/>
      <c r="K152" s="388">
        <f>IF($E152="","",VLOOKUP($E152,'SuperTour Women'!$E$6:$AN$238,9,FALSE))</f>
        <v>0</v>
      </c>
      <c r="L152" s="157">
        <f>IF(K152,LOOKUP(K152,{1;2;3;4;5;6;7;8;9;10;11;12;13;14;15;16;17;18;19;20;21},{30;25;21;18;16;15;14;13;12;11;10;9;8;7;6;5;4;3;2;1;0}),0)</f>
        <v>0</v>
      </c>
      <c r="M152" s="390">
        <f>IF($E152="","",VLOOKUP($E152,'SuperTour Women'!$E$6:$AN$238,11,FALSE))</f>
        <v>0</v>
      </c>
      <c r="N152" s="43">
        <f>IF(M152,LOOKUP(M152,{1;2;3;4;5;6;7;8;9;10;11;12;13;14;15;16;17;18;19;20;21},{30;25;21;18;16;15;14;13;12;11;10;9;8;7;6;5;4;3;2;1;0}),0)</f>
        <v>0</v>
      </c>
      <c r="O152" s="390">
        <f>IF($E152="","",VLOOKUP($E152,'SuperTour Women'!$E$6:$AN$238,13,FALSE))</f>
        <v>0</v>
      </c>
      <c r="P152" s="41">
        <f>IF(O152,LOOKUP(O152,{1;2;3;4;5;6;7;8;9;10;11;12;13;14;15;16;17;18;19;20;21},{30;25;21;18;16;15;14;13;12;11;10;9;8;7;6;5;4;3;2;1;0}),0)</f>
        <v>0</v>
      </c>
      <c r="Q152" s="390">
        <f>IF($E152="","",VLOOKUP($E152,'SuperTour Women'!$E$6:$AN$238,15,FALSE))</f>
        <v>0</v>
      </c>
      <c r="R152" s="43">
        <f>IF(Q152,LOOKUP(Q152,{1;2;3;4;5;6;7;8;9;10;11;12;13;14;15;16;17;18;19;20;21},{30;25;21;18;16;15;14;13;12;11;10;9;8;7;6;5;4;3;2;1;0}),0)</f>
        <v>0</v>
      </c>
      <c r="S152" s="390">
        <f>IF($E152="","",VLOOKUP($E152,'SuperTour Women'!$E$6:$AN$238,17,FALSE))</f>
        <v>0</v>
      </c>
      <c r="T152" s="45">
        <f>IF(S152,LOOKUP(S152,{1;2;3;4;5;6;7;8;9;10;11;12;13;14;15;16;17;18;19;20;21},{60;50;42;36;32;30;28;26;24;22;20;18;16;14;12;10;8;6;4;2;0}),0)</f>
        <v>0</v>
      </c>
      <c r="U152" s="390">
        <f>IF($E152="","",VLOOKUP($E152,'SuperTour Women'!$E$6:$AN$238,19,FALSE))</f>
        <v>0</v>
      </c>
      <c r="V152" s="41">
        <f>IF(U152,LOOKUP(U152,{1;2;3;4;5;6;7;8;9;10;11;12;13;14;15;16;17;18;19;20;21},{60;50;42;36;32;30;28;26;24;22;20;18;16;14;12;10;8;6;4;2;0}),0)</f>
        <v>0</v>
      </c>
      <c r="W152" s="390">
        <f>IF($E152="","",VLOOKUP($E152,'SuperTour Women'!$E$6:$AN$238,21,FALSE))</f>
        <v>0</v>
      </c>
      <c r="X152" s="45">
        <f>IF(W152,LOOKUP(W152,{1;2;3;4;5;6;7;8;9;10;11;12;13;14;15;16;17;18;19;20;21},{60;50;42;36;32;30;28;26;24;22;20;18;16;14;12;10;8;6;4;2;0}),0)</f>
        <v>0</v>
      </c>
      <c r="Y152" s="390">
        <f>IF($E152="","",VLOOKUP($E152,'SuperTour Women'!$E$6:$AN$238,23,FALSE))</f>
        <v>0</v>
      </c>
      <c r="Z152" s="41">
        <f>IF(Y152,LOOKUP(Y152,{1;2;3;4;5;6;7;8;9;10;11;12;13;14;15;16;17;18;19;20;21},{60;50;42;36;32;30;28;26;24;22;20;18;16;14;12;10;8;6;4;2;0}),0)</f>
        <v>0</v>
      </c>
      <c r="AA152" s="390">
        <f>IF($E152="","",VLOOKUP($E152,'SuperTour Women'!$E$6:$AN$238,25,FALSE))</f>
        <v>0</v>
      </c>
      <c r="AB152" s="106">
        <f>IF(AA152,LOOKUP(AA152,{1;2;3;4;5;6;7;8;9;10;11;12;13;14;15;16;17;18;19;20;21},{30;25;21;18;16;15;14;13;12;11;10;9;8;7;6;5;4;3;2;1;0}),0)</f>
        <v>0</v>
      </c>
      <c r="AC152" s="390">
        <f>IF($E152="","",VLOOKUP($E152,'SuperTour Women'!$E$6:$AN$238,27,FALSE))</f>
        <v>0</v>
      </c>
      <c r="AD152" s="488">
        <f>IF(AC152,LOOKUP(AC152,{1;2;3;4;5;6;7;8;9;10;11;12;13;14;15;16;17;18;19;20;21},{30;25;21;18;16;15;14;13;12;11;10;9;8;7;6;5;4;3;2;1;0}),0)</f>
        <v>0</v>
      </c>
      <c r="AE152" s="390">
        <f>IF($E152="","",VLOOKUP($E152,'SuperTour Women'!$E$6:$AN$238,29,FALSE))</f>
        <v>0</v>
      </c>
      <c r="AF152" s="106">
        <f>IF(AE152,LOOKUP(AE152,{1;2;3;4;5;6;7;8;9;10;11;12;13;14;15;16;17;18;19;20;21},{30;25;21;18;16;15;14;13;12;11;10;9;8;7;6;5;4;3;2;1;0}),0)</f>
        <v>0</v>
      </c>
      <c r="AG152" s="390">
        <f>IF($E152="","",VLOOKUP($E152,'SuperTour Women'!$E$6:$AN$238,31,FALSE))</f>
        <v>0</v>
      </c>
      <c r="AH152" s="41">
        <f>IF(AG152,LOOKUP(AG152,{1;2;3;4;5;6;7;8;9;10;11;12;13;14;15;16;17;18;19;20;21},{30;25;21;18;16;15;14;13;12;11;10;9;8;7;6;5;4;3;2;1;0}),0)</f>
        <v>0</v>
      </c>
      <c r="AI152" s="390">
        <f>IF($E152="","",VLOOKUP($E152,'SuperTour Women'!$E$6:$AN$238,33,FALSE))</f>
        <v>0</v>
      </c>
      <c r="AJ152" s="43">
        <f>IF(AI152,LOOKUP(AI152,{1;2;3;4;5;6;7;8;9;10;11;12;13;14;15;16;17;18;19;20;21},{30;25;21;18;16;15;14;13;12;11;10;9;8;7;6;5;4;3;2;1;0}),0)</f>
        <v>0</v>
      </c>
      <c r="AK152" s="390">
        <f>IF($E152="","",VLOOKUP($E152,'SuperTour Women'!$E$6:$AN$238,35,FALSE))</f>
        <v>0</v>
      </c>
      <c r="AL152" s="43">
        <f>IF(AK152,LOOKUP(AK152,{1;2;3;4;5;6;7;8;9;10;11;12;13;14;15;16;17;18;19;20;21},{30;25;21;18;16;15;14;13;12;11;10;9;8;7;6;5;4;3;2;1;0}),0)</f>
        <v>0</v>
      </c>
      <c r="AM152" s="259"/>
      <c r="AN152" s="255">
        <f t="shared" si="16"/>
        <v>57</v>
      </c>
      <c r="AO152" s="256">
        <f>(L152+N152+P152+R152+T152+V152+X152+Z152+AB152+AD152+AF152+AH152+AJ152+AL152)- SMALL((L152,N152,P152,R152,T152,V152,X152,Z152,AB152,AD152,AF152,AH152,AJ152,AL152),1)- SMALL((L152,N152,P152,R152,T152,V152,X152,Z152,AB152,AD152,AF152,AH152,AJ152,AL152),2)- SMALL((L152,N152,P152,R152,T152,V152,X152,Z152,AB152,AD152,AF152,AH152,AJ152,AL152),3)</f>
        <v>0</v>
      </c>
      <c r="AP152" s="161"/>
    </row>
    <row r="153" spans="1:42" s="54" customFormat="1" ht="16" customHeight="1" x14ac:dyDescent="0.2">
      <c r="A153" s="190">
        <f t="shared" si="17"/>
        <v>85</v>
      </c>
      <c r="B153" s="187">
        <v>3515187</v>
      </c>
      <c r="C153" s="181" t="s">
        <v>434</v>
      </c>
      <c r="D153" s="181" t="s">
        <v>435</v>
      </c>
      <c r="E153" s="178" t="str">
        <f t="shared" si="18"/>
        <v>NataliaMUELLER</v>
      </c>
      <c r="F153" s="172">
        <v>2017</v>
      </c>
      <c r="G153" s="193">
        <v>1992</v>
      </c>
      <c r="H153" s="311" t="str">
        <f t="shared" si="19"/>
        <v>SR</v>
      </c>
      <c r="I153" s="415">
        <f>(L153+N153+P153+R153+T153+V153+X153+Z153+AB153+AD153+AF153+AH153+AJ153+AL153)-SMALL((L153, N153,P153,R153,T153,V153,X153,Z153,AB153,AD153,AF153,AH153,AJ153,AL153),1)-SMALL((L153,N153,P153,R153,T153,V153,X153,Z153,AB153,AD153,AF153,AH153,AJ153,AL153),2)-SMALL((L153,N153,P153,R153,T153,V153,X153,Z153,AB153,AD153,AF153,AH153,AJ153,AL153),3)</f>
        <v>0</v>
      </c>
      <c r="J153" s="393"/>
      <c r="K153" s="388">
        <f>IF($E153="","",VLOOKUP($E153,'SuperTour Women'!$E$6:$AN$238,9,FALSE))</f>
        <v>0</v>
      </c>
      <c r="L153" s="157">
        <f>IF(K153,LOOKUP(K153,{1;2;3;4;5;6;7;8;9;10;11;12;13;14;15;16;17;18;19;20;21},{30;25;21;18;16;15;14;13;12;11;10;9;8;7;6;5;4;3;2;1;0}),0)</f>
        <v>0</v>
      </c>
      <c r="M153" s="390">
        <f>IF($E153="","",VLOOKUP($E153,'SuperTour Women'!$E$6:$AN$238,11,FALSE))</f>
        <v>0</v>
      </c>
      <c r="N153" s="43">
        <f>IF(M153,LOOKUP(M153,{1;2;3;4;5;6;7;8;9;10;11;12;13;14;15;16;17;18;19;20;21},{30;25;21;18;16;15;14;13;12;11;10;9;8;7;6;5;4;3;2;1;0}),0)</f>
        <v>0</v>
      </c>
      <c r="O153" s="390">
        <f>IF($E153="","",VLOOKUP($E153,'SuperTour Women'!$E$6:$AN$238,13,FALSE))</f>
        <v>0</v>
      </c>
      <c r="P153" s="41">
        <f>IF(O153,LOOKUP(O153,{1;2;3;4;5;6;7;8;9;10;11;12;13;14;15;16;17;18;19;20;21},{30;25;21;18;16;15;14;13;12;11;10;9;8;7;6;5;4;3;2;1;0}),0)</f>
        <v>0</v>
      </c>
      <c r="Q153" s="390">
        <f>IF($E153="","",VLOOKUP($E153,'SuperTour Women'!$E$6:$AN$238,15,FALSE))</f>
        <v>0</v>
      </c>
      <c r="R153" s="43">
        <f>IF(Q153,LOOKUP(Q153,{1;2;3;4;5;6;7;8;9;10;11;12;13;14;15;16;17;18;19;20;21},{30;25;21;18;16;15;14;13;12;11;10;9;8;7;6;5;4;3;2;1;0}),0)</f>
        <v>0</v>
      </c>
      <c r="S153" s="390">
        <f>IF($E153="","",VLOOKUP($E153,'SuperTour Women'!$E$6:$AN$238,17,FALSE))</f>
        <v>0</v>
      </c>
      <c r="T153" s="45">
        <f>IF(S153,LOOKUP(S153,{1;2;3;4;5;6;7;8;9;10;11;12;13;14;15;16;17;18;19;20;21},{60;50;42;36;32;30;28;26;24;22;20;18;16;14;12;10;8;6;4;2;0}),0)</f>
        <v>0</v>
      </c>
      <c r="U153" s="390">
        <f>IF($E153="","",VLOOKUP($E153,'SuperTour Women'!$E$6:$AN$238,19,FALSE))</f>
        <v>0</v>
      </c>
      <c r="V153" s="41">
        <f>IF(U153,LOOKUP(U153,{1;2;3;4;5;6;7;8;9;10;11;12;13;14;15;16;17;18;19;20;21},{60;50;42;36;32;30;28;26;24;22;20;18;16;14;12;10;8;6;4;2;0}),0)</f>
        <v>0</v>
      </c>
      <c r="W153" s="390">
        <f>IF($E153="","",VLOOKUP($E153,'SuperTour Women'!$E$6:$AN$238,21,FALSE))</f>
        <v>0</v>
      </c>
      <c r="X153" s="45">
        <f>IF(W153,LOOKUP(W153,{1;2;3;4;5;6;7;8;9;10;11;12;13;14;15;16;17;18;19;20;21},{60;50;42;36;32;30;28;26;24;22;20;18;16;14;12;10;8;6;4;2;0}),0)</f>
        <v>0</v>
      </c>
      <c r="Y153" s="390">
        <f>IF($E153="","",VLOOKUP($E153,'SuperTour Women'!$E$6:$AN$238,23,FALSE))</f>
        <v>0</v>
      </c>
      <c r="Z153" s="41">
        <f>IF(Y153,LOOKUP(Y153,{1;2;3;4;5;6;7;8;9;10;11;12;13;14;15;16;17;18;19;20;21},{60;50;42;36;32;30;28;26;24;22;20;18;16;14;12;10;8;6;4;2;0}),0)</f>
        <v>0</v>
      </c>
      <c r="AA153" s="390">
        <f>IF($E153="","",VLOOKUP($E153,'SuperTour Women'!$E$6:$AN$238,25,FALSE))</f>
        <v>0</v>
      </c>
      <c r="AB153" s="106">
        <f>IF(AA153,LOOKUP(AA153,{1;2;3;4;5;6;7;8;9;10;11;12;13;14;15;16;17;18;19;20;21},{30;25;21;18;16;15;14;13;12;11;10;9;8;7;6;5;4;3;2;1;0}),0)</f>
        <v>0</v>
      </c>
      <c r="AC153" s="390">
        <f>IF($E153="","",VLOOKUP($E153,'SuperTour Women'!$E$6:$AN$238,27,FALSE))</f>
        <v>0</v>
      </c>
      <c r="AD153" s="488">
        <f>IF(AC153,LOOKUP(AC153,{1;2;3;4;5;6;7;8;9;10;11;12;13;14;15;16;17;18;19;20;21},{30;25;21;18;16;15;14;13;12;11;10;9;8;7;6;5;4;3;2;1;0}),0)</f>
        <v>0</v>
      </c>
      <c r="AE153" s="390">
        <f>IF($E153="","",VLOOKUP($E153,'SuperTour Women'!$E$6:$AN$238,29,FALSE))</f>
        <v>0</v>
      </c>
      <c r="AF153" s="106">
        <f>IF(AE153,LOOKUP(AE153,{1;2;3;4;5;6;7;8;9;10;11;12;13;14;15;16;17;18;19;20;21},{30;25;21;18;16;15;14;13;12;11;10;9;8;7;6;5;4;3;2;1;0}),0)</f>
        <v>0</v>
      </c>
      <c r="AG153" s="390">
        <f>IF($E153="","",VLOOKUP($E153,'SuperTour Women'!$E$6:$AN$238,31,FALSE))</f>
        <v>0</v>
      </c>
      <c r="AH153" s="41">
        <f>IF(AG153,LOOKUP(AG153,{1;2;3;4;5;6;7;8;9;10;11;12;13;14;15;16;17;18;19;20;21},{30;25;21;18;16;15;14;13;12;11;10;9;8;7;6;5;4;3;2;1;0}),0)</f>
        <v>0</v>
      </c>
      <c r="AI153" s="390">
        <f>IF($E153="","",VLOOKUP($E153,'SuperTour Women'!$E$6:$AN$238,33,FALSE))</f>
        <v>0</v>
      </c>
      <c r="AJ153" s="43">
        <f>IF(AI153,LOOKUP(AI153,{1;2;3;4;5;6;7;8;9;10;11;12;13;14;15;16;17;18;19;20;21},{30;25;21;18;16;15;14;13;12;11;10;9;8;7;6;5;4;3;2;1;0}),0)</f>
        <v>0</v>
      </c>
      <c r="AK153" s="390">
        <f>IF($E153="","",VLOOKUP($E153,'SuperTour Women'!$E$6:$AN$238,35,FALSE))</f>
        <v>0</v>
      </c>
      <c r="AL153" s="43">
        <f>IF(AK153,LOOKUP(AK153,{1;2;3;4;5;6;7;8;9;10;11;12;13;14;15;16;17;18;19;20;21},{30;25;21;18;16;15;14;13;12;11;10;9;8;7;6;5;4;3;2;1;0}),0)</f>
        <v>0</v>
      </c>
      <c r="AM153" s="259"/>
      <c r="AN153" s="255">
        <f t="shared" si="16"/>
        <v>57</v>
      </c>
      <c r="AO153" s="256">
        <f>(L153+N153+P153+R153+T153+V153+X153+Z153+AB153+AD153+AF153+AH153+AJ153+AL153)- SMALL((L153,N153,P153,R153,T153,V153,X153,Z153,AB153,AD153,AF153,AH153,AJ153,AL153),1)- SMALL((L153,N153,P153,R153,T153,V153,X153,Z153,AB153,AD153,AF153,AH153,AJ153,AL153),2)- SMALL((L153,N153,P153,R153,T153,V153,X153,Z153,AB153,AD153,AF153,AH153,AJ153,AL153),3)</f>
        <v>0</v>
      </c>
      <c r="AP153" s="161"/>
    </row>
    <row r="154" spans="1:42" s="54" customFormat="1" ht="16" customHeight="1" x14ac:dyDescent="0.2">
      <c r="A154" s="190">
        <f t="shared" si="17"/>
        <v>85</v>
      </c>
      <c r="B154" s="187">
        <v>3425565</v>
      </c>
      <c r="C154" s="181" t="s">
        <v>436</v>
      </c>
      <c r="D154" s="181" t="s">
        <v>437</v>
      </c>
      <c r="E154" s="178" t="str">
        <f t="shared" si="18"/>
        <v>MereteMYRSETH</v>
      </c>
      <c r="F154" s="172">
        <v>2017</v>
      </c>
      <c r="G154" s="193">
        <v>1992</v>
      </c>
      <c r="H154" s="311" t="str">
        <f t="shared" si="19"/>
        <v>SR</v>
      </c>
      <c r="I154" s="415">
        <f>(L154+N154+P154+R154+T154+V154+X154+Z154+AB154+AD154+AF154+AH154+AJ154+AL154)-SMALL((L154, N154,P154,R154,T154,V154,X154,Z154,AB154,AD154,AF154,AH154,AJ154,AL154),1)-SMALL((L154,N154,P154,R154,T154,V154,X154,Z154,AB154,AD154,AF154,AH154,AJ154,AL154),2)-SMALL((L154,N154,P154,R154,T154,V154,X154,Z154,AB154,AD154,AF154,AH154,AJ154,AL154),3)</f>
        <v>0</v>
      </c>
      <c r="J154" s="393"/>
      <c r="K154" s="388">
        <f>IF($E154="","",VLOOKUP($E154,'SuperTour Women'!$E$6:$AN$238,9,FALSE))</f>
        <v>0</v>
      </c>
      <c r="L154" s="157">
        <f>IF(K154,LOOKUP(K154,{1;2;3;4;5;6;7;8;9;10;11;12;13;14;15;16;17;18;19;20;21},{30;25;21;18;16;15;14;13;12;11;10;9;8;7;6;5;4;3;2;1;0}),0)</f>
        <v>0</v>
      </c>
      <c r="M154" s="390">
        <f>IF($E154="","",VLOOKUP($E154,'SuperTour Women'!$E$6:$AN$238,11,FALSE))</f>
        <v>0</v>
      </c>
      <c r="N154" s="43">
        <f>IF(M154,LOOKUP(M154,{1;2;3;4;5;6;7;8;9;10;11;12;13;14;15;16;17;18;19;20;21},{30;25;21;18;16;15;14;13;12;11;10;9;8;7;6;5;4;3;2;1;0}),0)</f>
        <v>0</v>
      </c>
      <c r="O154" s="390">
        <f>IF($E154="","",VLOOKUP($E154,'SuperTour Women'!$E$6:$AN$238,13,FALSE))</f>
        <v>0</v>
      </c>
      <c r="P154" s="41">
        <f>IF(O154,LOOKUP(O154,{1;2;3;4;5;6;7;8;9;10;11;12;13;14;15;16;17;18;19;20;21},{30;25;21;18;16;15;14;13;12;11;10;9;8;7;6;5;4;3;2;1;0}),0)</f>
        <v>0</v>
      </c>
      <c r="Q154" s="390">
        <f>IF($E154="","",VLOOKUP($E154,'SuperTour Women'!$E$6:$AN$238,15,FALSE))</f>
        <v>0</v>
      </c>
      <c r="R154" s="43">
        <f>IF(Q154,LOOKUP(Q154,{1;2;3;4;5;6;7;8;9;10;11;12;13;14;15;16;17;18;19;20;21},{30;25;21;18;16;15;14;13;12;11;10;9;8;7;6;5;4;3;2;1;0}),0)</f>
        <v>0</v>
      </c>
      <c r="S154" s="390">
        <f>IF($E154="","",VLOOKUP($E154,'SuperTour Women'!$E$6:$AN$238,17,FALSE))</f>
        <v>0</v>
      </c>
      <c r="T154" s="45">
        <f>IF(S154,LOOKUP(S154,{1;2;3;4;5;6;7;8;9;10;11;12;13;14;15;16;17;18;19;20;21},{60;50;42;36;32;30;28;26;24;22;20;18;16;14;12;10;8;6;4;2;0}),0)</f>
        <v>0</v>
      </c>
      <c r="U154" s="390">
        <f>IF($E154="","",VLOOKUP($E154,'SuperTour Women'!$E$6:$AN$238,19,FALSE))</f>
        <v>0</v>
      </c>
      <c r="V154" s="41">
        <f>IF(U154,LOOKUP(U154,{1;2;3;4;5;6;7;8;9;10;11;12;13;14;15;16;17;18;19;20;21},{60;50;42;36;32;30;28;26;24;22;20;18;16;14;12;10;8;6;4;2;0}),0)</f>
        <v>0</v>
      </c>
      <c r="W154" s="390">
        <f>IF($E154="","",VLOOKUP($E154,'SuperTour Women'!$E$6:$AN$238,21,FALSE))</f>
        <v>0</v>
      </c>
      <c r="X154" s="45">
        <f>IF(W154,LOOKUP(W154,{1;2;3;4;5;6;7;8;9;10;11;12;13;14;15;16;17;18;19;20;21},{60;50;42;36;32;30;28;26;24;22;20;18;16;14;12;10;8;6;4;2;0}),0)</f>
        <v>0</v>
      </c>
      <c r="Y154" s="390">
        <f>IF($E154="","",VLOOKUP($E154,'SuperTour Women'!$E$6:$AN$238,23,FALSE))</f>
        <v>0</v>
      </c>
      <c r="Z154" s="41">
        <f>IF(Y154,LOOKUP(Y154,{1;2;3;4;5;6;7;8;9;10;11;12;13;14;15;16;17;18;19;20;21},{60;50;42;36;32;30;28;26;24;22;20;18;16;14;12;10;8;6;4;2;0}),0)</f>
        <v>0</v>
      </c>
      <c r="AA154" s="390">
        <f>IF($E154="","",VLOOKUP($E154,'SuperTour Women'!$E$6:$AN$238,25,FALSE))</f>
        <v>0</v>
      </c>
      <c r="AB154" s="106">
        <f>IF(AA154,LOOKUP(AA154,{1;2;3;4;5;6;7;8;9;10;11;12;13;14;15;16;17;18;19;20;21},{30;25;21;18;16;15;14;13;12;11;10;9;8;7;6;5;4;3;2;1;0}),0)</f>
        <v>0</v>
      </c>
      <c r="AC154" s="390">
        <f>IF($E154="","",VLOOKUP($E154,'SuperTour Women'!$E$6:$AN$238,27,FALSE))</f>
        <v>0</v>
      </c>
      <c r="AD154" s="488">
        <f>IF(AC154,LOOKUP(AC154,{1;2;3;4;5;6;7;8;9;10;11;12;13;14;15;16;17;18;19;20;21},{30;25;21;18;16;15;14;13;12;11;10;9;8;7;6;5;4;3;2;1;0}),0)</f>
        <v>0</v>
      </c>
      <c r="AE154" s="390">
        <f>IF($E154="","",VLOOKUP($E154,'SuperTour Women'!$E$6:$AN$238,29,FALSE))</f>
        <v>0</v>
      </c>
      <c r="AF154" s="106">
        <f>IF(AE154,LOOKUP(AE154,{1;2;3;4;5;6;7;8;9;10;11;12;13;14;15;16;17;18;19;20;21},{30;25;21;18;16;15;14;13;12;11;10;9;8;7;6;5;4;3;2;1;0}),0)</f>
        <v>0</v>
      </c>
      <c r="AG154" s="390">
        <f>IF($E154="","",VLOOKUP($E154,'SuperTour Women'!$E$6:$AN$238,31,FALSE))</f>
        <v>0</v>
      </c>
      <c r="AH154" s="41">
        <f>IF(AG154,LOOKUP(AG154,{1;2;3;4;5;6;7;8;9;10;11;12;13;14;15;16;17;18;19;20;21},{30;25;21;18;16;15;14;13;12;11;10;9;8;7;6;5;4;3;2;1;0}),0)</f>
        <v>0</v>
      </c>
      <c r="AI154" s="390">
        <f>IF($E154="","",VLOOKUP($E154,'SuperTour Women'!$E$6:$AN$238,33,FALSE))</f>
        <v>0</v>
      </c>
      <c r="AJ154" s="43">
        <f>IF(AI154,LOOKUP(AI154,{1;2;3;4;5;6;7;8;9;10;11;12;13;14;15;16;17;18;19;20;21},{30;25;21;18;16;15;14;13;12;11;10;9;8;7;6;5;4;3;2;1;0}),0)</f>
        <v>0</v>
      </c>
      <c r="AK154" s="390">
        <f>IF($E154="","",VLOOKUP($E154,'SuperTour Women'!$E$6:$AN$238,35,FALSE))</f>
        <v>0</v>
      </c>
      <c r="AL154" s="43">
        <f>IF(AK154,LOOKUP(AK154,{1;2;3;4;5;6;7;8;9;10;11;12;13;14;15;16;17;18;19;20;21},{30;25;21;18;16;15;14;13;12;11;10;9;8;7;6;5;4;3;2;1;0}),0)</f>
        <v>0</v>
      </c>
      <c r="AM154" s="259"/>
      <c r="AN154" s="255">
        <f t="shared" ref="AN154:AN185" si="20">RANK(AO154,$AO$6:$AO$248)</f>
        <v>57</v>
      </c>
      <c r="AO154" s="256">
        <f>(L154+N154+P154+R154+T154+V154+X154+Z154+AB154+AD154+AF154+AH154+AJ154+AL154)- SMALL((L154,N154,P154,R154,T154,V154,X154,Z154,AB154,AD154,AF154,AH154,AJ154,AL154),1)- SMALL((L154,N154,P154,R154,T154,V154,X154,Z154,AB154,AD154,AF154,AH154,AJ154,AL154),2)- SMALL((L154,N154,P154,R154,T154,V154,X154,Z154,AB154,AD154,AF154,AH154,AJ154,AL154),3)</f>
        <v>0</v>
      </c>
      <c r="AP154" s="161"/>
    </row>
    <row r="155" spans="1:42" s="66" customFormat="1" ht="16" customHeight="1" x14ac:dyDescent="0.2">
      <c r="A155" s="190">
        <f t="shared" si="17"/>
        <v>85</v>
      </c>
      <c r="B155" s="187">
        <v>3535723</v>
      </c>
      <c r="C155" s="181" t="s">
        <v>346</v>
      </c>
      <c r="D155" s="181" t="s">
        <v>438</v>
      </c>
      <c r="E155" s="178" t="str">
        <f t="shared" si="18"/>
        <v>EmmaNELSON</v>
      </c>
      <c r="F155" s="172">
        <v>2017</v>
      </c>
      <c r="G155" s="194">
        <v>2000</v>
      </c>
      <c r="H155" s="311" t="str">
        <f t="shared" si="19"/>
        <v>U23</v>
      </c>
      <c r="I155" s="415">
        <f>(L155+N155+P155+R155+T155+V155+X155+Z155+AB155+AD155+AF155+AH155+AJ155+AL155)-SMALL((L155, N155,P155,R155,T155,V155,X155,Z155,AB155,AD155,AF155,AH155,AJ155,AL155),1)-SMALL((L155,N155,P155,R155,T155,V155,X155,Z155,AB155,AD155,AF155,AH155,AJ155,AL155),2)-SMALL((L155,N155,P155,R155,T155,V155,X155,Z155,AB155,AD155,AF155,AH155,AJ155,AL155),3)</f>
        <v>0</v>
      </c>
      <c r="J155" s="393"/>
      <c r="K155" s="388">
        <f>IF($E155="","",VLOOKUP($E155,'SuperTour Women'!$E$6:$AN$238,9,FALSE))</f>
        <v>0</v>
      </c>
      <c r="L155" s="157">
        <f>IF(K155,LOOKUP(K155,{1;2;3;4;5;6;7;8;9;10;11;12;13;14;15;16;17;18;19;20;21},{30;25;21;18;16;15;14;13;12;11;10;9;8;7;6;5;4;3;2;1;0}),0)</f>
        <v>0</v>
      </c>
      <c r="M155" s="390">
        <f>IF($E155="","",VLOOKUP($E155,'SuperTour Women'!$E$6:$AN$238,11,FALSE))</f>
        <v>0</v>
      </c>
      <c r="N155" s="43">
        <f>IF(M155,LOOKUP(M155,{1;2;3;4;5;6;7;8;9;10;11;12;13;14;15;16;17;18;19;20;21},{30;25;21;18;16;15;14;13;12;11;10;9;8;7;6;5;4;3;2;1;0}),0)</f>
        <v>0</v>
      </c>
      <c r="O155" s="390">
        <f>IF($E155="","",VLOOKUP($E155,'SuperTour Women'!$E$6:$AN$238,13,FALSE))</f>
        <v>0</v>
      </c>
      <c r="P155" s="41">
        <f>IF(O155,LOOKUP(O155,{1;2;3;4;5;6;7;8;9;10;11;12;13;14;15;16;17;18;19;20;21},{30;25;21;18;16;15;14;13;12;11;10;9;8;7;6;5;4;3;2;1;0}),0)</f>
        <v>0</v>
      </c>
      <c r="Q155" s="390">
        <f>IF($E155="","",VLOOKUP($E155,'SuperTour Women'!$E$6:$AN$238,15,FALSE))</f>
        <v>0</v>
      </c>
      <c r="R155" s="43">
        <f>IF(Q155,LOOKUP(Q155,{1;2;3;4;5;6;7;8;9;10;11;12;13;14;15;16;17;18;19;20;21},{30;25;21;18;16;15;14;13;12;11;10;9;8;7;6;5;4;3;2;1;0}),0)</f>
        <v>0</v>
      </c>
      <c r="S155" s="390">
        <f>IF($E155="","",VLOOKUP($E155,'SuperTour Women'!$E$6:$AN$238,17,FALSE))</f>
        <v>0</v>
      </c>
      <c r="T155" s="45">
        <f>IF(S155,LOOKUP(S155,{1;2;3;4;5;6;7;8;9;10;11;12;13;14;15;16;17;18;19;20;21},{60;50;42;36;32;30;28;26;24;22;20;18;16;14;12;10;8;6;4;2;0}),0)</f>
        <v>0</v>
      </c>
      <c r="U155" s="390">
        <f>IF($E155="","",VLOOKUP($E155,'SuperTour Women'!$E$6:$AN$238,19,FALSE))</f>
        <v>0</v>
      </c>
      <c r="V155" s="41">
        <f>IF(U155,LOOKUP(U155,{1;2;3;4;5;6;7;8;9;10;11;12;13;14;15;16;17;18;19;20;21},{60;50;42;36;32;30;28;26;24;22;20;18;16;14;12;10;8;6;4;2;0}),0)</f>
        <v>0</v>
      </c>
      <c r="W155" s="390">
        <f>IF($E155="","",VLOOKUP($E155,'SuperTour Women'!$E$6:$AN$238,21,FALSE))</f>
        <v>0</v>
      </c>
      <c r="X155" s="45">
        <f>IF(W155,LOOKUP(W155,{1;2;3;4;5;6;7;8;9;10;11;12;13;14;15;16;17;18;19;20;21},{60;50;42;36;32;30;28;26;24;22;20;18;16;14;12;10;8;6;4;2;0}),0)</f>
        <v>0</v>
      </c>
      <c r="Y155" s="390">
        <f>IF($E155="","",VLOOKUP($E155,'SuperTour Women'!$E$6:$AN$238,23,FALSE))</f>
        <v>0</v>
      </c>
      <c r="Z155" s="41">
        <f>IF(Y155,LOOKUP(Y155,{1;2;3;4;5;6;7;8;9;10;11;12;13;14;15;16;17;18;19;20;21},{60;50;42;36;32;30;28;26;24;22;20;18;16;14;12;10;8;6;4;2;0}),0)</f>
        <v>0</v>
      </c>
      <c r="AA155" s="390">
        <f>IF($E155="","",VLOOKUP($E155,'SuperTour Women'!$E$6:$AN$238,25,FALSE))</f>
        <v>0</v>
      </c>
      <c r="AB155" s="106">
        <f>IF(AA155,LOOKUP(AA155,{1;2;3;4;5;6;7;8;9;10;11;12;13;14;15;16;17;18;19;20;21},{30;25;21;18;16;15;14;13;12;11;10;9;8;7;6;5;4;3;2;1;0}),0)</f>
        <v>0</v>
      </c>
      <c r="AC155" s="390">
        <f>IF($E155="","",VLOOKUP($E155,'SuperTour Women'!$E$6:$AN$238,27,FALSE))</f>
        <v>0</v>
      </c>
      <c r="AD155" s="488">
        <f>IF(AC155,LOOKUP(AC155,{1;2;3;4;5;6;7;8;9;10;11;12;13;14;15;16;17;18;19;20;21},{30;25;21;18;16;15;14;13;12;11;10;9;8;7;6;5;4;3;2;1;0}),0)</f>
        <v>0</v>
      </c>
      <c r="AE155" s="390">
        <f>IF($E155="","",VLOOKUP($E155,'SuperTour Women'!$E$6:$AN$238,29,FALSE))</f>
        <v>0</v>
      </c>
      <c r="AF155" s="106">
        <f>IF(AE155,LOOKUP(AE155,{1;2;3;4;5;6;7;8;9;10;11;12;13;14;15;16;17;18;19;20;21},{30;25;21;18;16;15;14;13;12;11;10;9;8;7;6;5;4;3;2;1;0}),0)</f>
        <v>0</v>
      </c>
      <c r="AG155" s="390">
        <f>IF($E155="","",VLOOKUP($E155,'SuperTour Women'!$E$6:$AN$238,31,FALSE))</f>
        <v>0</v>
      </c>
      <c r="AH155" s="41">
        <f>IF(AG155,LOOKUP(AG155,{1;2;3;4;5;6;7;8;9;10;11;12;13;14;15;16;17;18;19;20;21},{30;25;21;18;16;15;14;13;12;11;10;9;8;7;6;5;4;3;2;1;0}),0)</f>
        <v>0</v>
      </c>
      <c r="AI155" s="390">
        <f>IF($E155="","",VLOOKUP($E155,'SuperTour Women'!$E$6:$AN$238,33,FALSE))</f>
        <v>0</v>
      </c>
      <c r="AJ155" s="43">
        <f>IF(AI155,LOOKUP(AI155,{1;2;3;4;5;6;7;8;9;10;11;12;13;14;15;16;17;18;19;20;21},{30;25;21;18;16;15;14;13;12;11;10;9;8;7;6;5;4;3;2;1;0}),0)</f>
        <v>0</v>
      </c>
      <c r="AK155" s="390">
        <f>IF($E155="","",VLOOKUP($E155,'SuperTour Women'!$E$6:$AN$238,35,FALSE))</f>
        <v>0</v>
      </c>
      <c r="AL155" s="43">
        <f>IF(AK155,LOOKUP(AK155,{1;2;3;4;5;6;7;8;9;10;11;12;13;14;15;16;17;18;19;20;21},{30;25;21;18;16;15;14;13;12;11;10;9;8;7;6;5;4;3;2;1;0}),0)</f>
        <v>0</v>
      </c>
      <c r="AM155" s="259"/>
      <c r="AN155" s="255">
        <f t="shared" si="20"/>
        <v>57</v>
      </c>
      <c r="AO155" s="256">
        <f>(L155+N155+P155+R155+T155+V155+X155+Z155+AB155+AD155+AF155+AH155+AJ155+AL155)- SMALL((L155,N155,P155,R155,T155,V155,X155,Z155,AB155,AD155,AF155,AH155,AJ155,AL155),1)- SMALL((L155,N155,P155,R155,T155,V155,X155,Z155,AB155,AD155,AF155,AH155,AJ155,AL155),2)- SMALL((L155,N155,P155,R155,T155,V155,X155,Z155,AB155,AD155,AF155,AH155,AJ155,AL155),3)</f>
        <v>0</v>
      </c>
      <c r="AP155" s="161"/>
    </row>
    <row r="156" spans="1:42" s="66" customFormat="1" ht="16" customHeight="1" x14ac:dyDescent="0.2">
      <c r="A156" s="190">
        <f t="shared" si="17"/>
        <v>85</v>
      </c>
      <c r="B156" s="187">
        <v>3185501</v>
      </c>
      <c r="C156" s="181" t="s">
        <v>439</v>
      </c>
      <c r="D156" s="181" t="s">
        <v>440</v>
      </c>
      <c r="E156" s="178" t="str">
        <f t="shared" si="18"/>
        <v>KristaNIIRANEN</v>
      </c>
      <c r="F156" s="172">
        <v>2017</v>
      </c>
      <c r="G156" s="194">
        <v>1993</v>
      </c>
      <c r="H156" s="311" t="str">
        <f t="shared" si="19"/>
        <v>SR</v>
      </c>
      <c r="I156" s="415">
        <f>(L156+N156+P156+R156+T156+V156+X156+Z156+AB156+AD156+AF156+AH156+AJ156+AL156)-SMALL((L156, N156,P156,R156,T156,V156,X156,Z156,AB156,AD156,AF156,AH156,AJ156,AL156),1)-SMALL((L156,N156,P156,R156,T156,V156,X156,Z156,AB156,AD156,AF156,AH156,AJ156,AL156),2)-SMALL((L156,N156,P156,R156,T156,V156,X156,Z156,AB156,AD156,AF156,AH156,AJ156,AL156),3)</f>
        <v>0</v>
      </c>
      <c r="J156" s="393"/>
      <c r="K156" s="388">
        <f>IF($E156="","",VLOOKUP($E156,'SuperTour Women'!$E$6:$AN$238,9,FALSE))</f>
        <v>0</v>
      </c>
      <c r="L156" s="157">
        <f>IF(K156,LOOKUP(K156,{1;2;3;4;5;6;7;8;9;10;11;12;13;14;15;16;17;18;19;20;21},{30;25;21;18;16;15;14;13;12;11;10;9;8;7;6;5;4;3;2;1;0}),0)</f>
        <v>0</v>
      </c>
      <c r="M156" s="390">
        <f>IF($E156="","",VLOOKUP($E156,'SuperTour Women'!$E$6:$AN$238,11,FALSE))</f>
        <v>0</v>
      </c>
      <c r="N156" s="43">
        <f>IF(M156,LOOKUP(M156,{1;2;3;4;5;6;7;8;9;10;11;12;13;14;15;16;17;18;19;20;21},{30;25;21;18;16;15;14;13;12;11;10;9;8;7;6;5;4;3;2;1;0}),0)</f>
        <v>0</v>
      </c>
      <c r="O156" s="390">
        <f>IF($E156="","",VLOOKUP($E156,'SuperTour Women'!$E$6:$AN$238,13,FALSE))</f>
        <v>0</v>
      </c>
      <c r="P156" s="41">
        <f>IF(O156,LOOKUP(O156,{1;2;3;4;5;6;7;8;9;10;11;12;13;14;15;16;17;18;19;20;21},{30;25;21;18;16;15;14;13;12;11;10;9;8;7;6;5;4;3;2;1;0}),0)</f>
        <v>0</v>
      </c>
      <c r="Q156" s="390">
        <f>IF($E156="","",VLOOKUP($E156,'SuperTour Women'!$E$6:$AN$238,15,FALSE))</f>
        <v>0</v>
      </c>
      <c r="R156" s="43">
        <f>IF(Q156,LOOKUP(Q156,{1;2;3;4;5;6;7;8;9;10;11;12;13;14;15;16;17;18;19;20;21},{30;25;21;18;16;15;14;13;12;11;10;9;8;7;6;5;4;3;2;1;0}),0)</f>
        <v>0</v>
      </c>
      <c r="S156" s="390">
        <f>IF($E156="","",VLOOKUP($E156,'SuperTour Women'!$E$6:$AN$238,17,FALSE))</f>
        <v>0</v>
      </c>
      <c r="T156" s="45">
        <f>IF(S156,LOOKUP(S156,{1;2;3;4;5;6;7;8;9;10;11;12;13;14;15;16;17;18;19;20;21},{60;50;42;36;32;30;28;26;24;22;20;18;16;14;12;10;8;6;4;2;0}),0)</f>
        <v>0</v>
      </c>
      <c r="U156" s="390">
        <f>IF($E156="","",VLOOKUP($E156,'SuperTour Women'!$E$6:$AN$238,19,FALSE))</f>
        <v>0</v>
      </c>
      <c r="V156" s="41">
        <f>IF(U156,LOOKUP(U156,{1;2;3;4;5;6;7;8;9;10;11;12;13;14;15;16;17;18;19;20;21},{60;50;42;36;32;30;28;26;24;22;20;18;16;14;12;10;8;6;4;2;0}),0)</f>
        <v>0</v>
      </c>
      <c r="W156" s="390">
        <f>IF($E156="","",VLOOKUP($E156,'SuperTour Women'!$E$6:$AN$238,21,FALSE))</f>
        <v>0</v>
      </c>
      <c r="X156" s="45">
        <f>IF(W156,LOOKUP(W156,{1;2;3;4;5;6;7;8;9;10;11;12;13;14;15;16;17;18;19;20;21},{60;50;42;36;32;30;28;26;24;22;20;18;16;14;12;10;8;6;4;2;0}),0)</f>
        <v>0</v>
      </c>
      <c r="Y156" s="390">
        <f>IF($E156="","",VLOOKUP($E156,'SuperTour Women'!$E$6:$AN$238,23,FALSE))</f>
        <v>0</v>
      </c>
      <c r="Z156" s="41">
        <f>IF(Y156,LOOKUP(Y156,{1;2;3;4;5;6;7;8;9;10;11;12;13;14;15;16;17;18;19;20;21},{60;50;42;36;32;30;28;26;24;22;20;18;16;14;12;10;8;6;4;2;0}),0)</f>
        <v>0</v>
      </c>
      <c r="AA156" s="390">
        <f>IF($E156="","",VLOOKUP($E156,'SuperTour Women'!$E$6:$AN$238,25,FALSE))</f>
        <v>0</v>
      </c>
      <c r="AB156" s="106">
        <f>IF(AA156,LOOKUP(AA156,{1;2;3;4;5;6;7;8;9;10;11;12;13;14;15;16;17;18;19;20;21},{30;25;21;18;16;15;14;13;12;11;10;9;8;7;6;5;4;3;2;1;0}),0)</f>
        <v>0</v>
      </c>
      <c r="AC156" s="390">
        <f>IF($E156="","",VLOOKUP($E156,'SuperTour Women'!$E$6:$AN$238,27,FALSE))</f>
        <v>0</v>
      </c>
      <c r="AD156" s="488">
        <f>IF(AC156,LOOKUP(AC156,{1;2;3;4;5;6;7;8;9;10;11;12;13;14;15;16;17;18;19;20;21},{30;25;21;18;16;15;14;13;12;11;10;9;8;7;6;5;4;3;2;1;0}),0)</f>
        <v>0</v>
      </c>
      <c r="AE156" s="390">
        <f>IF($E156="","",VLOOKUP($E156,'SuperTour Women'!$E$6:$AN$238,29,FALSE))</f>
        <v>0</v>
      </c>
      <c r="AF156" s="106">
        <f>IF(AE156,LOOKUP(AE156,{1;2;3;4;5;6;7;8;9;10;11;12;13;14;15;16;17;18;19;20;21},{30;25;21;18;16;15;14;13;12;11;10;9;8;7;6;5;4;3;2;1;0}),0)</f>
        <v>0</v>
      </c>
      <c r="AG156" s="390">
        <f>IF($E156="","",VLOOKUP($E156,'SuperTour Women'!$E$6:$AN$238,31,FALSE))</f>
        <v>0</v>
      </c>
      <c r="AH156" s="41">
        <f>IF(AG156,LOOKUP(AG156,{1;2;3;4;5;6;7;8;9;10;11;12;13;14;15;16;17;18;19;20;21},{30;25;21;18;16;15;14;13;12;11;10;9;8;7;6;5;4;3;2;1;0}),0)</f>
        <v>0</v>
      </c>
      <c r="AI156" s="390">
        <f>IF($E156="","",VLOOKUP($E156,'SuperTour Women'!$E$6:$AN$238,33,FALSE))</f>
        <v>0</v>
      </c>
      <c r="AJ156" s="43">
        <f>IF(AI156,LOOKUP(AI156,{1;2;3;4;5;6;7;8;9;10;11;12;13;14;15;16;17;18;19;20;21},{30;25;21;18;16;15;14;13;12;11;10;9;8;7;6;5;4;3;2;1;0}),0)</f>
        <v>0</v>
      </c>
      <c r="AK156" s="390">
        <f>IF($E156="","",VLOOKUP($E156,'SuperTour Women'!$E$6:$AN$238,35,FALSE))</f>
        <v>0</v>
      </c>
      <c r="AL156" s="43">
        <f>IF(AK156,LOOKUP(AK156,{1;2;3;4;5;6;7;8;9;10;11;12;13;14;15;16;17;18;19;20;21},{30;25;21;18;16;15;14;13;12;11;10;9;8;7;6;5;4;3;2;1;0}),0)</f>
        <v>0</v>
      </c>
      <c r="AM156" s="259"/>
      <c r="AN156" s="255">
        <f t="shared" si="20"/>
        <v>57</v>
      </c>
      <c r="AO156" s="256">
        <f>(L156+N156+P156+R156+T156+V156+X156+Z156+AB156+AD156+AF156+AH156+AJ156+AL156)- SMALL((L156,N156,P156,R156,T156,V156,X156,Z156,AB156,AD156,AF156,AH156,AJ156,AL156),1)- SMALL((L156,N156,P156,R156,T156,V156,X156,Z156,AB156,AD156,AF156,AH156,AJ156,AL156),2)- SMALL((L156,N156,P156,R156,T156,V156,X156,Z156,AB156,AD156,AF156,AH156,AJ156,AL156),3)</f>
        <v>0</v>
      </c>
      <c r="AP156" s="161"/>
    </row>
    <row r="157" spans="1:42" s="66" customFormat="1" ht="16" customHeight="1" x14ac:dyDescent="0.2">
      <c r="A157" s="190">
        <f t="shared" si="17"/>
        <v>85</v>
      </c>
      <c r="B157" s="187">
        <v>3505753</v>
      </c>
      <c r="C157" s="181" t="s">
        <v>441</v>
      </c>
      <c r="D157" s="181" t="s">
        <v>442</v>
      </c>
      <c r="E157" s="178" t="str">
        <f t="shared" si="18"/>
        <v>JosefinNILSSON</v>
      </c>
      <c r="F157" s="172">
        <v>2017</v>
      </c>
      <c r="G157" s="194">
        <v>1993</v>
      </c>
      <c r="H157" s="311" t="str">
        <f t="shared" si="19"/>
        <v>SR</v>
      </c>
      <c r="I157" s="415">
        <f>(L157+N157+P157+R157+T157+V157+X157+Z157+AB157+AD157+AF157+AH157+AJ157+AL157)-SMALL((L157, N157,P157,R157,T157,V157,X157,Z157,AB157,AD157,AF157,AH157,AJ157,AL157),1)-SMALL((L157,N157,P157,R157,T157,V157,X157,Z157,AB157,AD157,AF157,AH157,AJ157,AL157),2)-SMALL((L157,N157,P157,R157,T157,V157,X157,Z157,AB157,AD157,AF157,AH157,AJ157,AL157),3)</f>
        <v>0</v>
      </c>
      <c r="J157" s="393"/>
      <c r="K157" s="388">
        <f>IF($E157="","",VLOOKUP($E157,'SuperTour Women'!$E$6:$AN$238,9,FALSE))</f>
        <v>0</v>
      </c>
      <c r="L157" s="157">
        <f>IF(K157,LOOKUP(K157,{1;2;3;4;5;6;7;8;9;10;11;12;13;14;15;16;17;18;19;20;21},{30;25;21;18;16;15;14;13;12;11;10;9;8;7;6;5;4;3;2;1;0}),0)</f>
        <v>0</v>
      </c>
      <c r="M157" s="390">
        <f>IF($E157="","",VLOOKUP($E157,'SuperTour Women'!$E$6:$AN$238,11,FALSE))</f>
        <v>0</v>
      </c>
      <c r="N157" s="43">
        <f>IF(M157,LOOKUP(M157,{1;2;3;4;5;6;7;8;9;10;11;12;13;14;15;16;17;18;19;20;21},{30;25;21;18;16;15;14;13;12;11;10;9;8;7;6;5;4;3;2;1;0}),0)</f>
        <v>0</v>
      </c>
      <c r="O157" s="390">
        <f>IF($E157="","",VLOOKUP($E157,'SuperTour Women'!$E$6:$AN$238,13,FALSE))</f>
        <v>0</v>
      </c>
      <c r="P157" s="41">
        <f>IF(O157,LOOKUP(O157,{1;2;3;4;5;6;7;8;9;10;11;12;13;14;15;16;17;18;19;20;21},{30;25;21;18;16;15;14;13;12;11;10;9;8;7;6;5;4;3;2;1;0}),0)</f>
        <v>0</v>
      </c>
      <c r="Q157" s="390">
        <f>IF($E157="","",VLOOKUP($E157,'SuperTour Women'!$E$6:$AN$238,15,FALSE))</f>
        <v>0</v>
      </c>
      <c r="R157" s="43">
        <f>IF(Q157,LOOKUP(Q157,{1;2;3;4;5;6;7;8;9;10;11;12;13;14;15;16;17;18;19;20;21},{30;25;21;18;16;15;14;13;12;11;10;9;8;7;6;5;4;3;2;1;0}),0)</f>
        <v>0</v>
      </c>
      <c r="S157" s="390">
        <f>IF($E157="","",VLOOKUP($E157,'SuperTour Women'!$E$6:$AN$238,17,FALSE))</f>
        <v>0</v>
      </c>
      <c r="T157" s="45">
        <f>IF(S157,LOOKUP(S157,{1;2;3;4;5;6;7;8;9;10;11;12;13;14;15;16;17;18;19;20;21},{60;50;42;36;32;30;28;26;24;22;20;18;16;14;12;10;8;6;4;2;0}),0)</f>
        <v>0</v>
      </c>
      <c r="U157" s="390">
        <f>IF($E157="","",VLOOKUP($E157,'SuperTour Women'!$E$6:$AN$238,19,FALSE))</f>
        <v>0</v>
      </c>
      <c r="V157" s="41">
        <f>IF(U157,LOOKUP(U157,{1;2;3;4;5;6;7;8;9;10;11;12;13;14;15;16;17;18;19;20;21},{60;50;42;36;32;30;28;26;24;22;20;18;16;14;12;10;8;6;4;2;0}),0)</f>
        <v>0</v>
      </c>
      <c r="W157" s="390">
        <f>IF($E157="","",VLOOKUP($E157,'SuperTour Women'!$E$6:$AN$238,21,FALSE))</f>
        <v>0</v>
      </c>
      <c r="X157" s="45">
        <f>IF(W157,LOOKUP(W157,{1;2;3;4;5;6;7;8;9;10;11;12;13;14;15;16;17;18;19;20;21},{60;50;42;36;32;30;28;26;24;22;20;18;16;14;12;10;8;6;4;2;0}),0)</f>
        <v>0</v>
      </c>
      <c r="Y157" s="390">
        <f>IF($E157="","",VLOOKUP($E157,'SuperTour Women'!$E$6:$AN$238,23,FALSE))</f>
        <v>0</v>
      </c>
      <c r="Z157" s="41">
        <f>IF(Y157,LOOKUP(Y157,{1;2;3;4;5;6;7;8;9;10;11;12;13;14;15;16;17;18;19;20;21},{60;50;42;36;32;30;28;26;24;22;20;18;16;14;12;10;8;6;4;2;0}),0)</f>
        <v>0</v>
      </c>
      <c r="AA157" s="390">
        <f>IF($E157="","",VLOOKUP($E157,'SuperTour Women'!$E$6:$AN$238,25,FALSE))</f>
        <v>0</v>
      </c>
      <c r="AB157" s="106">
        <f>IF(AA157,LOOKUP(AA157,{1;2;3;4;5;6;7;8;9;10;11;12;13;14;15;16;17;18;19;20;21},{30;25;21;18;16;15;14;13;12;11;10;9;8;7;6;5;4;3;2;1;0}),0)</f>
        <v>0</v>
      </c>
      <c r="AC157" s="390">
        <f>IF($E157="","",VLOOKUP($E157,'SuperTour Women'!$E$6:$AN$238,27,FALSE))</f>
        <v>0</v>
      </c>
      <c r="AD157" s="488">
        <f>IF(AC157,LOOKUP(AC157,{1;2;3;4;5;6;7;8;9;10;11;12;13;14;15;16;17;18;19;20;21},{30;25;21;18;16;15;14;13;12;11;10;9;8;7;6;5;4;3;2;1;0}),0)</f>
        <v>0</v>
      </c>
      <c r="AE157" s="390">
        <f>IF($E157="","",VLOOKUP($E157,'SuperTour Women'!$E$6:$AN$238,29,FALSE))</f>
        <v>0</v>
      </c>
      <c r="AF157" s="106">
        <f>IF(AE157,LOOKUP(AE157,{1;2;3;4;5;6;7;8;9;10;11;12;13;14;15;16;17;18;19;20;21},{30;25;21;18;16;15;14;13;12;11;10;9;8;7;6;5;4;3;2;1;0}),0)</f>
        <v>0</v>
      </c>
      <c r="AG157" s="390">
        <f>IF($E157="","",VLOOKUP($E157,'SuperTour Women'!$E$6:$AN$238,31,FALSE))</f>
        <v>0</v>
      </c>
      <c r="AH157" s="41">
        <f>IF(AG157,LOOKUP(AG157,{1;2;3;4;5;6;7;8;9;10;11;12;13;14;15;16;17;18;19;20;21},{30;25;21;18;16;15;14;13;12;11;10;9;8;7;6;5;4;3;2;1;0}),0)</f>
        <v>0</v>
      </c>
      <c r="AI157" s="390">
        <f>IF($E157="","",VLOOKUP($E157,'SuperTour Women'!$E$6:$AN$238,33,FALSE))</f>
        <v>0</v>
      </c>
      <c r="AJ157" s="43">
        <f>IF(AI157,LOOKUP(AI157,{1;2;3;4;5;6;7;8;9;10;11;12;13;14;15;16;17;18;19;20;21},{30;25;21;18;16;15;14;13;12;11;10;9;8;7;6;5;4;3;2;1;0}),0)</f>
        <v>0</v>
      </c>
      <c r="AK157" s="390">
        <f>IF($E157="","",VLOOKUP($E157,'SuperTour Women'!$E$6:$AN$238,35,FALSE))</f>
        <v>0</v>
      </c>
      <c r="AL157" s="43">
        <f>IF(AK157,LOOKUP(AK157,{1;2;3;4;5;6;7;8;9;10;11;12;13;14;15;16;17;18;19;20;21},{30;25;21;18;16;15;14;13;12;11;10;9;8;7;6;5;4;3;2;1;0}),0)</f>
        <v>0</v>
      </c>
      <c r="AM157" s="259"/>
      <c r="AN157" s="255">
        <f t="shared" si="20"/>
        <v>57</v>
      </c>
      <c r="AO157" s="256">
        <f>(L157+N157+P157+R157+T157+V157+X157+Z157+AB157+AD157+AF157+AH157+AJ157+AL157)- SMALL((L157,N157,P157,R157,T157,V157,X157,Z157,AB157,AD157,AF157,AH157,AJ157,AL157),1)- SMALL((L157,N157,P157,R157,T157,V157,X157,Z157,AB157,AD157,AF157,AH157,AJ157,AL157),2)- SMALL((L157,N157,P157,R157,T157,V157,X157,Z157,AB157,AD157,AF157,AH157,AJ157,AL157),3)</f>
        <v>0</v>
      </c>
      <c r="AP157" s="161"/>
    </row>
    <row r="158" spans="1:42" s="54" customFormat="1" ht="16" customHeight="1" x14ac:dyDescent="0.2">
      <c r="A158" s="190">
        <f t="shared" si="17"/>
        <v>85</v>
      </c>
      <c r="B158" s="187">
        <v>3105095</v>
      </c>
      <c r="C158" s="181" t="s">
        <v>386</v>
      </c>
      <c r="D158" s="181" t="s">
        <v>116</v>
      </c>
      <c r="E158" s="178" t="str">
        <f t="shared" si="18"/>
        <v>EmilyNISHIKAWA</v>
      </c>
      <c r="F158" s="172">
        <v>2017</v>
      </c>
      <c r="G158" s="193">
        <v>1989</v>
      </c>
      <c r="H158" s="311" t="str">
        <f t="shared" si="19"/>
        <v>SR</v>
      </c>
      <c r="I158" s="415">
        <f>(L158+N158+P158+R158+T158+V158+X158+Z158+AB158+AD158+AF158+AH158+AJ158+AL158)-SMALL((L158, N158,P158,R158,T158,V158,X158,Z158,AB158,AD158,AF158,AH158,AJ158,AL158),1)-SMALL((L158,N158,P158,R158,T158,V158,X158,Z158,AB158,AD158,AF158,AH158,AJ158,AL158),2)-SMALL((L158,N158,P158,R158,T158,V158,X158,Z158,AB158,AD158,AF158,AH158,AJ158,AL158),3)</f>
        <v>0</v>
      </c>
      <c r="J158" s="393"/>
      <c r="K158" s="388">
        <f>IF($E158="","",VLOOKUP($E158,'SuperTour Women'!$E$6:$AN$238,9,FALSE))</f>
        <v>0</v>
      </c>
      <c r="L158" s="157">
        <f>IF(K158,LOOKUP(K158,{1;2;3;4;5;6;7;8;9;10;11;12;13;14;15;16;17;18;19;20;21},{30;25;21;18;16;15;14;13;12;11;10;9;8;7;6;5;4;3;2;1;0}),0)</f>
        <v>0</v>
      </c>
      <c r="M158" s="390">
        <f>IF($E158="","",VLOOKUP($E158,'SuperTour Women'!$E$6:$AN$238,11,FALSE))</f>
        <v>0</v>
      </c>
      <c r="N158" s="43">
        <f>IF(M158,LOOKUP(M158,{1;2;3;4;5;6;7;8;9;10;11;12;13;14;15;16;17;18;19;20;21},{30;25;21;18;16;15;14;13;12;11;10;9;8;7;6;5;4;3;2;1;0}),0)</f>
        <v>0</v>
      </c>
      <c r="O158" s="390">
        <f>IF($E158="","",VLOOKUP($E158,'SuperTour Women'!$E$6:$AN$238,13,FALSE))</f>
        <v>0</v>
      </c>
      <c r="P158" s="41">
        <f>IF(O158,LOOKUP(O158,{1;2;3;4;5;6;7;8;9;10;11;12;13;14;15;16;17;18;19;20;21},{30;25;21;18;16;15;14;13;12;11;10;9;8;7;6;5;4;3;2;1;0}),0)</f>
        <v>0</v>
      </c>
      <c r="Q158" s="390">
        <f>IF($E158="","",VLOOKUP($E158,'SuperTour Women'!$E$6:$AN$238,15,FALSE))</f>
        <v>0</v>
      </c>
      <c r="R158" s="43">
        <f>IF(Q158,LOOKUP(Q158,{1;2;3;4;5;6;7;8;9;10;11;12;13;14;15;16;17;18;19;20;21},{30;25;21;18;16;15;14;13;12;11;10;9;8;7;6;5;4;3;2;1;0}),0)</f>
        <v>0</v>
      </c>
      <c r="S158" s="390">
        <f>IF($E158="","",VLOOKUP($E158,'SuperTour Women'!$E$6:$AN$238,17,FALSE))</f>
        <v>0</v>
      </c>
      <c r="T158" s="45">
        <f>IF(S158,LOOKUP(S158,{1;2;3;4;5;6;7;8;9;10;11;12;13;14;15;16;17;18;19;20;21},{60;50;42;36;32;30;28;26;24;22;20;18;16;14;12;10;8;6;4;2;0}),0)</f>
        <v>0</v>
      </c>
      <c r="U158" s="390">
        <f>IF($E158="","",VLOOKUP($E158,'SuperTour Women'!$E$6:$AN$238,19,FALSE))</f>
        <v>0</v>
      </c>
      <c r="V158" s="41">
        <f>IF(U158,LOOKUP(U158,{1;2;3;4;5;6;7;8;9;10;11;12;13;14;15;16;17;18;19;20;21},{60;50;42;36;32;30;28;26;24;22;20;18;16;14;12;10;8;6;4;2;0}),0)</f>
        <v>0</v>
      </c>
      <c r="W158" s="390">
        <f>IF($E158="","",VLOOKUP($E158,'SuperTour Women'!$E$6:$AN$238,21,FALSE))</f>
        <v>0</v>
      </c>
      <c r="X158" s="45">
        <f>IF(W158,LOOKUP(W158,{1;2;3;4;5;6;7;8;9;10;11;12;13;14;15;16;17;18;19;20;21},{60;50;42;36;32;30;28;26;24;22;20;18;16;14;12;10;8;6;4;2;0}),0)</f>
        <v>0</v>
      </c>
      <c r="Y158" s="390">
        <f>IF($E158="","",VLOOKUP($E158,'SuperTour Women'!$E$6:$AN$238,23,FALSE))</f>
        <v>0</v>
      </c>
      <c r="Z158" s="41">
        <f>IF(Y158,LOOKUP(Y158,{1;2;3;4;5;6;7;8;9;10;11;12;13;14;15;16;17;18;19;20;21},{60;50;42;36;32;30;28;26;24;22;20;18;16;14;12;10;8;6;4;2;0}),0)</f>
        <v>0</v>
      </c>
      <c r="AA158" s="390">
        <f>IF($E158="","",VLOOKUP($E158,'SuperTour Women'!$E$6:$AN$238,25,FALSE))</f>
        <v>0</v>
      </c>
      <c r="AB158" s="106">
        <f>IF(AA158,LOOKUP(AA158,{1;2;3;4;5;6;7;8;9;10;11;12;13;14;15;16;17;18;19;20;21},{30;25;21;18;16;15;14;13;12;11;10;9;8;7;6;5;4;3;2;1;0}),0)</f>
        <v>0</v>
      </c>
      <c r="AC158" s="390">
        <f>IF($E158="","",VLOOKUP($E158,'SuperTour Women'!$E$6:$AN$238,27,FALSE))</f>
        <v>0</v>
      </c>
      <c r="AD158" s="488">
        <f>IF(AC158,LOOKUP(AC158,{1;2;3;4;5;6;7;8;9;10;11;12;13;14;15;16;17;18;19;20;21},{30;25;21;18;16;15;14;13;12;11;10;9;8;7;6;5;4;3;2;1;0}),0)</f>
        <v>0</v>
      </c>
      <c r="AE158" s="390">
        <f>IF($E158="","",VLOOKUP($E158,'SuperTour Women'!$E$6:$AN$238,29,FALSE))</f>
        <v>0</v>
      </c>
      <c r="AF158" s="106">
        <f>IF(AE158,LOOKUP(AE158,{1;2;3;4;5;6;7;8;9;10;11;12;13;14;15;16;17;18;19;20;21},{30;25;21;18;16;15;14;13;12;11;10;9;8;7;6;5;4;3;2;1;0}),0)</f>
        <v>0</v>
      </c>
      <c r="AG158" s="390">
        <f>IF($E158="","",VLOOKUP($E158,'SuperTour Women'!$E$6:$AN$238,31,FALSE))</f>
        <v>0</v>
      </c>
      <c r="AH158" s="41">
        <f>IF(AG158,LOOKUP(AG158,{1;2;3;4;5;6;7;8;9;10;11;12;13;14;15;16;17;18;19;20;21},{30;25;21;18;16;15;14;13;12;11;10;9;8;7;6;5;4;3;2;1;0}),0)</f>
        <v>0</v>
      </c>
      <c r="AI158" s="390">
        <f>IF($E158="","",VLOOKUP($E158,'SuperTour Women'!$E$6:$AN$238,33,FALSE))</f>
        <v>0</v>
      </c>
      <c r="AJ158" s="43">
        <f>IF(AI158,LOOKUP(AI158,{1;2;3;4;5;6;7;8;9;10;11;12;13;14;15;16;17;18;19;20;21},{30;25;21;18;16;15;14;13;12;11;10;9;8;7;6;5;4;3;2;1;0}),0)</f>
        <v>0</v>
      </c>
      <c r="AK158" s="390">
        <f>IF($E158="","",VLOOKUP($E158,'SuperTour Women'!$E$6:$AN$238,35,FALSE))</f>
        <v>0</v>
      </c>
      <c r="AL158" s="43">
        <f>IF(AK158,LOOKUP(AK158,{1;2;3;4;5;6;7;8;9;10;11;12;13;14;15;16;17;18;19;20;21},{30;25;21;18;16;15;14;13;12;11;10;9;8;7;6;5;4;3;2;1;0}),0)</f>
        <v>0</v>
      </c>
      <c r="AM158" s="259"/>
      <c r="AN158" s="255">
        <f t="shared" si="20"/>
        <v>57</v>
      </c>
      <c r="AO158" s="256">
        <f>(L158+N158+P158+R158+T158+V158+X158+Z158+AB158+AD158+AF158+AH158+AJ158+AL158)- SMALL((L158,N158,P158,R158,T158,V158,X158,Z158,AB158,AD158,AF158,AH158,AJ158,AL158),1)- SMALL((L158,N158,P158,R158,T158,V158,X158,Z158,AB158,AD158,AF158,AH158,AJ158,AL158),2)- SMALL((L158,N158,P158,R158,T158,V158,X158,Z158,AB158,AD158,AF158,AH158,AJ158,AL158),3)</f>
        <v>0</v>
      </c>
      <c r="AP158" s="161"/>
    </row>
    <row r="159" spans="1:42" s="264" customFormat="1" ht="16" customHeight="1" x14ac:dyDescent="0.2">
      <c r="A159" s="190">
        <f t="shared" si="17"/>
        <v>85</v>
      </c>
      <c r="B159" s="497">
        <v>3535658</v>
      </c>
      <c r="C159" s="181" t="s">
        <v>399</v>
      </c>
      <c r="D159" s="181" t="s">
        <v>443</v>
      </c>
      <c r="E159" s="178" t="str">
        <f t="shared" si="18"/>
        <v>KathleenO'CONNELL</v>
      </c>
      <c r="F159" s="172">
        <v>2017</v>
      </c>
      <c r="G159" s="193">
        <v>1998</v>
      </c>
      <c r="H159" s="311" t="str">
        <f t="shared" si="19"/>
        <v>U23</v>
      </c>
      <c r="I159" s="415">
        <f>(L159+N159+P159+R159+T159+V159+X159+Z159+AB159+AD159+AF159+AH159+AJ159+AL159)-SMALL((L159, N159,P159,R159,T159,V159,X159,Z159,AB159,AD159,AF159,AH159,AJ159,AL159),1)-SMALL((L159,N159,P159,R159,T159,V159,X159,Z159,AB159,AD159,AF159,AH159,AJ159,AL159),2)-SMALL((L159,N159,P159,R159,T159,V159,X159,Z159,AB159,AD159,AF159,AH159,AJ159,AL159),3)</f>
        <v>0</v>
      </c>
      <c r="J159" s="393"/>
      <c r="K159" s="388">
        <f>IF($E159="","",VLOOKUP($E159,'SuperTour Women'!$E$6:$AN$238,9,FALSE))</f>
        <v>0</v>
      </c>
      <c r="L159" s="157">
        <f>IF(K159,LOOKUP(K159,{1;2;3;4;5;6;7;8;9;10;11;12;13;14;15;16;17;18;19;20;21},{30;25;21;18;16;15;14;13;12;11;10;9;8;7;6;5;4;3;2;1;0}),0)</f>
        <v>0</v>
      </c>
      <c r="M159" s="390">
        <f>IF($E159="","",VLOOKUP($E159,'SuperTour Women'!$E$6:$AN$238,11,FALSE))</f>
        <v>0</v>
      </c>
      <c r="N159" s="43">
        <f>IF(M159,LOOKUP(M159,{1;2;3;4;5;6;7;8;9;10;11;12;13;14;15;16;17;18;19;20;21},{30;25;21;18;16;15;14;13;12;11;10;9;8;7;6;5;4;3;2;1;0}),0)</f>
        <v>0</v>
      </c>
      <c r="O159" s="390">
        <f>IF($E159="","",VLOOKUP($E159,'SuperTour Women'!$E$6:$AN$238,13,FALSE))</f>
        <v>0</v>
      </c>
      <c r="P159" s="41">
        <f>IF(O159,LOOKUP(O159,{1;2;3;4;5;6;7;8;9;10;11;12;13;14;15;16;17;18;19;20;21},{30;25;21;18;16;15;14;13;12;11;10;9;8;7;6;5;4;3;2;1;0}),0)</f>
        <v>0</v>
      </c>
      <c r="Q159" s="390">
        <f>IF($E159="","",VLOOKUP($E159,'SuperTour Women'!$E$6:$AN$238,15,FALSE))</f>
        <v>0</v>
      </c>
      <c r="R159" s="43">
        <f>IF(Q159,LOOKUP(Q159,{1;2;3;4;5;6;7;8;9;10;11;12;13;14;15;16;17;18;19;20;21},{30;25;21;18;16;15;14;13;12;11;10;9;8;7;6;5;4;3;2;1;0}),0)</f>
        <v>0</v>
      </c>
      <c r="S159" s="390">
        <f>IF($E159="","",VLOOKUP($E159,'SuperTour Women'!$E$6:$AN$238,17,FALSE))</f>
        <v>0</v>
      </c>
      <c r="T159" s="45">
        <f>IF(S159,LOOKUP(S159,{1;2;3;4;5;6;7;8;9;10;11;12;13;14;15;16;17;18;19;20;21},{60;50;42;36;32;30;28;26;24;22;20;18;16;14;12;10;8;6;4;2;0}),0)</f>
        <v>0</v>
      </c>
      <c r="U159" s="390">
        <f>IF($E159="","",VLOOKUP($E159,'SuperTour Women'!$E$6:$AN$238,19,FALSE))</f>
        <v>0</v>
      </c>
      <c r="V159" s="41">
        <f>IF(U159,LOOKUP(U159,{1;2;3;4;5;6;7;8;9;10;11;12;13;14;15;16;17;18;19;20;21},{60;50;42;36;32;30;28;26;24;22;20;18;16;14;12;10;8;6;4;2;0}),0)</f>
        <v>0</v>
      </c>
      <c r="W159" s="390">
        <f>IF($E159="","",VLOOKUP($E159,'SuperTour Women'!$E$6:$AN$238,21,FALSE))</f>
        <v>0</v>
      </c>
      <c r="X159" s="45">
        <f>IF(W159,LOOKUP(W159,{1;2;3;4;5;6;7;8;9;10;11;12;13;14;15;16;17;18;19;20;21},{60;50;42;36;32;30;28;26;24;22;20;18;16;14;12;10;8;6;4;2;0}),0)</f>
        <v>0</v>
      </c>
      <c r="Y159" s="390">
        <f>IF($E159="","",VLOOKUP($E159,'SuperTour Women'!$E$6:$AN$238,23,FALSE))</f>
        <v>0</v>
      </c>
      <c r="Z159" s="41">
        <f>IF(Y159,LOOKUP(Y159,{1;2;3;4;5;6;7;8;9;10;11;12;13;14;15;16;17;18;19;20;21},{60;50;42;36;32;30;28;26;24;22;20;18;16;14;12;10;8;6;4;2;0}),0)</f>
        <v>0</v>
      </c>
      <c r="AA159" s="390">
        <f>IF($E159="","",VLOOKUP($E159,'SuperTour Women'!$E$6:$AN$238,25,FALSE))</f>
        <v>0</v>
      </c>
      <c r="AB159" s="106">
        <f>IF(AA159,LOOKUP(AA159,{1;2;3;4;5;6;7;8;9;10;11;12;13;14;15;16;17;18;19;20;21},{30;25;21;18;16;15;14;13;12;11;10;9;8;7;6;5;4;3;2;1;0}),0)</f>
        <v>0</v>
      </c>
      <c r="AC159" s="390">
        <f>IF($E159="","",VLOOKUP($E159,'SuperTour Women'!$E$6:$AN$238,27,FALSE))</f>
        <v>0</v>
      </c>
      <c r="AD159" s="488">
        <f>IF(AC159,LOOKUP(AC159,{1;2;3;4;5;6;7;8;9;10;11;12;13;14;15;16;17;18;19;20;21},{30;25;21;18;16;15;14;13;12;11;10;9;8;7;6;5;4;3;2;1;0}),0)</f>
        <v>0</v>
      </c>
      <c r="AE159" s="390">
        <f>IF($E159="","",VLOOKUP($E159,'SuperTour Women'!$E$6:$AN$238,29,FALSE))</f>
        <v>0</v>
      </c>
      <c r="AF159" s="106">
        <f>IF(AE159,LOOKUP(AE159,{1;2;3;4;5;6;7;8;9;10;11;12;13;14;15;16;17;18;19;20;21},{30;25;21;18;16;15;14;13;12;11;10;9;8;7;6;5;4;3;2;1;0}),0)</f>
        <v>0</v>
      </c>
      <c r="AG159" s="390">
        <f>IF($E159="","",VLOOKUP($E159,'SuperTour Women'!$E$6:$AN$238,31,FALSE))</f>
        <v>0</v>
      </c>
      <c r="AH159" s="41">
        <f>IF(AG159,LOOKUP(AG159,{1;2;3;4;5;6;7;8;9;10;11;12;13;14;15;16;17;18;19;20;21},{30;25;21;18;16;15;14;13;12;11;10;9;8;7;6;5;4;3;2;1;0}),0)</f>
        <v>0</v>
      </c>
      <c r="AI159" s="390">
        <f>IF($E159="","",VLOOKUP($E159,'SuperTour Women'!$E$6:$AN$238,33,FALSE))</f>
        <v>0</v>
      </c>
      <c r="AJ159" s="43">
        <f>IF(AI159,LOOKUP(AI159,{1;2;3;4;5;6;7;8;9;10;11;12;13;14;15;16;17;18;19;20;21},{30;25;21;18;16;15;14;13;12;11;10;9;8;7;6;5;4;3;2;1;0}),0)</f>
        <v>0</v>
      </c>
      <c r="AK159" s="390">
        <f>IF($E159="","",VLOOKUP($E159,'SuperTour Women'!$E$6:$AN$238,35,FALSE))</f>
        <v>0</v>
      </c>
      <c r="AL159" s="43">
        <f>IF(AK159,LOOKUP(AK159,{1;2;3;4;5;6;7;8;9;10;11;12;13;14;15;16;17;18;19;20;21},{30;25;21;18;16;15;14;13;12;11;10;9;8;7;6;5;4;3;2;1;0}),0)</f>
        <v>0</v>
      </c>
      <c r="AM159" s="437"/>
      <c r="AN159" s="255">
        <f t="shared" si="20"/>
        <v>57</v>
      </c>
      <c r="AO159" s="256">
        <f>(L159+N159+P159+R159+T159+V159+X159+Z159+AB159+AD159+AF159+AH159+AJ159+AL159)- SMALL((L159,N159,P159,R159,T159,V159,X159,Z159,AB159,AD159,AF159,AH159,AJ159,AL159),1)- SMALL((L159,N159,P159,R159,T159,V159,X159,Z159,AB159,AD159,AF159,AH159,AJ159,AL159),2)- SMALL((L159,N159,P159,R159,T159,V159,X159,Z159,AB159,AD159,AF159,AH159,AJ159,AL159),3)</f>
        <v>0</v>
      </c>
      <c r="AP159" s="393"/>
    </row>
    <row r="160" spans="1:42" s="54" customFormat="1" ht="16" customHeight="1" x14ac:dyDescent="0.2">
      <c r="A160" s="190">
        <f t="shared" si="17"/>
        <v>85</v>
      </c>
      <c r="B160" s="187">
        <v>3535535</v>
      </c>
      <c r="C160" s="181" t="s">
        <v>313</v>
      </c>
      <c r="D160" s="181" t="s">
        <v>443</v>
      </c>
      <c r="E160" s="178" t="str">
        <f t="shared" si="18"/>
        <v>MaryO'CONNELL</v>
      </c>
      <c r="F160" s="172">
        <v>2017</v>
      </c>
      <c r="G160" s="193">
        <v>1994</v>
      </c>
      <c r="H160" s="311" t="str">
        <f t="shared" si="19"/>
        <v>SR</v>
      </c>
      <c r="I160" s="415">
        <f>(L160+N160+P160+R160+T160+V160+X160+Z160+AB160+AD160+AF160+AH160+AJ160+AL160)-SMALL((L160, N160,P160,R160,T160,V160,X160,Z160,AB160,AD160,AF160,AH160,AJ160,AL160),1)-SMALL((L160,N160,P160,R160,T160,V160,X160,Z160,AB160,AD160,AF160,AH160,AJ160,AL160),2)-SMALL((L160,N160,P160,R160,T160,V160,X160,Z160,AB160,AD160,AF160,AH160,AJ160,AL160),3)</f>
        <v>0</v>
      </c>
      <c r="J160" s="393"/>
      <c r="K160" s="388">
        <f>IF($E160="","",VLOOKUP($E160,'SuperTour Women'!$E$6:$AN$238,9,FALSE))</f>
        <v>0</v>
      </c>
      <c r="L160" s="157">
        <f>IF(K160,LOOKUP(K160,{1;2;3;4;5;6;7;8;9;10;11;12;13;14;15;16;17;18;19;20;21},{30;25;21;18;16;15;14;13;12;11;10;9;8;7;6;5;4;3;2;1;0}),0)</f>
        <v>0</v>
      </c>
      <c r="M160" s="390">
        <f>IF($E160="","",VLOOKUP($E160,'SuperTour Women'!$E$6:$AN$238,11,FALSE))</f>
        <v>0</v>
      </c>
      <c r="N160" s="43">
        <f>IF(M160,LOOKUP(M160,{1;2;3;4;5;6;7;8;9;10;11;12;13;14;15;16;17;18;19;20;21},{30;25;21;18;16;15;14;13;12;11;10;9;8;7;6;5;4;3;2;1;0}),0)</f>
        <v>0</v>
      </c>
      <c r="O160" s="390">
        <f>IF($E160="","",VLOOKUP($E160,'SuperTour Women'!$E$6:$AN$238,13,FALSE))</f>
        <v>0</v>
      </c>
      <c r="P160" s="41">
        <f>IF(O160,LOOKUP(O160,{1;2;3;4;5;6;7;8;9;10;11;12;13;14;15;16;17;18;19;20;21},{30;25;21;18;16;15;14;13;12;11;10;9;8;7;6;5;4;3;2;1;0}),0)</f>
        <v>0</v>
      </c>
      <c r="Q160" s="390">
        <f>IF($E160="","",VLOOKUP($E160,'SuperTour Women'!$E$6:$AN$238,15,FALSE))</f>
        <v>0</v>
      </c>
      <c r="R160" s="43">
        <f>IF(Q160,LOOKUP(Q160,{1;2;3;4;5;6;7;8;9;10;11;12;13;14;15;16;17;18;19;20;21},{30;25;21;18;16;15;14;13;12;11;10;9;8;7;6;5;4;3;2;1;0}),0)</f>
        <v>0</v>
      </c>
      <c r="S160" s="390">
        <f>IF($E160="","",VLOOKUP($E160,'SuperTour Women'!$E$6:$AN$238,17,FALSE))</f>
        <v>0</v>
      </c>
      <c r="T160" s="45">
        <f>IF(S160,LOOKUP(S160,{1;2;3;4;5;6;7;8;9;10;11;12;13;14;15;16;17;18;19;20;21},{60;50;42;36;32;30;28;26;24;22;20;18;16;14;12;10;8;6;4;2;0}),0)</f>
        <v>0</v>
      </c>
      <c r="U160" s="390">
        <f>IF($E160="","",VLOOKUP($E160,'SuperTour Women'!$E$6:$AN$238,19,FALSE))</f>
        <v>0</v>
      </c>
      <c r="V160" s="41">
        <f>IF(U160,LOOKUP(U160,{1;2;3;4;5;6;7;8;9;10;11;12;13;14;15;16;17;18;19;20;21},{60;50;42;36;32;30;28;26;24;22;20;18;16;14;12;10;8;6;4;2;0}),0)</f>
        <v>0</v>
      </c>
      <c r="W160" s="390">
        <f>IF($E160="","",VLOOKUP($E160,'SuperTour Women'!$E$6:$AN$238,21,FALSE))</f>
        <v>0</v>
      </c>
      <c r="X160" s="45">
        <f>IF(W160,LOOKUP(W160,{1;2;3;4;5;6;7;8;9;10;11;12;13;14;15;16;17;18;19;20;21},{60;50;42;36;32;30;28;26;24;22;20;18;16;14;12;10;8;6;4;2;0}),0)</f>
        <v>0</v>
      </c>
      <c r="Y160" s="390">
        <f>IF($E160="","",VLOOKUP($E160,'SuperTour Women'!$E$6:$AN$238,23,FALSE))</f>
        <v>0</v>
      </c>
      <c r="Z160" s="41">
        <f>IF(Y160,LOOKUP(Y160,{1;2;3;4;5;6;7;8;9;10;11;12;13;14;15;16;17;18;19;20;21},{60;50;42;36;32;30;28;26;24;22;20;18;16;14;12;10;8;6;4;2;0}),0)</f>
        <v>0</v>
      </c>
      <c r="AA160" s="390">
        <f>IF($E160="","",VLOOKUP($E160,'SuperTour Women'!$E$6:$AN$238,25,FALSE))</f>
        <v>0</v>
      </c>
      <c r="AB160" s="106">
        <f>IF(AA160,LOOKUP(AA160,{1;2;3;4;5;6;7;8;9;10;11;12;13;14;15;16;17;18;19;20;21},{30;25;21;18;16;15;14;13;12;11;10;9;8;7;6;5;4;3;2;1;0}),0)</f>
        <v>0</v>
      </c>
      <c r="AC160" s="390">
        <f>IF($E160="","",VLOOKUP($E160,'SuperTour Women'!$E$6:$AN$238,27,FALSE))</f>
        <v>0</v>
      </c>
      <c r="AD160" s="488">
        <f>IF(AC160,LOOKUP(AC160,{1;2;3;4;5;6;7;8;9;10;11;12;13;14;15;16;17;18;19;20;21},{30;25;21;18;16;15;14;13;12;11;10;9;8;7;6;5;4;3;2;1;0}),0)</f>
        <v>0</v>
      </c>
      <c r="AE160" s="390">
        <f>IF($E160="","",VLOOKUP($E160,'SuperTour Women'!$E$6:$AN$238,29,FALSE))</f>
        <v>0</v>
      </c>
      <c r="AF160" s="106">
        <f>IF(AE160,LOOKUP(AE160,{1;2;3;4;5;6;7;8;9;10;11;12;13;14;15;16;17;18;19;20;21},{30;25;21;18;16;15;14;13;12;11;10;9;8;7;6;5;4;3;2;1;0}),0)</f>
        <v>0</v>
      </c>
      <c r="AG160" s="390">
        <f>IF($E160="","",VLOOKUP($E160,'SuperTour Women'!$E$6:$AN$238,31,FALSE))</f>
        <v>0</v>
      </c>
      <c r="AH160" s="41">
        <f>IF(AG160,LOOKUP(AG160,{1;2;3;4;5;6;7;8;9;10;11;12;13;14;15;16;17;18;19;20;21},{30;25;21;18;16;15;14;13;12;11;10;9;8;7;6;5;4;3;2;1;0}),0)</f>
        <v>0</v>
      </c>
      <c r="AI160" s="390">
        <f>IF($E160="","",VLOOKUP($E160,'SuperTour Women'!$E$6:$AN$238,33,FALSE))</f>
        <v>0</v>
      </c>
      <c r="AJ160" s="43">
        <f>IF(AI160,LOOKUP(AI160,{1;2;3;4;5;6;7;8;9;10;11;12;13;14;15;16;17;18;19;20;21},{30;25;21;18;16;15;14;13;12;11;10;9;8;7;6;5;4;3;2;1;0}),0)</f>
        <v>0</v>
      </c>
      <c r="AK160" s="390">
        <f>IF($E160="","",VLOOKUP($E160,'SuperTour Women'!$E$6:$AN$238,35,FALSE))</f>
        <v>0</v>
      </c>
      <c r="AL160" s="43">
        <f>IF(AK160,LOOKUP(AK160,{1;2;3;4;5;6;7;8;9;10;11;12;13;14;15;16;17;18;19;20;21},{30;25;21;18;16;15;14;13;12;11;10;9;8;7;6;5;4;3;2;1;0}),0)</f>
        <v>0</v>
      </c>
      <c r="AM160" s="259"/>
      <c r="AN160" s="255">
        <f t="shared" si="20"/>
        <v>57</v>
      </c>
      <c r="AO160" s="256">
        <f>(L160+N160+P160+R160+T160+V160+X160+Z160+AB160+AD160+AF160+AH160+AJ160+AL160)- SMALL((L160,N160,P160,R160,T160,V160,X160,Z160,AB160,AD160,AF160,AH160,AJ160,AL160),1)- SMALL((L160,N160,P160,R160,T160,V160,X160,Z160,AB160,AD160,AF160,AH160,AJ160,AL160),2)- SMALL((L160,N160,P160,R160,T160,V160,X160,Z160,AB160,AD160,AF160,AH160,AJ160,AL160),3)</f>
        <v>0</v>
      </c>
      <c r="AP160" s="161"/>
    </row>
    <row r="161" spans="1:42" s="54" customFormat="1" ht="16" customHeight="1" x14ac:dyDescent="0.2">
      <c r="A161" s="190">
        <f t="shared" si="17"/>
        <v>85</v>
      </c>
      <c r="B161" s="187">
        <v>3045074</v>
      </c>
      <c r="C161" s="181" t="s">
        <v>444</v>
      </c>
      <c r="D161" s="181" t="s">
        <v>445</v>
      </c>
      <c r="E161" s="178" t="str">
        <f t="shared" si="18"/>
        <v>KaterinaPAUL</v>
      </c>
      <c r="F161" s="172">
        <v>2017</v>
      </c>
      <c r="G161" s="195">
        <v>1996</v>
      </c>
      <c r="H161" s="311" t="str">
        <f t="shared" si="19"/>
        <v>U23</v>
      </c>
      <c r="I161" s="415">
        <f>(L161+N161+P161+R161+T161+V161+X161+Z161+AB161+AD161+AF161+AH161+AJ161+AL161)-SMALL((L161, N161,P161,R161,T161,V161,X161,Z161,AB161,AD161,AF161,AH161,AJ161,AL161),1)-SMALL((L161,N161,P161,R161,T161,V161,X161,Z161,AB161,AD161,AF161,AH161,AJ161,AL161),2)-SMALL((L161,N161,P161,R161,T161,V161,X161,Z161,AB161,AD161,AF161,AH161,AJ161,AL161),3)</f>
        <v>0</v>
      </c>
      <c r="J161" s="393"/>
      <c r="K161" s="388">
        <f>IF($E161="","",VLOOKUP($E161,'SuperTour Women'!$E$6:$AN$238,9,FALSE))</f>
        <v>0</v>
      </c>
      <c r="L161" s="157">
        <f>IF(K161,LOOKUP(K161,{1;2;3;4;5;6;7;8;9;10;11;12;13;14;15;16;17;18;19;20;21},{30;25;21;18;16;15;14;13;12;11;10;9;8;7;6;5;4;3;2;1;0}),0)</f>
        <v>0</v>
      </c>
      <c r="M161" s="390">
        <f>IF($E161="","",VLOOKUP($E161,'SuperTour Women'!$E$6:$AN$238,11,FALSE))</f>
        <v>0</v>
      </c>
      <c r="N161" s="43">
        <f>IF(M161,LOOKUP(M161,{1;2;3;4;5;6;7;8;9;10;11;12;13;14;15;16;17;18;19;20;21},{30;25;21;18;16;15;14;13;12;11;10;9;8;7;6;5;4;3;2;1;0}),0)</f>
        <v>0</v>
      </c>
      <c r="O161" s="390">
        <f>IF($E161="","",VLOOKUP($E161,'SuperTour Women'!$E$6:$AN$238,13,FALSE))</f>
        <v>0</v>
      </c>
      <c r="P161" s="41">
        <f>IF(O161,LOOKUP(O161,{1;2;3;4;5;6;7;8;9;10;11;12;13;14;15;16;17;18;19;20;21},{30;25;21;18;16;15;14;13;12;11;10;9;8;7;6;5;4;3;2;1;0}),0)</f>
        <v>0</v>
      </c>
      <c r="Q161" s="390">
        <f>IF($E161="","",VLOOKUP($E161,'SuperTour Women'!$E$6:$AN$238,15,FALSE))</f>
        <v>0</v>
      </c>
      <c r="R161" s="43">
        <f>IF(Q161,LOOKUP(Q161,{1;2;3;4;5;6;7;8;9;10;11;12;13;14;15;16;17;18;19;20;21},{30;25;21;18;16;15;14;13;12;11;10;9;8;7;6;5;4;3;2;1;0}),0)</f>
        <v>0</v>
      </c>
      <c r="S161" s="390">
        <f>IF($E161="","",VLOOKUP($E161,'SuperTour Women'!$E$6:$AN$238,17,FALSE))</f>
        <v>0</v>
      </c>
      <c r="T161" s="45">
        <f>IF(S161,LOOKUP(S161,{1;2;3;4;5;6;7;8;9;10;11;12;13;14;15;16;17;18;19;20;21},{60;50;42;36;32;30;28;26;24;22;20;18;16;14;12;10;8;6;4;2;0}),0)</f>
        <v>0</v>
      </c>
      <c r="U161" s="390">
        <f>IF($E161="","",VLOOKUP($E161,'SuperTour Women'!$E$6:$AN$238,19,FALSE))</f>
        <v>0</v>
      </c>
      <c r="V161" s="41">
        <f>IF(U161,LOOKUP(U161,{1;2;3;4;5;6;7;8;9;10;11;12;13;14;15;16;17;18;19;20;21},{60;50;42;36;32;30;28;26;24;22;20;18;16;14;12;10;8;6;4;2;0}),0)</f>
        <v>0</v>
      </c>
      <c r="W161" s="390">
        <f>IF($E161="","",VLOOKUP($E161,'SuperTour Women'!$E$6:$AN$238,21,FALSE))</f>
        <v>0</v>
      </c>
      <c r="X161" s="45">
        <f>IF(W161,LOOKUP(W161,{1;2;3;4;5;6;7;8;9;10;11;12;13;14;15;16;17;18;19;20;21},{60;50;42;36;32;30;28;26;24;22;20;18;16;14;12;10;8;6;4;2;0}),0)</f>
        <v>0</v>
      </c>
      <c r="Y161" s="390">
        <f>IF($E161="","",VLOOKUP($E161,'SuperTour Women'!$E$6:$AN$238,23,FALSE))</f>
        <v>0</v>
      </c>
      <c r="Z161" s="41">
        <f>IF(Y161,LOOKUP(Y161,{1;2;3;4;5;6;7;8;9;10;11;12;13;14;15;16;17;18;19;20;21},{60;50;42;36;32;30;28;26;24;22;20;18;16;14;12;10;8;6;4;2;0}),0)</f>
        <v>0</v>
      </c>
      <c r="AA161" s="390">
        <f>IF($E161="","",VLOOKUP($E161,'SuperTour Women'!$E$6:$AN$238,25,FALSE))</f>
        <v>0</v>
      </c>
      <c r="AB161" s="106">
        <f>IF(AA161,LOOKUP(AA161,{1;2;3;4;5;6;7;8;9;10;11;12;13;14;15;16;17;18;19;20;21},{30;25;21;18;16;15;14;13;12;11;10;9;8;7;6;5;4;3;2;1;0}),0)</f>
        <v>0</v>
      </c>
      <c r="AC161" s="390">
        <f>IF($E161="","",VLOOKUP($E161,'SuperTour Women'!$E$6:$AN$238,27,FALSE))</f>
        <v>0</v>
      </c>
      <c r="AD161" s="488">
        <f>IF(AC161,LOOKUP(AC161,{1;2;3;4;5;6;7;8;9;10;11;12;13;14;15;16;17;18;19;20;21},{30;25;21;18;16;15;14;13;12;11;10;9;8;7;6;5;4;3;2;1;0}),0)</f>
        <v>0</v>
      </c>
      <c r="AE161" s="390">
        <f>IF($E161="","",VLOOKUP($E161,'SuperTour Women'!$E$6:$AN$238,29,FALSE))</f>
        <v>0</v>
      </c>
      <c r="AF161" s="106">
        <f>IF(AE161,LOOKUP(AE161,{1;2;3;4;5;6;7;8;9;10;11;12;13;14;15;16;17;18;19;20;21},{30;25;21;18;16;15;14;13;12;11;10;9;8;7;6;5;4;3;2;1;0}),0)</f>
        <v>0</v>
      </c>
      <c r="AG161" s="390">
        <f>IF($E161="","",VLOOKUP($E161,'SuperTour Women'!$E$6:$AN$238,31,FALSE))</f>
        <v>0</v>
      </c>
      <c r="AH161" s="41">
        <f>IF(AG161,LOOKUP(AG161,{1;2;3;4;5;6;7;8;9;10;11;12;13;14;15;16;17;18;19;20;21},{30;25;21;18;16;15;14;13;12;11;10;9;8;7;6;5;4;3;2;1;0}),0)</f>
        <v>0</v>
      </c>
      <c r="AI161" s="390">
        <f>IF($E161="","",VLOOKUP($E161,'SuperTour Women'!$E$6:$AN$238,33,FALSE))</f>
        <v>0</v>
      </c>
      <c r="AJ161" s="43">
        <f>IF(AI161,LOOKUP(AI161,{1;2;3;4;5;6;7;8;9;10;11;12;13;14;15;16;17;18;19;20;21},{30;25;21;18;16;15;14;13;12;11;10;9;8;7;6;5;4;3;2;1;0}),0)</f>
        <v>0</v>
      </c>
      <c r="AK161" s="390">
        <f>IF($E161="","",VLOOKUP($E161,'SuperTour Women'!$E$6:$AN$238,35,FALSE))</f>
        <v>0</v>
      </c>
      <c r="AL161" s="43">
        <f>IF(AK161,LOOKUP(AK161,{1;2;3;4;5;6;7;8;9;10;11;12;13;14;15;16;17;18;19;20;21},{30;25;21;18;16;15;14;13;12;11;10;9;8;7;6;5;4;3;2;1;0}),0)</f>
        <v>0</v>
      </c>
      <c r="AM161" s="259"/>
      <c r="AN161" s="255">
        <f t="shared" si="20"/>
        <v>57</v>
      </c>
      <c r="AO161" s="256">
        <f>(L161+N161+P161+R161+T161+V161+X161+Z161+AB161+AD161+AF161+AH161+AJ161+AL161)- SMALL((L161,N161,P161,R161,T161,V161,X161,Z161,AB161,AD161,AF161,AH161,AJ161,AL161),1)- SMALL((L161,N161,P161,R161,T161,V161,X161,Z161,AB161,AD161,AF161,AH161,AJ161,AL161),2)- SMALL((L161,N161,P161,R161,T161,V161,X161,Z161,AB161,AD161,AF161,AH161,AJ161,AL161),3)</f>
        <v>0</v>
      </c>
      <c r="AP161" s="161"/>
    </row>
    <row r="162" spans="1:42" s="54" customFormat="1" ht="16" customHeight="1" x14ac:dyDescent="0.2">
      <c r="A162" s="190">
        <f t="shared" si="17"/>
        <v>85</v>
      </c>
      <c r="B162" s="187">
        <v>3105258</v>
      </c>
      <c r="C162" s="182" t="s">
        <v>553</v>
      </c>
      <c r="D162" s="181" t="s">
        <v>446</v>
      </c>
      <c r="E162" s="178" t="str">
        <f t="shared" si="18"/>
        <v>Zoe AlexandraPEKOS</v>
      </c>
      <c r="F162" s="172">
        <v>2017</v>
      </c>
      <c r="G162" s="195">
        <v>1998</v>
      </c>
      <c r="H162" s="311" t="str">
        <f t="shared" si="19"/>
        <v>U23</v>
      </c>
      <c r="I162" s="415">
        <f>(L162+N162+P162+R162+T162+V162+X162+Z162+AB162+AD162+AF162+AH162+AJ162+AL162)-SMALL((L162, N162,P162,R162,T162,V162,X162,Z162,AB162,AD162,AF162,AH162,AJ162,AL162),1)-SMALL((L162,N162,P162,R162,T162,V162,X162,Z162,AB162,AD162,AF162,AH162,AJ162,AL162),2)-SMALL((L162,N162,P162,R162,T162,V162,X162,Z162,AB162,AD162,AF162,AH162,AJ162,AL162),3)</f>
        <v>0</v>
      </c>
      <c r="J162" s="393"/>
      <c r="K162" s="388">
        <f>IF($E162="","",VLOOKUP($E162,'SuperTour Women'!$E$6:$AN$238,9,FALSE))</f>
        <v>0</v>
      </c>
      <c r="L162" s="157">
        <f>IF(K162,LOOKUP(K162,{1;2;3;4;5;6;7;8;9;10;11;12;13;14;15;16;17;18;19;20;21},{30;25;21;18;16;15;14;13;12;11;10;9;8;7;6;5;4;3;2;1;0}),0)</f>
        <v>0</v>
      </c>
      <c r="M162" s="390">
        <f>IF($E162="","",VLOOKUP($E162,'SuperTour Women'!$E$6:$AN$238,11,FALSE))</f>
        <v>0</v>
      </c>
      <c r="N162" s="43">
        <f>IF(M162,LOOKUP(M162,{1;2;3;4;5;6;7;8;9;10;11;12;13;14;15;16;17;18;19;20;21},{30;25;21;18;16;15;14;13;12;11;10;9;8;7;6;5;4;3;2;1;0}),0)</f>
        <v>0</v>
      </c>
      <c r="O162" s="390">
        <f>IF($E162="","",VLOOKUP($E162,'SuperTour Women'!$E$6:$AN$238,13,FALSE))</f>
        <v>0</v>
      </c>
      <c r="P162" s="41">
        <f>IF(O162,LOOKUP(O162,{1;2;3;4;5;6;7;8;9;10;11;12;13;14;15;16;17;18;19;20;21},{30;25;21;18;16;15;14;13;12;11;10;9;8;7;6;5;4;3;2;1;0}),0)</f>
        <v>0</v>
      </c>
      <c r="Q162" s="390">
        <f>IF($E162="","",VLOOKUP($E162,'SuperTour Women'!$E$6:$AN$238,15,FALSE))</f>
        <v>0</v>
      </c>
      <c r="R162" s="43">
        <f>IF(Q162,LOOKUP(Q162,{1;2;3;4;5;6;7;8;9;10;11;12;13;14;15;16;17;18;19;20;21},{30;25;21;18;16;15;14;13;12;11;10;9;8;7;6;5;4;3;2;1;0}),0)</f>
        <v>0</v>
      </c>
      <c r="S162" s="390">
        <f>IF($E162="","",VLOOKUP($E162,'SuperTour Women'!$E$6:$AN$238,17,FALSE))</f>
        <v>0</v>
      </c>
      <c r="T162" s="45">
        <f>IF(S162,LOOKUP(S162,{1;2;3;4;5;6;7;8;9;10;11;12;13;14;15;16;17;18;19;20;21},{60;50;42;36;32;30;28;26;24;22;20;18;16;14;12;10;8;6;4;2;0}),0)</f>
        <v>0</v>
      </c>
      <c r="U162" s="390">
        <f>IF($E162="","",VLOOKUP($E162,'SuperTour Women'!$E$6:$AN$238,19,FALSE))</f>
        <v>0</v>
      </c>
      <c r="V162" s="41">
        <f>IF(U162,LOOKUP(U162,{1;2;3;4;5;6;7;8;9;10;11;12;13;14;15;16;17;18;19;20;21},{60;50;42;36;32;30;28;26;24;22;20;18;16;14;12;10;8;6;4;2;0}),0)</f>
        <v>0</v>
      </c>
      <c r="W162" s="390">
        <f>IF($E162="","",VLOOKUP($E162,'SuperTour Women'!$E$6:$AN$238,21,FALSE))</f>
        <v>0</v>
      </c>
      <c r="X162" s="45">
        <f>IF(W162,LOOKUP(W162,{1;2;3;4;5;6;7;8;9;10;11;12;13;14;15;16;17;18;19;20;21},{60;50;42;36;32;30;28;26;24;22;20;18;16;14;12;10;8;6;4;2;0}),0)</f>
        <v>0</v>
      </c>
      <c r="Y162" s="390">
        <f>IF($E162="","",VLOOKUP($E162,'SuperTour Women'!$E$6:$AN$238,23,FALSE))</f>
        <v>0</v>
      </c>
      <c r="Z162" s="41">
        <f>IF(Y162,LOOKUP(Y162,{1;2;3;4;5;6;7;8;9;10;11;12;13;14;15;16;17;18;19;20;21},{60;50;42;36;32;30;28;26;24;22;20;18;16;14;12;10;8;6;4;2;0}),0)</f>
        <v>0</v>
      </c>
      <c r="AA162" s="390">
        <f>IF($E162="","",VLOOKUP($E162,'SuperTour Women'!$E$6:$AN$238,25,FALSE))</f>
        <v>0</v>
      </c>
      <c r="AB162" s="106">
        <f>IF(AA162,LOOKUP(AA162,{1;2;3;4;5;6;7;8;9;10;11;12;13;14;15;16;17;18;19;20;21},{30;25;21;18;16;15;14;13;12;11;10;9;8;7;6;5;4;3;2;1;0}),0)</f>
        <v>0</v>
      </c>
      <c r="AC162" s="390">
        <f>IF($E162="","",VLOOKUP($E162,'SuperTour Women'!$E$6:$AN$238,27,FALSE))</f>
        <v>0</v>
      </c>
      <c r="AD162" s="488">
        <f>IF(AC162,LOOKUP(AC162,{1;2;3;4;5;6;7;8;9;10;11;12;13;14;15;16;17;18;19;20;21},{30;25;21;18;16;15;14;13;12;11;10;9;8;7;6;5;4;3;2;1;0}),0)</f>
        <v>0</v>
      </c>
      <c r="AE162" s="390">
        <f>IF($E162="","",VLOOKUP($E162,'SuperTour Women'!$E$6:$AN$238,29,FALSE))</f>
        <v>0</v>
      </c>
      <c r="AF162" s="106">
        <f>IF(AE162,LOOKUP(AE162,{1;2;3;4;5;6;7;8;9;10;11;12;13;14;15;16;17;18;19;20;21},{30;25;21;18;16;15;14;13;12;11;10;9;8;7;6;5;4;3;2;1;0}),0)</f>
        <v>0</v>
      </c>
      <c r="AG162" s="390">
        <f>IF($E162="","",VLOOKUP($E162,'SuperTour Women'!$E$6:$AN$238,31,FALSE))</f>
        <v>0</v>
      </c>
      <c r="AH162" s="41">
        <f>IF(AG162,LOOKUP(AG162,{1;2;3;4;5;6;7;8;9;10;11;12;13;14;15;16;17;18;19;20;21},{30;25;21;18;16;15;14;13;12;11;10;9;8;7;6;5;4;3;2;1;0}),0)</f>
        <v>0</v>
      </c>
      <c r="AI162" s="390">
        <f>IF($E162="","",VLOOKUP($E162,'SuperTour Women'!$E$6:$AN$238,33,FALSE))</f>
        <v>0</v>
      </c>
      <c r="AJ162" s="43">
        <f>IF(AI162,LOOKUP(AI162,{1;2;3;4;5;6;7;8;9;10;11;12;13;14;15;16;17;18;19;20;21},{30;25;21;18;16;15;14;13;12;11;10;9;8;7;6;5;4;3;2;1;0}),0)</f>
        <v>0</v>
      </c>
      <c r="AK162" s="390">
        <f>IF($E162="","",VLOOKUP($E162,'SuperTour Women'!$E$6:$AN$238,35,FALSE))</f>
        <v>0</v>
      </c>
      <c r="AL162" s="43">
        <f>IF(AK162,LOOKUP(AK162,{1;2;3;4;5;6;7;8;9;10;11;12;13;14;15;16;17;18;19;20;21},{30;25;21;18;16;15;14;13;12;11;10;9;8;7;6;5;4;3;2;1;0}),0)</f>
        <v>0</v>
      </c>
      <c r="AM162" s="259"/>
      <c r="AN162" s="255">
        <f t="shared" si="20"/>
        <v>57</v>
      </c>
      <c r="AO162" s="256">
        <f>(L162+N162+P162+R162+T162+V162+X162+Z162+AB162+AD162+AF162+AH162+AJ162+AL162)- SMALL((L162,N162,P162,R162,T162,V162,X162,Z162,AB162,AD162,AF162,AH162,AJ162,AL162),1)- SMALL((L162,N162,P162,R162,T162,V162,X162,Z162,AB162,AD162,AF162,AH162,AJ162,AL162),2)- SMALL((L162,N162,P162,R162,T162,V162,X162,Z162,AB162,AD162,AF162,AH162,AJ162,AL162),3)</f>
        <v>0</v>
      </c>
      <c r="AP162" s="161"/>
    </row>
    <row r="163" spans="1:42" s="54" customFormat="1" ht="16" customHeight="1" x14ac:dyDescent="0.2">
      <c r="A163" s="190">
        <f t="shared" si="17"/>
        <v>85</v>
      </c>
      <c r="B163" s="187">
        <v>3195180</v>
      </c>
      <c r="C163" s="181" t="s">
        <v>447</v>
      </c>
      <c r="D163" s="181" t="s">
        <v>448</v>
      </c>
      <c r="E163" s="178" t="str">
        <f t="shared" si="18"/>
        <v>IrisPESSEY</v>
      </c>
      <c r="F163" s="172">
        <v>2017</v>
      </c>
      <c r="G163" s="196">
        <v>1992</v>
      </c>
      <c r="H163" s="311" t="str">
        <f t="shared" si="19"/>
        <v>SR</v>
      </c>
      <c r="I163" s="415">
        <f>(L163+N163+P163+R163+T163+V163+X163+Z163+AB163+AD163+AF163+AH163+AJ163+AL163)-SMALL((L163, N163,P163,R163,T163,V163,X163,Z163,AB163,AD163,AF163,AH163,AJ163,AL163),1)-SMALL((L163,N163,P163,R163,T163,V163,X163,Z163,AB163,AD163,AF163,AH163,AJ163,AL163),2)-SMALL((L163,N163,P163,R163,T163,V163,X163,Z163,AB163,AD163,AF163,AH163,AJ163,AL163),3)</f>
        <v>0</v>
      </c>
      <c r="J163" s="393"/>
      <c r="K163" s="388">
        <f>IF($E163="","",VLOOKUP($E163,'SuperTour Women'!$E$6:$AN$238,9,FALSE))</f>
        <v>0</v>
      </c>
      <c r="L163" s="157">
        <f>IF(K163,LOOKUP(K163,{1;2;3;4;5;6;7;8;9;10;11;12;13;14;15;16;17;18;19;20;21},{30;25;21;18;16;15;14;13;12;11;10;9;8;7;6;5;4;3;2;1;0}),0)</f>
        <v>0</v>
      </c>
      <c r="M163" s="390">
        <f>IF($E163="","",VLOOKUP($E163,'SuperTour Women'!$E$6:$AN$238,11,FALSE))</f>
        <v>0</v>
      </c>
      <c r="N163" s="43">
        <f>IF(M163,LOOKUP(M163,{1;2;3;4;5;6;7;8;9;10;11;12;13;14;15;16;17;18;19;20;21},{30;25;21;18;16;15;14;13;12;11;10;9;8;7;6;5;4;3;2;1;0}),0)</f>
        <v>0</v>
      </c>
      <c r="O163" s="390">
        <f>IF($E163="","",VLOOKUP($E163,'SuperTour Women'!$E$6:$AN$238,13,FALSE))</f>
        <v>0</v>
      </c>
      <c r="P163" s="41">
        <f>IF(O163,LOOKUP(O163,{1;2;3;4;5;6;7;8;9;10;11;12;13;14;15;16;17;18;19;20;21},{30;25;21;18;16;15;14;13;12;11;10;9;8;7;6;5;4;3;2;1;0}),0)</f>
        <v>0</v>
      </c>
      <c r="Q163" s="390">
        <f>IF($E163="","",VLOOKUP($E163,'SuperTour Women'!$E$6:$AN$238,15,FALSE))</f>
        <v>0</v>
      </c>
      <c r="R163" s="43">
        <f>IF(Q163,LOOKUP(Q163,{1;2;3;4;5;6;7;8;9;10;11;12;13;14;15;16;17;18;19;20;21},{30;25;21;18;16;15;14;13;12;11;10;9;8;7;6;5;4;3;2;1;0}),0)</f>
        <v>0</v>
      </c>
      <c r="S163" s="390">
        <f>IF($E163="","",VLOOKUP($E163,'SuperTour Women'!$E$6:$AN$238,17,FALSE))</f>
        <v>0</v>
      </c>
      <c r="T163" s="45">
        <f>IF(S163,LOOKUP(S163,{1;2;3;4;5;6;7;8;9;10;11;12;13;14;15;16;17;18;19;20;21},{60;50;42;36;32;30;28;26;24;22;20;18;16;14;12;10;8;6;4;2;0}),0)</f>
        <v>0</v>
      </c>
      <c r="U163" s="390">
        <f>IF($E163="","",VLOOKUP($E163,'SuperTour Women'!$E$6:$AN$238,19,FALSE))</f>
        <v>0</v>
      </c>
      <c r="V163" s="41">
        <f>IF(U163,LOOKUP(U163,{1;2;3;4;5;6;7;8;9;10;11;12;13;14;15;16;17;18;19;20;21},{60;50;42;36;32;30;28;26;24;22;20;18;16;14;12;10;8;6;4;2;0}),0)</f>
        <v>0</v>
      </c>
      <c r="W163" s="390">
        <f>IF($E163="","",VLOOKUP($E163,'SuperTour Women'!$E$6:$AN$238,21,FALSE))</f>
        <v>0</v>
      </c>
      <c r="X163" s="45">
        <f>IF(W163,LOOKUP(W163,{1;2;3;4;5;6;7;8;9;10;11;12;13;14;15;16;17;18;19;20;21},{60;50;42;36;32;30;28;26;24;22;20;18;16;14;12;10;8;6;4;2;0}),0)</f>
        <v>0</v>
      </c>
      <c r="Y163" s="390">
        <f>IF($E163="","",VLOOKUP($E163,'SuperTour Women'!$E$6:$AN$238,23,FALSE))</f>
        <v>0</v>
      </c>
      <c r="Z163" s="41">
        <f>IF(Y163,LOOKUP(Y163,{1;2;3;4;5;6;7;8;9;10;11;12;13;14;15;16;17;18;19;20;21},{60;50;42;36;32;30;28;26;24;22;20;18;16;14;12;10;8;6;4;2;0}),0)</f>
        <v>0</v>
      </c>
      <c r="AA163" s="390">
        <f>IF($E163="","",VLOOKUP($E163,'SuperTour Women'!$E$6:$AN$238,25,FALSE))</f>
        <v>0</v>
      </c>
      <c r="AB163" s="106">
        <f>IF(AA163,LOOKUP(AA163,{1;2;3;4;5;6;7;8;9;10;11;12;13;14;15;16;17;18;19;20;21},{30;25;21;18;16;15;14;13;12;11;10;9;8;7;6;5;4;3;2;1;0}),0)</f>
        <v>0</v>
      </c>
      <c r="AC163" s="390">
        <f>IF($E163="","",VLOOKUP($E163,'SuperTour Women'!$E$6:$AN$238,27,FALSE))</f>
        <v>0</v>
      </c>
      <c r="AD163" s="488">
        <f>IF(AC163,LOOKUP(AC163,{1;2;3;4;5;6;7;8;9;10;11;12;13;14;15;16;17;18;19;20;21},{30;25;21;18;16;15;14;13;12;11;10;9;8;7;6;5;4;3;2;1;0}),0)</f>
        <v>0</v>
      </c>
      <c r="AE163" s="390">
        <f>IF($E163="","",VLOOKUP($E163,'SuperTour Women'!$E$6:$AN$238,29,FALSE))</f>
        <v>0</v>
      </c>
      <c r="AF163" s="106">
        <f>IF(AE163,LOOKUP(AE163,{1;2;3;4;5;6;7;8;9;10;11;12;13;14;15;16;17;18;19;20;21},{30;25;21;18;16;15;14;13;12;11;10;9;8;7;6;5;4;3;2;1;0}),0)</f>
        <v>0</v>
      </c>
      <c r="AG163" s="390">
        <f>IF($E163="","",VLOOKUP($E163,'SuperTour Women'!$E$6:$AN$238,31,FALSE))</f>
        <v>0</v>
      </c>
      <c r="AH163" s="41">
        <f>IF(AG163,LOOKUP(AG163,{1;2;3;4;5;6;7;8;9;10;11;12;13;14;15;16;17;18;19;20;21},{30;25;21;18;16;15;14;13;12;11;10;9;8;7;6;5;4;3;2;1;0}),0)</f>
        <v>0</v>
      </c>
      <c r="AI163" s="390">
        <f>IF($E163="","",VLOOKUP($E163,'SuperTour Women'!$E$6:$AN$238,33,FALSE))</f>
        <v>0</v>
      </c>
      <c r="AJ163" s="43">
        <f>IF(AI163,LOOKUP(AI163,{1;2;3;4;5;6;7;8;9;10;11;12;13;14;15;16;17;18;19;20;21},{30;25;21;18;16;15;14;13;12;11;10;9;8;7;6;5;4;3;2;1;0}),0)</f>
        <v>0</v>
      </c>
      <c r="AK163" s="390">
        <f>IF($E163="","",VLOOKUP($E163,'SuperTour Women'!$E$6:$AN$238,35,FALSE))</f>
        <v>0</v>
      </c>
      <c r="AL163" s="43">
        <f>IF(AK163,LOOKUP(AK163,{1;2;3;4;5;6;7;8;9;10;11;12;13;14;15;16;17;18;19;20;21},{30;25;21;18;16;15;14;13;12;11;10;9;8;7;6;5;4;3;2;1;0}),0)</f>
        <v>0</v>
      </c>
      <c r="AM163" s="259"/>
      <c r="AN163" s="255">
        <f t="shared" si="20"/>
        <v>57</v>
      </c>
      <c r="AO163" s="256">
        <f>(L163+N163+P163+R163+T163+V163+X163+Z163+AB163+AD163+AF163+AH163+AJ163+AL163)- SMALL((L163,N163,P163,R163,T163,V163,X163,Z163,AB163,AD163,AF163,AH163,AJ163,AL163),1)- SMALL((L163,N163,P163,R163,T163,V163,X163,Z163,AB163,AD163,AF163,AH163,AJ163,AL163),2)- SMALL((L163,N163,P163,R163,T163,V163,X163,Z163,AB163,AD163,AF163,AH163,AJ163,AL163),3)</f>
        <v>0</v>
      </c>
      <c r="AP163" s="161"/>
    </row>
    <row r="164" spans="1:42" s="264" customFormat="1" ht="16" customHeight="1" x14ac:dyDescent="0.2">
      <c r="A164" s="190">
        <f t="shared" si="17"/>
        <v>85</v>
      </c>
      <c r="B164" s="187">
        <v>3960101</v>
      </c>
      <c r="C164" s="181" t="s">
        <v>449</v>
      </c>
      <c r="D164" s="181" t="s">
        <v>450</v>
      </c>
      <c r="E164" s="178" t="str">
        <f t="shared" si="18"/>
        <v>MathildePETITJEAN</v>
      </c>
      <c r="F164" s="172">
        <v>2017</v>
      </c>
      <c r="G164" s="196">
        <v>1994</v>
      </c>
      <c r="H164" s="311" t="str">
        <f t="shared" si="19"/>
        <v>SR</v>
      </c>
      <c r="I164" s="415">
        <f>(L164+N164+P164+R164+T164+V164+X164+Z164+AB164+AD164+AF164+AH164+AJ164+AL164)-SMALL((L164, N164,P164,R164,T164,V164,X164,Z164,AB164,AD164,AF164,AH164,AJ164,AL164),1)-SMALL((L164,N164,P164,R164,T164,V164,X164,Z164,AB164,AD164,AF164,AH164,AJ164,AL164),2)-SMALL((L164,N164,P164,R164,T164,V164,X164,Z164,AB164,AD164,AF164,AH164,AJ164,AL164),3)</f>
        <v>0</v>
      </c>
      <c r="J164" s="393"/>
      <c r="K164" s="388">
        <f>IF($E164="","",VLOOKUP($E164,'SuperTour Women'!$E$6:$AN$238,9,FALSE))</f>
        <v>0</v>
      </c>
      <c r="L164" s="157">
        <f>IF(K164,LOOKUP(K164,{1;2;3;4;5;6;7;8;9;10;11;12;13;14;15;16;17;18;19;20;21},{30;25;21;18;16;15;14;13;12;11;10;9;8;7;6;5;4;3;2;1;0}),0)</f>
        <v>0</v>
      </c>
      <c r="M164" s="390">
        <f>IF($E164="","",VLOOKUP($E164,'SuperTour Women'!$E$6:$AN$238,11,FALSE))</f>
        <v>0</v>
      </c>
      <c r="N164" s="43">
        <f>IF(M164,LOOKUP(M164,{1;2;3;4;5;6;7;8;9;10;11;12;13;14;15;16;17;18;19;20;21},{30;25;21;18;16;15;14;13;12;11;10;9;8;7;6;5;4;3;2;1;0}),0)</f>
        <v>0</v>
      </c>
      <c r="O164" s="390">
        <f>IF($E164="","",VLOOKUP($E164,'SuperTour Women'!$E$6:$AN$238,13,FALSE))</f>
        <v>0</v>
      </c>
      <c r="P164" s="41">
        <f>IF(O164,LOOKUP(O164,{1;2;3;4;5;6;7;8;9;10;11;12;13;14;15;16;17;18;19;20;21},{30;25;21;18;16;15;14;13;12;11;10;9;8;7;6;5;4;3;2;1;0}),0)</f>
        <v>0</v>
      </c>
      <c r="Q164" s="390">
        <f>IF($E164="","",VLOOKUP($E164,'SuperTour Women'!$E$6:$AN$238,15,FALSE))</f>
        <v>0</v>
      </c>
      <c r="R164" s="43">
        <f>IF(Q164,LOOKUP(Q164,{1;2;3;4;5;6;7;8;9;10;11;12;13;14;15;16;17;18;19;20;21},{30;25;21;18;16;15;14;13;12;11;10;9;8;7;6;5;4;3;2;1;0}),0)</f>
        <v>0</v>
      </c>
      <c r="S164" s="390">
        <f>IF($E164="","",VLOOKUP($E164,'SuperTour Women'!$E$6:$AN$238,17,FALSE))</f>
        <v>0</v>
      </c>
      <c r="T164" s="45">
        <f>IF(S164,LOOKUP(S164,{1;2;3;4;5;6;7;8;9;10;11;12;13;14;15;16;17;18;19;20;21},{60;50;42;36;32;30;28;26;24;22;20;18;16;14;12;10;8;6;4;2;0}),0)</f>
        <v>0</v>
      </c>
      <c r="U164" s="390">
        <f>IF($E164="","",VLOOKUP($E164,'SuperTour Women'!$E$6:$AN$238,19,FALSE))</f>
        <v>0</v>
      </c>
      <c r="V164" s="41">
        <f>IF(U164,LOOKUP(U164,{1;2;3;4;5;6;7;8;9;10;11;12;13;14;15;16;17;18;19;20;21},{60;50;42;36;32;30;28;26;24;22;20;18;16;14;12;10;8;6;4;2;0}),0)</f>
        <v>0</v>
      </c>
      <c r="W164" s="390">
        <f>IF($E164="","",VLOOKUP($E164,'SuperTour Women'!$E$6:$AN$238,21,FALSE))</f>
        <v>0</v>
      </c>
      <c r="X164" s="45">
        <f>IF(W164,LOOKUP(W164,{1;2;3;4;5;6;7;8;9;10;11;12;13;14;15;16;17;18;19;20;21},{60;50;42;36;32;30;28;26;24;22;20;18;16;14;12;10;8;6;4;2;0}),0)</f>
        <v>0</v>
      </c>
      <c r="Y164" s="390">
        <f>IF($E164="","",VLOOKUP($E164,'SuperTour Women'!$E$6:$AN$238,23,FALSE))</f>
        <v>0</v>
      </c>
      <c r="Z164" s="41">
        <f>IF(Y164,LOOKUP(Y164,{1;2;3;4;5;6;7;8;9;10;11;12;13;14;15;16;17;18;19;20;21},{60;50;42;36;32;30;28;26;24;22;20;18;16;14;12;10;8;6;4;2;0}),0)</f>
        <v>0</v>
      </c>
      <c r="AA164" s="390">
        <f>IF($E164="","",VLOOKUP($E164,'SuperTour Women'!$E$6:$AN$238,25,FALSE))</f>
        <v>0</v>
      </c>
      <c r="AB164" s="106">
        <f>IF(AA164,LOOKUP(AA164,{1;2;3;4;5;6;7;8;9;10;11;12;13;14;15;16;17;18;19;20;21},{30;25;21;18;16;15;14;13;12;11;10;9;8;7;6;5;4;3;2;1;0}),0)</f>
        <v>0</v>
      </c>
      <c r="AC164" s="390">
        <f>IF($E164="","",VLOOKUP($E164,'SuperTour Women'!$E$6:$AN$238,27,FALSE))</f>
        <v>0</v>
      </c>
      <c r="AD164" s="488">
        <f>IF(AC164,LOOKUP(AC164,{1;2;3;4;5;6;7;8;9;10;11;12;13;14;15;16;17;18;19;20;21},{30;25;21;18;16;15;14;13;12;11;10;9;8;7;6;5;4;3;2;1;0}),0)</f>
        <v>0</v>
      </c>
      <c r="AE164" s="390">
        <f>IF($E164="","",VLOOKUP($E164,'SuperTour Women'!$E$6:$AN$238,29,FALSE))</f>
        <v>0</v>
      </c>
      <c r="AF164" s="106">
        <f>IF(AE164,LOOKUP(AE164,{1;2;3;4;5;6;7;8;9;10;11;12;13;14;15;16;17;18;19;20;21},{30;25;21;18;16;15;14;13;12;11;10;9;8;7;6;5;4;3;2;1;0}),0)</f>
        <v>0</v>
      </c>
      <c r="AG164" s="390">
        <f>IF($E164="","",VLOOKUP($E164,'SuperTour Women'!$E$6:$AN$238,31,FALSE))</f>
        <v>0</v>
      </c>
      <c r="AH164" s="41">
        <f>IF(AG164,LOOKUP(AG164,{1;2;3;4;5;6;7;8;9;10;11;12;13;14;15;16;17;18;19;20;21},{30;25;21;18;16;15;14;13;12;11;10;9;8;7;6;5;4;3;2;1;0}),0)</f>
        <v>0</v>
      </c>
      <c r="AI164" s="390">
        <f>IF($E164="","",VLOOKUP($E164,'SuperTour Women'!$E$6:$AN$238,33,FALSE))</f>
        <v>0</v>
      </c>
      <c r="AJ164" s="43">
        <f>IF(AI164,LOOKUP(AI164,{1;2;3;4;5;6;7;8;9;10;11;12;13;14;15;16;17;18;19;20;21},{30;25;21;18;16;15;14;13;12;11;10;9;8;7;6;5;4;3;2;1;0}),0)</f>
        <v>0</v>
      </c>
      <c r="AK164" s="390">
        <f>IF($E164="","",VLOOKUP($E164,'SuperTour Women'!$E$6:$AN$238,35,FALSE))</f>
        <v>0</v>
      </c>
      <c r="AL164" s="43">
        <f>IF(AK164,LOOKUP(AK164,{1;2;3;4;5;6;7;8;9;10;11;12;13;14;15;16;17;18;19;20;21},{30;25;21;18;16;15;14;13;12;11;10;9;8;7;6;5;4;3;2;1;0}),0)</f>
        <v>0</v>
      </c>
      <c r="AM164" s="437"/>
      <c r="AN164" s="255">
        <f t="shared" si="20"/>
        <v>57</v>
      </c>
      <c r="AO164" s="256">
        <f>(L164+N164+P164+R164+T164+V164+X164+Z164+AB164+AD164+AF164+AH164+AJ164+AL164)- SMALL((L164,N164,P164,R164,T164,V164,X164,Z164,AB164,AD164,AF164,AH164,AJ164,AL164),1)- SMALL((L164,N164,P164,R164,T164,V164,X164,Z164,AB164,AD164,AF164,AH164,AJ164,AL164),2)- SMALL((L164,N164,P164,R164,T164,V164,X164,Z164,AB164,AD164,AF164,AH164,AJ164,AL164),3)</f>
        <v>0</v>
      </c>
      <c r="AP164" s="393"/>
    </row>
    <row r="165" spans="1:42" s="54" customFormat="1" ht="16" customHeight="1" x14ac:dyDescent="0.2">
      <c r="A165" s="190">
        <f t="shared" si="17"/>
        <v>85</v>
      </c>
      <c r="B165" s="187">
        <v>1365857</v>
      </c>
      <c r="C165" s="181" t="s">
        <v>451</v>
      </c>
      <c r="D165" s="181" t="s">
        <v>452</v>
      </c>
      <c r="E165" s="178" t="str">
        <f t="shared" si="18"/>
        <v>KikkanRANDALL</v>
      </c>
      <c r="F165" s="172">
        <v>2017</v>
      </c>
      <c r="G165" s="193">
        <v>1982</v>
      </c>
      <c r="H165" s="311" t="str">
        <f t="shared" si="19"/>
        <v>SR</v>
      </c>
      <c r="I165" s="415">
        <f>(L165+N165+P165+R165+T165+V165+X165+Z165+AB165+AD165+AF165+AH165+AJ165+AL165)-SMALL((L165, N165,P165,R165,T165,V165,X165,Z165,AB165,AD165,AF165,AH165,AJ165,AL165),1)-SMALL((L165,N165,P165,R165,T165,V165,X165,Z165,AB165,AD165,AF165,AH165,AJ165,AL165),2)-SMALL((L165,N165,P165,R165,T165,V165,X165,Z165,AB165,AD165,AF165,AH165,AJ165,AL165),3)</f>
        <v>0</v>
      </c>
      <c r="J165" s="393"/>
      <c r="K165" s="388">
        <f>IF($E165="","",VLOOKUP($E165,'SuperTour Women'!$E$6:$AN$238,9,FALSE))</f>
        <v>0</v>
      </c>
      <c r="L165" s="157">
        <f>IF(K165,LOOKUP(K165,{1;2;3;4;5;6;7;8;9;10;11;12;13;14;15;16;17;18;19;20;21},{30;25;21;18;16;15;14;13;12;11;10;9;8;7;6;5;4;3;2;1;0}),0)</f>
        <v>0</v>
      </c>
      <c r="M165" s="390">
        <f>IF($E165="","",VLOOKUP($E165,'SuperTour Women'!$E$6:$AN$238,11,FALSE))</f>
        <v>0</v>
      </c>
      <c r="N165" s="43">
        <f>IF(M165,LOOKUP(M165,{1;2;3;4;5;6;7;8;9;10;11;12;13;14;15;16;17;18;19;20;21},{30;25;21;18;16;15;14;13;12;11;10;9;8;7;6;5;4;3;2;1;0}),0)</f>
        <v>0</v>
      </c>
      <c r="O165" s="390">
        <f>IF($E165="","",VLOOKUP($E165,'SuperTour Women'!$E$6:$AN$238,13,FALSE))</f>
        <v>0</v>
      </c>
      <c r="P165" s="41">
        <f>IF(O165,LOOKUP(O165,{1;2;3;4;5;6;7;8;9;10;11;12;13;14;15;16;17;18;19;20;21},{30;25;21;18;16;15;14;13;12;11;10;9;8;7;6;5;4;3;2;1;0}),0)</f>
        <v>0</v>
      </c>
      <c r="Q165" s="390">
        <f>IF($E165="","",VLOOKUP($E165,'SuperTour Women'!$E$6:$AN$238,15,FALSE))</f>
        <v>0</v>
      </c>
      <c r="R165" s="43">
        <f>IF(Q165,LOOKUP(Q165,{1;2;3;4;5;6;7;8;9;10;11;12;13;14;15;16;17;18;19;20;21},{30;25;21;18;16;15;14;13;12;11;10;9;8;7;6;5;4;3;2;1;0}),0)</f>
        <v>0</v>
      </c>
      <c r="S165" s="390">
        <f>IF($E165="","",VLOOKUP($E165,'SuperTour Women'!$E$6:$AN$238,17,FALSE))</f>
        <v>0</v>
      </c>
      <c r="T165" s="45">
        <f>IF(S165,LOOKUP(S165,{1;2;3;4;5;6;7;8;9;10;11;12;13;14;15;16;17;18;19;20;21},{60;50;42;36;32;30;28;26;24;22;20;18;16;14;12;10;8;6;4;2;0}),0)</f>
        <v>0</v>
      </c>
      <c r="U165" s="390">
        <f>IF($E165="","",VLOOKUP($E165,'SuperTour Women'!$E$6:$AN$238,19,FALSE))</f>
        <v>0</v>
      </c>
      <c r="V165" s="41">
        <f>IF(U165,LOOKUP(U165,{1;2;3;4;5;6;7;8;9;10;11;12;13;14;15;16;17;18;19;20;21},{60;50;42;36;32;30;28;26;24;22;20;18;16;14;12;10;8;6;4;2;0}),0)</f>
        <v>0</v>
      </c>
      <c r="W165" s="390">
        <f>IF($E165="","",VLOOKUP($E165,'SuperTour Women'!$E$6:$AN$238,21,FALSE))</f>
        <v>0</v>
      </c>
      <c r="X165" s="45">
        <f>IF(W165,LOOKUP(W165,{1;2;3;4;5;6;7;8;9;10;11;12;13;14;15;16;17;18;19;20;21},{60;50;42;36;32;30;28;26;24;22;20;18;16;14;12;10;8;6;4;2;0}),0)</f>
        <v>0</v>
      </c>
      <c r="Y165" s="390">
        <f>IF($E165="","",VLOOKUP($E165,'SuperTour Women'!$E$6:$AN$238,23,FALSE))</f>
        <v>0</v>
      </c>
      <c r="Z165" s="41">
        <f>IF(Y165,LOOKUP(Y165,{1;2;3;4;5;6;7;8;9;10;11;12;13;14;15;16;17;18;19;20;21},{60;50;42;36;32;30;28;26;24;22;20;18;16;14;12;10;8;6;4;2;0}),0)</f>
        <v>0</v>
      </c>
      <c r="AA165" s="390">
        <f>IF($E165="","",VLOOKUP($E165,'SuperTour Women'!$E$6:$AN$238,25,FALSE))</f>
        <v>0</v>
      </c>
      <c r="AB165" s="106">
        <f>IF(AA165,LOOKUP(AA165,{1;2;3;4;5;6;7;8;9;10;11;12;13;14;15;16;17;18;19;20;21},{30;25;21;18;16;15;14;13;12;11;10;9;8;7;6;5;4;3;2;1;0}),0)</f>
        <v>0</v>
      </c>
      <c r="AC165" s="390">
        <f>IF($E165="","",VLOOKUP($E165,'SuperTour Women'!$E$6:$AN$238,27,FALSE))</f>
        <v>0</v>
      </c>
      <c r="AD165" s="488">
        <f>IF(AC165,LOOKUP(AC165,{1;2;3;4;5;6;7;8;9;10;11;12;13;14;15;16;17;18;19;20;21},{30;25;21;18;16;15;14;13;12;11;10;9;8;7;6;5;4;3;2;1;0}),0)</f>
        <v>0</v>
      </c>
      <c r="AE165" s="390">
        <f>IF($E165="","",VLOOKUP($E165,'SuperTour Women'!$E$6:$AN$238,29,FALSE))</f>
        <v>0</v>
      </c>
      <c r="AF165" s="106">
        <f>IF(AE165,LOOKUP(AE165,{1;2;3;4;5;6;7;8;9;10;11;12;13;14;15;16;17;18;19;20;21},{30;25;21;18;16;15;14;13;12;11;10;9;8;7;6;5;4;3;2;1;0}),0)</f>
        <v>0</v>
      </c>
      <c r="AG165" s="390">
        <f>IF($E165="","",VLOOKUP($E165,'SuperTour Women'!$E$6:$AN$238,31,FALSE))</f>
        <v>0</v>
      </c>
      <c r="AH165" s="41">
        <f>IF(AG165,LOOKUP(AG165,{1;2;3;4;5;6;7;8;9;10;11;12;13;14;15;16;17;18;19;20;21},{30;25;21;18;16;15;14;13;12;11;10;9;8;7;6;5;4;3;2;1;0}),0)</f>
        <v>0</v>
      </c>
      <c r="AI165" s="390">
        <f>IF($E165="","",VLOOKUP($E165,'SuperTour Women'!$E$6:$AN$238,33,FALSE))</f>
        <v>0</v>
      </c>
      <c r="AJ165" s="43">
        <f>IF(AI165,LOOKUP(AI165,{1;2;3;4;5;6;7;8;9;10;11;12;13;14;15;16;17;18;19;20;21},{30;25;21;18;16;15;14;13;12;11;10;9;8;7;6;5;4;3;2;1;0}),0)</f>
        <v>0</v>
      </c>
      <c r="AK165" s="390">
        <f>IF($E165="","",VLOOKUP($E165,'SuperTour Women'!$E$6:$AN$238,35,FALSE))</f>
        <v>0</v>
      </c>
      <c r="AL165" s="43">
        <f>IF(AK165,LOOKUP(AK165,{1;2;3;4;5;6;7;8;9;10;11;12;13;14;15;16;17;18;19;20;21},{30;25;21;18;16;15;14;13;12;11;10;9;8;7;6;5;4;3;2;1;0}),0)</f>
        <v>0</v>
      </c>
      <c r="AM165" s="259"/>
      <c r="AN165" s="255">
        <f t="shared" si="20"/>
        <v>57</v>
      </c>
      <c r="AO165" s="256">
        <f>(L165+N165+P165+R165+T165+V165+X165+Z165+AB165+AD165+AF165+AH165+AJ165+AL165)- SMALL((L165,N165,P165,R165,T165,V165,X165,Z165,AB165,AD165,AF165,AH165,AJ165,AL165),1)- SMALL((L165,N165,P165,R165,T165,V165,X165,Z165,AB165,AD165,AF165,AH165,AJ165,AL165),2)- SMALL((L165,N165,P165,R165,T165,V165,X165,Z165,AB165,AD165,AF165,AH165,AJ165,AL165),3)</f>
        <v>0</v>
      </c>
      <c r="AP165" s="161"/>
    </row>
    <row r="166" spans="1:42" s="54" customFormat="1" ht="16" customHeight="1" x14ac:dyDescent="0.2">
      <c r="A166" s="190">
        <f t="shared" ref="A166:A189" si="21">RANK(I166,$I$6:$I$978)</f>
        <v>85</v>
      </c>
      <c r="B166" s="187">
        <v>3185497</v>
      </c>
      <c r="C166" s="181" t="s">
        <v>454</v>
      </c>
      <c r="D166" s="181" t="s">
        <v>455</v>
      </c>
      <c r="E166" s="178" t="str">
        <f t="shared" ref="E166:E189" si="22">C166&amp;D166</f>
        <v>KatiROIVAS</v>
      </c>
      <c r="F166" s="172">
        <v>2017</v>
      </c>
      <c r="G166" s="193">
        <v>1994</v>
      </c>
      <c r="H166" s="311" t="str">
        <f t="shared" si="19"/>
        <v>SR</v>
      </c>
      <c r="I166" s="415">
        <f>(L166+N166+P166+R166+T166+V166+X166+Z166+AB166+AD166+AF166+AH166+AJ166+AL166)-SMALL((L166, N166,P166,R166,T166,V166,X166,Z166,AB166,AD166,AF166,AH166,AJ166,AL166),1)-SMALL((L166,N166,P166,R166,T166,V166,X166,Z166,AB166,AD166,AF166,AH166,AJ166,AL166),2)-SMALL((L166,N166,P166,R166,T166,V166,X166,Z166,AB166,AD166,AF166,AH166,AJ166,AL166),3)</f>
        <v>0</v>
      </c>
      <c r="J166" s="393"/>
      <c r="K166" s="388">
        <f>IF($E166="","",VLOOKUP($E166,'SuperTour Women'!$E$6:$AN$238,9,FALSE))</f>
        <v>0</v>
      </c>
      <c r="L166" s="157">
        <f>IF(K166,LOOKUP(K166,{1;2;3;4;5;6;7;8;9;10;11;12;13;14;15;16;17;18;19;20;21},{30;25;21;18;16;15;14;13;12;11;10;9;8;7;6;5;4;3;2;1;0}),0)</f>
        <v>0</v>
      </c>
      <c r="M166" s="390">
        <f>IF($E166="","",VLOOKUP($E166,'SuperTour Women'!$E$6:$AN$238,11,FALSE))</f>
        <v>0</v>
      </c>
      <c r="N166" s="43">
        <f>IF(M166,LOOKUP(M166,{1;2;3;4;5;6;7;8;9;10;11;12;13;14;15;16;17;18;19;20;21},{30;25;21;18;16;15;14;13;12;11;10;9;8;7;6;5;4;3;2;1;0}),0)</f>
        <v>0</v>
      </c>
      <c r="O166" s="390">
        <f>IF($E166="","",VLOOKUP($E166,'SuperTour Women'!$E$6:$AN$238,13,FALSE))</f>
        <v>0</v>
      </c>
      <c r="P166" s="41">
        <f>IF(O166,LOOKUP(O166,{1;2;3;4;5;6;7;8;9;10;11;12;13;14;15;16;17;18;19;20;21},{30;25;21;18;16;15;14;13;12;11;10;9;8;7;6;5;4;3;2;1;0}),0)</f>
        <v>0</v>
      </c>
      <c r="Q166" s="390">
        <f>IF($E166="","",VLOOKUP($E166,'SuperTour Women'!$E$6:$AN$238,15,FALSE))</f>
        <v>0</v>
      </c>
      <c r="R166" s="43">
        <f>IF(Q166,LOOKUP(Q166,{1;2;3;4;5;6;7;8;9;10;11;12;13;14;15;16;17;18;19;20;21},{30;25;21;18;16;15;14;13;12;11;10;9;8;7;6;5;4;3;2;1;0}),0)</f>
        <v>0</v>
      </c>
      <c r="S166" s="390">
        <f>IF($E166="","",VLOOKUP($E166,'SuperTour Women'!$E$6:$AN$238,17,FALSE))</f>
        <v>0</v>
      </c>
      <c r="T166" s="45">
        <f>IF(S166,LOOKUP(S166,{1;2;3;4;5;6;7;8;9;10;11;12;13;14;15;16;17;18;19;20;21},{60;50;42;36;32;30;28;26;24;22;20;18;16;14;12;10;8;6;4;2;0}),0)</f>
        <v>0</v>
      </c>
      <c r="U166" s="390">
        <f>IF($E166="","",VLOOKUP($E166,'SuperTour Women'!$E$6:$AN$238,19,FALSE))</f>
        <v>0</v>
      </c>
      <c r="V166" s="41">
        <f>IF(U166,LOOKUP(U166,{1;2;3;4;5;6;7;8;9;10;11;12;13;14;15;16;17;18;19;20;21},{60;50;42;36;32;30;28;26;24;22;20;18;16;14;12;10;8;6;4;2;0}),0)</f>
        <v>0</v>
      </c>
      <c r="W166" s="390">
        <f>IF($E166="","",VLOOKUP($E166,'SuperTour Women'!$E$6:$AN$238,21,FALSE))</f>
        <v>0</v>
      </c>
      <c r="X166" s="45">
        <f>IF(W166,LOOKUP(W166,{1;2;3;4;5;6;7;8;9;10;11;12;13;14;15;16;17;18;19;20;21},{60;50;42;36;32;30;28;26;24;22;20;18;16;14;12;10;8;6;4;2;0}),0)</f>
        <v>0</v>
      </c>
      <c r="Y166" s="390">
        <f>IF($E166="","",VLOOKUP($E166,'SuperTour Women'!$E$6:$AN$238,23,FALSE))</f>
        <v>0</v>
      </c>
      <c r="Z166" s="41">
        <f>IF(Y166,LOOKUP(Y166,{1;2;3;4;5;6;7;8;9;10;11;12;13;14;15;16;17;18;19;20;21},{60;50;42;36;32;30;28;26;24;22;20;18;16;14;12;10;8;6;4;2;0}),0)</f>
        <v>0</v>
      </c>
      <c r="AA166" s="390">
        <f>IF($E166="","",VLOOKUP($E166,'SuperTour Women'!$E$6:$AN$238,25,FALSE))</f>
        <v>0</v>
      </c>
      <c r="AB166" s="106">
        <f>IF(AA166,LOOKUP(AA166,{1;2;3;4;5;6;7;8;9;10;11;12;13;14;15;16;17;18;19;20;21},{30;25;21;18;16;15;14;13;12;11;10;9;8;7;6;5;4;3;2;1;0}),0)</f>
        <v>0</v>
      </c>
      <c r="AC166" s="390">
        <f>IF($E166="","",VLOOKUP($E166,'SuperTour Women'!$E$6:$AN$238,27,FALSE))</f>
        <v>0</v>
      </c>
      <c r="AD166" s="488">
        <f>IF(AC166,LOOKUP(AC166,{1;2;3;4;5;6;7;8;9;10;11;12;13;14;15;16;17;18;19;20;21},{30;25;21;18;16;15;14;13;12;11;10;9;8;7;6;5;4;3;2;1;0}),0)</f>
        <v>0</v>
      </c>
      <c r="AE166" s="390">
        <f>IF($E166="","",VLOOKUP($E166,'SuperTour Women'!$E$6:$AN$238,29,FALSE))</f>
        <v>0</v>
      </c>
      <c r="AF166" s="106">
        <f>IF(AE166,LOOKUP(AE166,{1;2;3;4;5;6;7;8;9;10;11;12;13;14;15;16;17;18;19;20;21},{30;25;21;18;16;15;14;13;12;11;10;9;8;7;6;5;4;3;2;1;0}),0)</f>
        <v>0</v>
      </c>
      <c r="AG166" s="390">
        <f>IF($E166="","",VLOOKUP($E166,'SuperTour Women'!$E$6:$AN$238,31,FALSE))</f>
        <v>0</v>
      </c>
      <c r="AH166" s="41">
        <f>IF(AG166,LOOKUP(AG166,{1;2;3;4;5;6;7;8;9;10;11;12;13;14;15;16;17;18;19;20;21},{30;25;21;18;16;15;14;13;12;11;10;9;8;7;6;5;4;3;2;1;0}),0)</f>
        <v>0</v>
      </c>
      <c r="AI166" s="390">
        <f>IF($E166="","",VLOOKUP($E166,'SuperTour Women'!$E$6:$AN$238,33,FALSE))</f>
        <v>0</v>
      </c>
      <c r="AJ166" s="43">
        <f>IF(AI166,LOOKUP(AI166,{1;2;3;4;5;6;7;8;9;10;11;12;13;14;15;16;17;18;19;20;21},{30;25;21;18;16;15;14;13;12;11;10;9;8;7;6;5;4;3;2;1;0}),0)</f>
        <v>0</v>
      </c>
      <c r="AK166" s="390">
        <f>IF($E166="","",VLOOKUP($E166,'SuperTour Women'!$E$6:$AN$238,35,FALSE))</f>
        <v>0</v>
      </c>
      <c r="AL166" s="43">
        <f>IF(AK166,LOOKUP(AK166,{1;2;3;4;5;6;7;8;9;10;11;12;13;14;15;16;17;18;19;20;21},{30;25;21;18;16;15;14;13;12;11;10;9;8;7;6;5;4;3;2;1;0}),0)</f>
        <v>0</v>
      </c>
      <c r="AM166" s="259"/>
      <c r="AN166" s="255">
        <f t="shared" si="20"/>
        <v>57</v>
      </c>
      <c r="AO166" s="256">
        <f>(L166+N166+P166+R166+T166+V166+X166+Z166+AB166+AD166+AF166+AH166+AJ166+AL166)- SMALL((L166,N166,P166,R166,T166,V166,X166,Z166,AB166,AD166,AF166,AH166,AJ166,AL166),1)- SMALL((L166,N166,P166,R166,T166,V166,X166,Z166,AB166,AD166,AF166,AH166,AJ166,AL166),2)- SMALL((L166,N166,P166,R166,T166,V166,X166,Z166,AB166,AD166,AF166,AH166,AJ166,AL166),3)</f>
        <v>0</v>
      </c>
      <c r="AP166" s="161"/>
    </row>
    <row r="167" spans="1:42" s="264" customFormat="1" ht="16" customHeight="1" x14ac:dyDescent="0.2">
      <c r="A167" s="190">
        <f t="shared" si="21"/>
        <v>85</v>
      </c>
      <c r="B167" s="187">
        <v>1255374</v>
      </c>
      <c r="C167" s="181" t="s">
        <v>456</v>
      </c>
      <c r="D167" s="181" t="s">
        <v>457</v>
      </c>
      <c r="E167" s="178" t="str">
        <f t="shared" si="22"/>
        <v>Riitta LiisaROPONEN</v>
      </c>
      <c r="F167" s="172">
        <v>2017</v>
      </c>
      <c r="G167" s="193">
        <v>1978</v>
      </c>
      <c r="H167" s="311" t="str">
        <f t="shared" si="19"/>
        <v>SR</v>
      </c>
      <c r="I167" s="415">
        <f>(L167+N167+P167+R167+T167+V167+X167+Z167+AB167+AD167+AF167+AH167+AJ167+AL167)-SMALL((L167, N167,P167,R167,T167,V167,X167,Z167,AB167,AD167,AF167,AH167,AJ167,AL167),1)-SMALL((L167,N167,P167,R167,T167,V167,X167,Z167,AB167,AD167,AF167,AH167,AJ167,AL167),2)-SMALL((L167,N167,P167,R167,T167,V167,X167,Z167,AB167,AD167,AF167,AH167,AJ167,AL167),3)</f>
        <v>0</v>
      </c>
      <c r="J167" s="393"/>
      <c r="K167" s="388">
        <f>IF($E167="","",VLOOKUP($E167,'SuperTour Women'!$E$6:$AN$238,9,FALSE))</f>
        <v>0</v>
      </c>
      <c r="L167" s="157">
        <f>IF(K167,LOOKUP(K167,{1;2;3;4;5;6;7;8;9;10;11;12;13;14;15;16;17;18;19;20;21},{30;25;21;18;16;15;14;13;12;11;10;9;8;7;6;5;4;3;2;1;0}),0)</f>
        <v>0</v>
      </c>
      <c r="M167" s="390">
        <f>IF($E167="","",VLOOKUP($E167,'SuperTour Women'!$E$6:$AN$238,11,FALSE))</f>
        <v>0</v>
      </c>
      <c r="N167" s="43">
        <f>IF(M167,LOOKUP(M167,{1;2;3;4;5;6;7;8;9;10;11;12;13;14;15;16;17;18;19;20;21},{30;25;21;18;16;15;14;13;12;11;10;9;8;7;6;5;4;3;2;1;0}),0)</f>
        <v>0</v>
      </c>
      <c r="O167" s="390">
        <f>IF($E167="","",VLOOKUP($E167,'SuperTour Women'!$E$6:$AN$238,13,FALSE))</f>
        <v>0</v>
      </c>
      <c r="P167" s="41">
        <f>IF(O167,LOOKUP(O167,{1;2;3;4;5;6;7;8;9;10;11;12;13;14;15;16;17;18;19;20;21},{30;25;21;18;16;15;14;13;12;11;10;9;8;7;6;5;4;3;2;1;0}),0)</f>
        <v>0</v>
      </c>
      <c r="Q167" s="390">
        <f>IF($E167="","",VLOOKUP($E167,'SuperTour Women'!$E$6:$AN$238,15,FALSE))</f>
        <v>0</v>
      </c>
      <c r="R167" s="43">
        <f>IF(Q167,LOOKUP(Q167,{1;2;3;4;5;6;7;8;9;10;11;12;13;14;15;16;17;18;19;20;21},{30;25;21;18;16;15;14;13;12;11;10;9;8;7;6;5;4;3;2;1;0}),0)</f>
        <v>0</v>
      </c>
      <c r="S167" s="390">
        <f>IF($E167="","",VLOOKUP($E167,'SuperTour Women'!$E$6:$AN$238,17,FALSE))</f>
        <v>0</v>
      </c>
      <c r="T167" s="45">
        <f>IF(S167,LOOKUP(S167,{1;2;3;4;5;6;7;8;9;10;11;12;13;14;15;16;17;18;19;20;21},{60;50;42;36;32;30;28;26;24;22;20;18;16;14;12;10;8;6;4;2;0}),0)</f>
        <v>0</v>
      </c>
      <c r="U167" s="390">
        <f>IF($E167="","",VLOOKUP($E167,'SuperTour Women'!$E$6:$AN$238,19,FALSE))</f>
        <v>0</v>
      </c>
      <c r="V167" s="41">
        <f>IF(U167,LOOKUP(U167,{1;2;3;4;5;6;7;8;9;10;11;12;13;14;15;16;17;18;19;20;21},{60;50;42;36;32;30;28;26;24;22;20;18;16;14;12;10;8;6;4;2;0}),0)</f>
        <v>0</v>
      </c>
      <c r="W167" s="390">
        <f>IF($E167="","",VLOOKUP($E167,'SuperTour Women'!$E$6:$AN$238,21,FALSE))</f>
        <v>0</v>
      </c>
      <c r="X167" s="45">
        <f>IF(W167,LOOKUP(W167,{1;2;3;4;5;6;7;8;9;10;11;12;13;14;15;16;17;18;19;20;21},{60;50;42;36;32;30;28;26;24;22;20;18;16;14;12;10;8;6;4;2;0}),0)</f>
        <v>0</v>
      </c>
      <c r="Y167" s="390">
        <f>IF($E167="","",VLOOKUP($E167,'SuperTour Women'!$E$6:$AN$238,23,FALSE))</f>
        <v>0</v>
      </c>
      <c r="Z167" s="41">
        <f>IF(Y167,LOOKUP(Y167,{1;2;3;4;5;6;7;8;9;10;11;12;13;14;15;16;17;18;19;20;21},{60;50;42;36;32;30;28;26;24;22;20;18;16;14;12;10;8;6;4;2;0}),0)</f>
        <v>0</v>
      </c>
      <c r="AA167" s="390">
        <f>IF($E167="","",VLOOKUP($E167,'SuperTour Women'!$E$6:$AN$238,25,FALSE))</f>
        <v>0</v>
      </c>
      <c r="AB167" s="106">
        <f>IF(AA167,LOOKUP(AA167,{1;2;3;4;5;6;7;8;9;10;11;12;13;14;15;16;17;18;19;20;21},{30;25;21;18;16;15;14;13;12;11;10;9;8;7;6;5;4;3;2;1;0}),0)</f>
        <v>0</v>
      </c>
      <c r="AC167" s="390">
        <f>IF($E167="","",VLOOKUP($E167,'SuperTour Women'!$E$6:$AN$238,27,FALSE))</f>
        <v>0</v>
      </c>
      <c r="AD167" s="488">
        <f>IF(AC167,LOOKUP(AC167,{1;2;3;4;5;6;7;8;9;10;11;12;13;14;15;16;17;18;19;20;21},{30;25;21;18;16;15;14;13;12;11;10;9;8;7;6;5;4;3;2;1;0}),0)</f>
        <v>0</v>
      </c>
      <c r="AE167" s="390">
        <f>IF($E167="","",VLOOKUP($E167,'SuperTour Women'!$E$6:$AN$238,29,FALSE))</f>
        <v>0</v>
      </c>
      <c r="AF167" s="106">
        <f>IF(AE167,LOOKUP(AE167,{1;2;3;4;5;6;7;8;9;10;11;12;13;14;15;16;17;18;19;20;21},{30;25;21;18;16;15;14;13;12;11;10;9;8;7;6;5;4;3;2;1;0}),0)</f>
        <v>0</v>
      </c>
      <c r="AG167" s="390">
        <f>IF($E167="","",VLOOKUP($E167,'SuperTour Women'!$E$6:$AN$238,31,FALSE))</f>
        <v>0</v>
      </c>
      <c r="AH167" s="41">
        <f>IF(AG167,LOOKUP(AG167,{1;2;3;4;5;6;7;8;9;10;11;12;13;14;15;16;17;18;19;20;21},{30;25;21;18;16;15;14;13;12;11;10;9;8;7;6;5;4;3;2;1;0}),0)</f>
        <v>0</v>
      </c>
      <c r="AI167" s="390">
        <f>IF($E167="","",VLOOKUP($E167,'SuperTour Women'!$E$6:$AN$238,33,FALSE))</f>
        <v>0</v>
      </c>
      <c r="AJ167" s="43">
        <f>IF(AI167,LOOKUP(AI167,{1;2;3;4;5;6;7;8;9;10;11;12;13;14;15;16;17;18;19;20;21},{30;25;21;18;16;15;14;13;12;11;10;9;8;7;6;5;4;3;2;1;0}),0)</f>
        <v>0</v>
      </c>
      <c r="AK167" s="390">
        <f>IF($E167="","",VLOOKUP($E167,'SuperTour Women'!$E$6:$AN$238,35,FALSE))</f>
        <v>0</v>
      </c>
      <c r="AL167" s="43">
        <f>IF(AK167,LOOKUP(AK167,{1;2;3;4;5;6;7;8;9;10;11;12;13;14;15;16;17;18;19;20;21},{30;25;21;18;16;15;14;13;12;11;10;9;8;7;6;5;4;3;2;1;0}),0)</f>
        <v>0</v>
      </c>
      <c r="AM167" s="437"/>
      <c r="AN167" s="255">
        <f t="shared" si="20"/>
        <v>57</v>
      </c>
      <c r="AO167" s="256">
        <f>(L167+N167+P167+R167+T167+V167+X167+Z167+AB167+AD167+AF167+AH167+AJ167+AL167)- SMALL((L167,N167,P167,R167,T167,V167,X167,Z167,AB167,AD167,AF167,AH167,AJ167,AL167),1)- SMALL((L167,N167,P167,R167,T167,V167,X167,Z167,AB167,AD167,AF167,AH167,AJ167,AL167),2)- SMALL((L167,N167,P167,R167,T167,V167,X167,Z167,AB167,AD167,AF167,AH167,AJ167,AL167),3)</f>
        <v>0</v>
      </c>
      <c r="AP167" s="393"/>
    </row>
    <row r="168" spans="1:42" s="54" customFormat="1" ht="16" customHeight="1" x14ac:dyDescent="0.2">
      <c r="A168" s="190">
        <f t="shared" si="21"/>
        <v>85</v>
      </c>
      <c r="B168" s="187">
        <v>3535549</v>
      </c>
      <c r="C168" s="181" t="s">
        <v>313</v>
      </c>
      <c r="D168" s="181" t="s">
        <v>314</v>
      </c>
      <c r="E168" s="178" t="str">
        <f t="shared" si="22"/>
        <v>MaryROSE</v>
      </c>
      <c r="F168" s="172">
        <v>2017</v>
      </c>
      <c r="G168" s="193">
        <v>1991</v>
      </c>
      <c r="H168" s="311" t="str">
        <f t="shared" si="19"/>
        <v>SR</v>
      </c>
      <c r="I168" s="415">
        <f>(L168+N168+P168+R168+T168+V168+X168+Z168+AB168+AD168+AF168+AH168+AJ168+AL168)-SMALL((L168, N168,P168,R168,T168,V168,X168,Z168,AB168,AD168,AF168,AH168,AJ168,AL168),1)-SMALL((L168,N168,P168,R168,T168,V168,X168,Z168,AB168,AD168,AF168,AH168,AJ168,AL168),2)-SMALL((L168,N168,P168,R168,T168,V168,X168,Z168,AB168,AD168,AF168,AH168,AJ168,AL168),3)</f>
        <v>0</v>
      </c>
      <c r="J168" s="393"/>
      <c r="K168" s="388">
        <f>IF($E168="","",VLOOKUP($E168,'SuperTour Women'!$E$6:$AN$238,9,FALSE))</f>
        <v>0</v>
      </c>
      <c r="L168" s="157">
        <f>IF(K168,LOOKUP(K168,{1;2;3;4;5;6;7;8;9;10;11;12;13;14;15;16;17;18;19;20;21},{30;25;21;18;16;15;14;13;12;11;10;9;8;7;6;5;4;3;2;1;0}),0)</f>
        <v>0</v>
      </c>
      <c r="M168" s="390">
        <f>IF($E168="","",VLOOKUP($E168,'SuperTour Women'!$E$6:$AN$238,11,FALSE))</f>
        <v>0</v>
      </c>
      <c r="N168" s="43">
        <f>IF(M168,LOOKUP(M168,{1;2;3;4;5;6;7;8;9;10;11;12;13;14;15;16;17;18;19;20;21},{30;25;21;18;16;15;14;13;12;11;10;9;8;7;6;5;4;3;2;1;0}),0)</f>
        <v>0</v>
      </c>
      <c r="O168" s="390">
        <f>IF($E168="","",VLOOKUP($E168,'SuperTour Women'!$E$6:$AN$238,13,FALSE))</f>
        <v>0</v>
      </c>
      <c r="P168" s="41">
        <f>IF(O168,LOOKUP(O168,{1;2;3;4;5;6;7;8;9;10;11;12;13;14;15;16;17;18;19;20;21},{30;25;21;18;16;15;14;13;12;11;10;9;8;7;6;5;4;3;2;1;0}),0)</f>
        <v>0</v>
      </c>
      <c r="Q168" s="390">
        <f>IF($E168="","",VLOOKUP($E168,'SuperTour Women'!$E$6:$AN$238,15,FALSE))</f>
        <v>0</v>
      </c>
      <c r="R168" s="43">
        <f>IF(Q168,LOOKUP(Q168,{1;2;3;4;5;6;7;8;9;10;11;12;13;14;15;16;17;18;19;20;21},{30;25;21;18;16;15;14;13;12;11;10;9;8;7;6;5;4;3;2;1;0}),0)</f>
        <v>0</v>
      </c>
      <c r="S168" s="390">
        <f>IF($E168="","",VLOOKUP($E168,'SuperTour Women'!$E$6:$AN$238,17,FALSE))</f>
        <v>0</v>
      </c>
      <c r="T168" s="45">
        <f>IF(S168,LOOKUP(S168,{1;2;3;4;5;6;7;8;9;10;11;12;13;14;15;16;17;18;19;20;21},{60;50;42;36;32;30;28;26;24;22;20;18;16;14;12;10;8;6;4;2;0}),0)</f>
        <v>0</v>
      </c>
      <c r="U168" s="390">
        <f>IF($E168="","",VLOOKUP($E168,'SuperTour Women'!$E$6:$AN$238,19,FALSE))</f>
        <v>0</v>
      </c>
      <c r="V168" s="41">
        <f>IF(U168,LOOKUP(U168,{1;2;3;4;5;6;7;8;9;10;11;12;13;14;15;16;17;18;19;20;21},{60;50;42;36;32;30;28;26;24;22;20;18;16;14;12;10;8;6;4;2;0}),0)</f>
        <v>0</v>
      </c>
      <c r="W168" s="390">
        <f>IF($E168="","",VLOOKUP($E168,'SuperTour Women'!$E$6:$AN$238,21,FALSE))</f>
        <v>0</v>
      </c>
      <c r="X168" s="45">
        <f>IF(W168,LOOKUP(W168,{1;2;3;4;5;6;7;8;9;10;11;12;13;14;15;16;17;18;19;20;21},{60;50;42;36;32;30;28;26;24;22;20;18;16;14;12;10;8;6;4;2;0}),0)</f>
        <v>0</v>
      </c>
      <c r="Y168" s="390">
        <f>IF($E168="","",VLOOKUP($E168,'SuperTour Women'!$E$6:$AN$238,23,FALSE))</f>
        <v>0</v>
      </c>
      <c r="Z168" s="41">
        <f>IF(Y168,LOOKUP(Y168,{1;2;3;4;5;6;7;8;9;10;11;12;13;14;15;16;17;18;19;20;21},{60;50;42;36;32;30;28;26;24;22;20;18;16;14;12;10;8;6;4;2;0}),0)</f>
        <v>0</v>
      </c>
      <c r="AA168" s="390">
        <f>IF($E168="","",VLOOKUP($E168,'SuperTour Women'!$E$6:$AN$238,25,FALSE))</f>
        <v>0</v>
      </c>
      <c r="AB168" s="106">
        <f>IF(AA168,LOOKUP(AA168,{1;2;3;4;5;6;7;8;9;10;11;12;13;14;15;16;17;18;19;20;21},{30;25;21;18;16;15;14;13;12;11;10;9;8;7;6;5;4;3;2;1;0}),0)</f>
        <v>0</v>
      </c>
      <c r="AC168" s="390">
        <f>IF($E168="","",VLOOKUP($E168,'SuperTour Women'!$E$6:$AN$238,27,FALSE))</f>
        <v>0</v>
      </c>
      <c r="AD168" s="488">
        <f>IF(AC168,LOOKUP(AC168,{1;2;3;4;5;6;7;8;9;10;11;12;13;14;15;16;17;18;19;20;21},{30;25;21;18;16;15;14;13;12;11;10;9;8;7;6;5;4;3;2;1;0}),0)</f>
        <v>0</v>
      </c>
      <c r="AE168" s="390">
        <f>IF($E168="","",VLOOKUP($E168,'SuperTour Women'!$E$6:$AN$238,29,FALSE))</f>
        <v>0</v>
      </c>
      <c r="AF168" s="106">
        <f>IF(AE168,LOOKUP(AE168,{1;2;3;4;5;6;7;8;9;10;11;12;13;14;15;16;17;18;19;20;21},{30;25;21;18;16;15;14;13;12;11;10;9;8;7;6;5;4;3;2;1;0}),0)</f>
        <v>0</v>
      </c>
      <c r="AG168" s="390">
        <f>IF($E168="","",VLOOKUP($E168,'SuperTour Women'!$E$6:$AN$238,31,FALSE))</f>
        <v>0</v>
      </c>
      <c r="AH168" s="41">
        <f>IF(AG168,LOOKUP(AG168,{1;2;3;4;5;6;7;8;9;10;11;12;13;14;15;16;17;18;19;20;21},{30;25;21;18;16;15;14;13;12;11;10;9;8;7;6;5;4;3;2;1;0}),0)</f>
        <v>0</v>
      </c>
      <c r="AI168" s="390">
        <f>IF($E168="","",VLOOKUP($E168,'SuperTour Women'!$E$6:$AN$238,33,FALSE))</f>
        <v>0</v>
      </c>
      <c r="AJ168" s="43">
        <f>IF(AI168,LOOKUP(AI168,{1;2;3;4;5;6;7;8;9;10;11;12;13;14;15;16;17;18;19;20;21},{30;25;21;18;16;15;14;13;12;11;10;9;8;7;6;5;4;3;2;1;0}),0)</f>
        <v>0</v>
      </c>
      <c r="AK168" s="390">
        <f>IF($E168="","",VLOOKUP($E168,'SuperTour Women'!$E$6:$AN$238,35,FALSE))</f>
        <v>0</v>
      </c>
      <c r="AL168" s="43">
        <f>IF(AK168,LOOKUP(AK168,{1;2;3;4;5;6;7;8;9;10;11;12;13;14;15;16;17;18;19;20;21},{30;25;21;18;16;15;14;13;12;11;10;9;8;7;6;5;4;3;2;1;0}),0)</f>
        <v>0</v>
      </c>
      <c r="AM168" s="259"/>
      <c r="AN168" s="255">
        <f t="shared" si="20"/>
        <v>57</v>
      </c>
      <c r="AO168" s="256">
        <f>(L168+N168+P168+R168+T168+V168+X168+Z168+AB168+AD168+AF168+AH168+AJ168+AL168)- SMALL((L168,N168,P168,R168,T168,V168,X168,Z168,AB168,AD168,AF168,AH168,AJ168,AL168),1)- SMALL((L168,N168,P168,R168,T168,V168,X168,Z168,AB168,AD168,AF168,AH168,AJ168,AL168),2)- SMALL((L168,N168,P168,R168,T168,V168,X168,Z168,AB168,AD168,AF168,AH168,AJ168,AL168),3)</f>
        <v>0</v>
      </c>
      <c r="AP168" s="161"/>
    </row>
    <row r="169" spans="1:42" s="54" customFormat="1" ht="16" customHeight="1" x14ac:dyDescent="0.2">
      <c r="A169" s="190">
        <f t="shared" si="21"/>
        <v>85</v>
      </c>
      <c r="B169" s="187">
        <v>3535693</v>
      </c>
      <c r="C169" s="181" t="s">
        <v>268</v>
      </c>
      <c r="D169" s="181" t="s">
        <v>377</v>
      </c>
      <c r="E169" s="178" t="str">
        <f t="shared" si="22"/>
        <v>HannahRUDD</v>
      </c>
      <c r="F169" s="172">
        <v>2017</v>
      </c>
      <c r="G169" s="193">
        <v>1998</v>
      </c>
      <c r="H169" s="311" t="str">
        <f t="shared" si="19"/>
        <v>U23</v>
      </c>
      <c r="I169" s="415">
        <f>(L169+N169+P169+R169+T169+V169+X169+Z169+AB169+AD169+AF169+AH169+AJ169+AL169)-SMALL((L169, N169,P169,R169,T169,V169,X169,Z169,AB169,AD169,AF169,AH169,AJ169,AL169),1)-SMALL((L169,N169,P169,R169,T169,V169,X169,Z169,AB169,AD169,AF169,AH169,AJ169,AL169),2)-SMALL((L169,N169,P169,R169,T169,V169,X169,Z169,AB169,AD169,AF169,AH169,AJ169,AL169),3)</f>
        <v>0</v>
      </c>
      <c r="J169" s="393"/>
      <c r="K169" s="388">
        <f>IF($E169="","",VLOOKUP($E169,'SuperTour Women'!$E$6:$AN$238,9,FALSE))</f>
        <v>0</v>
      </c>
      <c r="L169" s="157">
        <f>IF(K169,LOOKUP(K169,{1;2;3;4;5;6;7;8;9;10;11;12;13;14;15;16;17;18;19;20;21},{30;25;21;18;16;15;14;13;12;11;10;9;8;7;6;5;4;3;2;1;0}),0)</f>
        <v>0</v>
      </c>
      <c r="M169" s="390">
        <f>IF($E169="","",VLOOKUP($E169,'SuperTour Women'!$E$6:$AN$238,11,FALSE))</f>
        <v>0</v>
      </c>
      <c r="N169" s="43">
        <f>IF(M169,LOOKUP(M169,{1;2;3;4;5;6;7;8;9;10;11;12;13;14;15;16;17;18;19;20;21},{30;25;21;18;16;15;14;13;12;11;10;9;8;7;6;5;4;3;2;1;0}),0)</f>
        <v>0</v>
      </c>
      <c r="O169" s="390">
        <f>IF($E169="","",VLOOKUP($E169,'SuperTour Women'!$E$6:$AN$238,13,FALSE))</f>
        <v>0</v>
      </c>
      <c r="P169" s="41">
        <f>IF(O169,LOOKUP(O169,{1;2;3;4;5;6;7;8;9;10;11;12;13;14;15;16;17;18;19;20;21},{30;25;21;18;16;15;14;13;12;11;10;9;8;7;6;5;4;3;2;1;0}),0)</f>
        <v>0</v>
      </c>
      <c r="Q169" s="390">
        <f>IF($E169="","",VLOOKUP($E169,'SuperTour Women'!$E$6:$AN$238,15,FALSE))</f>
        <v>0</v>
      </c>
      <c r="R169" s="43">
        <f>IF(Q169,LOOKUP(Q169,{1;2;3;4;5;6;7;8;9;10;11;12;13;14;15;16;17;18;19;20;21},{30;25;21;18;16;15;14;13;12;11;10;9;8;7;6;5;4;3;2;1;0}),0)</f>
        <v>0</v>
      </c>
      <c r="S169" s="390">
        <f>IF($E169="","",VLOOKUP($E169,'SuperTour Women'!$E$6:$AN$238,17,FALSE))</f>
        <v>0</v>
      </c>
      <c r="T169" s="45">
        <f>IF(S169,LOOKUP(S169,{1;2;3;4;5;6;7;8;9;10;11;12;13;14;15;16;17;18;19;20;21},{60;50;42;36;32;30;28;26;24;22;20;18;16;14;12;10;8;6;4;2;0}),0)</f>
        <v>0</v>
      </c>
      <c r="U169" s="390">
        <f>IF($E169="","",VLOOKUP($E169,'SuperTour Women'!$E$6:$AN$238,19,FALSE))</f>
        <v>0</v>
      </c>
      <c r="V169" s="41">
        <f>IF(U169,LOOKUP(U169,{1;2;3;4;5;6;7;8;9;10;11;12;13;14;15;16;17;18;19;20;21},{60;50;42;36;32;30;28;26;24;22;20;18;16;14;12;10;8;6;4;2;0}),0)</f>
        <v>0</v>
      </c>
      <c r="W169" s="390">
        <f>IF($E169="","",VLOOKUP($E169,'SuperTour Women'!$E$6:$AN$238,21,FALSE))</f>
        <v>0</v>
      </c>
      <c r="X169" s="45">
        <f>IF(W169,LOOKUP(W169,{1;2;3;4;5;6;7;8;9;10;11;12;13;14;15;16;17;18;19;20;21},{60;50;42;36;32;30;28;26;24;22;20;18;16;14;12;10;8;6;4;2;0}),0)</f>
        <v>0</v>
      </c>
      <c r="Y169" s="390">
        <f>IF($E169="","",VLOOKUP($E169,'SuperTour Women'!$E$6:$AN$238,23,FALSE))</f>
        <v>0</v>
      </c>
      <c r="Z169" s="41">
        <f>IF(Y169,LOOKUP(Y169,{1;2;3;4;5;6;7;8;9;10;11;12;13;14;15;16;17;18;19;20;21},{60;50;42;36;32;30;28;26;24;22;20;18;16;14;12;10;8;6;4;2;0}),0)</f>
        <v>0</v>
      </c>
      <c r="AA169" s="390">
        <f>IF($E169="","",VLOOKUP($E169,'SuperTour Women'!$E$6:$AN$238,25,FALSE))</f>
        <v>0</v>
      </c>
      <c r="AB169" s="106">
        <f>IF(AA169,LOOKUP(AA169,{1;2;3;4;5;6;7;8;9;10;11;12;13;14;15;16;17;18;19;20;21},{30;25;21;18;16;15;14;13;12;11;10;9;8;7;6;5;4;3;2;1;0}),0)</f>
        <v>0</v>
      </c>
      <c r="AC169" s="390">
        <f>IF($E169="","",VLOOKUP($E169,'SuperTour Women'!$E$6:$AN$238,27,FALSE))</f>
        <v>0</v>
      </c>
      <c r="AD169" s="488">
        <f>IF(AC169,LOOKUP(AC169,{1;2;3;4;5;6;7;8;9;10;11;12;13;14;15;16;17;18;19;20;21},{30;25;21;18;16;15;14;13;12;11;10;9;8;7;6;5;4;3;2;1;0}),0)</f>
        <v>0</v>
      </c>
      <c r="AE169" s="390">
        <f>IF($E169="","",VLOOKUP($E169,'SuperTour Women'!$E$6:$AN$238,29,FALSE))</f>
        <v>0</v>
      </c>
      <c r="AF169" s="106">
        <f>IF(AE169,LOOKUP(AE169,{1;2;3;4;5;6;7;8;9;10;11;12;13;14;15;16;17;18;19;20;21},{30;25;21;18;16;15;14;13;12;11;10;9;8;7;6;5;4;3;2;1;0}),0)</f>
        <v>0</v>
      </c>
      <c r="AG169" s="390">
        <f>IF($E169="","",VLOOKUP($E169,'SuperTour Women'!$E$6:$AN$238,31,FALSE))</f>
        <v>0</v>
      </c>
      <c r="AH169" s="41">
        <f>IF(AG169,LOOKUP(AG169,{1;2;3;4;5;6;7;8;9;10;11;12;13;14;15;16;17;18;19;20;21},{30;25;21;18;16;15;14;13;12;11;10;9;8;7;6;5;4;3;2;1;0}),0)</f>
        <v>0</v>
      </c>
      <c r="AI169" s="390">
        <f>IF($E169="","",VLOOKUP($E169,'SuperTour Women'!$E$6:$AN$238,33,FALSE))</f>
        <v>0</v>
      </c>
      <c r="AJ169" s="43">
        <f>IF(AI169,LOOKUP(AI169,{1;2;3;4;5;6;7;8;9;10;11;12;13;14;15;16;17;18;19;20;21},{30;25;21;18;16;15;14;13;12;11;10;9;8;7;6;5;4;3;2;1;0}),0)</f>
        <v>0</v>
      </c>
      <c r="AK169" s="390">
        <f>IF($E169="","",VLOOKUP($E169,'SuperTour Women'!$E$6:$AN$238,35,FALSE))</f>
        <v>0</v>
      </c>
      <c r="AL169" s="43">
        <f>IF(AK169,LOOKUP(AK169,{1;2;3;4;5;6;7;8;9;10;11;12;13;14;15;16;17;18;19;20;21},{30;25;21;18;16;15;14;13;12;11;10;9;8;7;6;5;4;3;2;1;0}),0)</f>
        <v>0</v>
      </c>
      <c r="AM169" s="259"/>
      <c r="AN169" s="255">
        <f t="shared" si="20"/>
        <v>57</v>
      </c>
      <c r="AO169" s="256">
        <f>(L169+N169+P169+R169+T169+V169+X169+Z169+AB169+AD169+AF169+AH169+AJ169+AL169)- SMALL((L169,N169,P169,R169,T169,V169,X169,Z169,AB169,AD169,AF169,AH169,AJ169,AL169),1)- SMALL((L169,N169,P169,R169,T169,V169,X169,Z169,AB169,AD169,AF169,AH169,AJ169,AL169),2)- SMALL((L169,N169,P169,R169,T169,V169,X169,Z169,AB169,AD169,AF169,AH169,AJ169,AL169),3)</f>
        <v>0</v>
      </c>
      <c r="AP169" s="161"/>
    </row>
    <row r="170" spans="1:42" s="54" customFormat="1" ht="16" customHeight="1" x14ac:dyDescent="0.2">
      <c r="A170" s="190">
        <f t="shared" si="21"/>
        <v>85</v>
      </c>
      <c r="B170" s="187">
        <v>3105253</v>
      </c>
      <c r="C170" s="181" t="s">
        <v>336</v>
      </c>
      <c r="D170" s="182" t="s">
        <v>552</v>
      </c>
      <c r="E170" s="178" t="str">
        <f t="shared" si="22"/>
        <v>MarianneSCHERRER</v>
      </c>
      <c r="F170" s="174"/>
      <c r="G170" s="193">
        <v>1998</v>
      </c>
      <c r="H170" s="311" t="str">
        <f t="shared" si="19"/>
        <v>U23</v>
      </c>
      <c r="I170" s="415">
        <f>(L170+N170+P170+R170+T170+V170+X170+Z170+AB170+AD170+AF170+AH170+AJ170+AL170)-SMALL((L170, N170,P170,R170,T170,V170,X170,Z170,AB170,AD170,AF170,AH170,AJ170,AL170),1)-SMALL((L170,N170,P170,R170,T170,V170,X170,Z170,AB170,AD170,AF170,AH170,AJ170,AL170),2)-SMALL((L170,N170,P170,R170,T170,V170,X170,Z170,AB170,AD170,AF170,AH170,AJ170,AL170),3)</f>
        <v>0</v>
      </c>
      <c r="J170" s="393"/>
      <c r="K170" s="388">
        <f>IF($E170="","",VLOOKUP($E170,'SuperTour Women'!$E$6:$AN$238,9,FALSE))</f>
        <v>0</v>
      </c>
      <c r="L170" s="157">
        <f>IF(K170,LOOKUP(K170,{1;2;3;4;5;6;7;8;9;10;11;12;13;14;15;16;17;18;19;20;21},{30;25;21;18;16;15;14;13;12;11;10;9;8;7;6;5;4;3;2;1;0}),0)</f>
        <v>0</v>
      </c>
      <c r="M170" s="390">
        <f>IF($E170="","",VLOOKUP($E170,'SuperTour Women'!$E$6:$AN$238,11,FALSE))</f>
        <v>0</v>
      </c>
      <c r="N170" s="43">
        <f>IF(M170,LOOKUP(M170,{1;2;3;4;5;6;7;8;9;10;11;12;13;14;15;16;17;18;19;20;21},{30;25;21;18;16;15;14;13;12;11;10;9;8;7;6;5;4;3;2;1;0}),0)</f>
        <v>0</v>
      </c>
      <c r="O170" s="390">
        <f>IF($E170="","",VLOOKUP($E170,'SuperTour Women'!$E$6:$AN$238,13,FALSE))</f>
        <v>0</v>
      </c>
      <c r="P170" s="41">
        <f>IF(O170,LOOKUP(O170,{1;2;3;4;5;6;7;8;9;10;11;12;13;14;15;16;17;18;19;20;21},{30;25;21;18;16;15;14;13;12;11;10;9;8;7;6;5;4;3;2;1;0}),0)</f>
        <v>0</v>
      </c>
      <c r="Q170" s="390">
        <f>IF($E170="","",VLOOKUP($E170,'SuperTour Women'!$E$6:$AN$238,15,FALSE))</f>
        <v>0</v>
      </c>
      <c r="R170" s="43">
        <f>IF(Q170,LOOKUP(Q170,{1;2;3;4;5;6;7;8;9;10;11;12;13;14;15;16;17;18;19;20;21},{30;25;21;18;16;15;14;13;12;11;10;9;8;7;6;5;4;3;2;1;0}),0)</f>
        <v>0</v>
      </c>
      <c r="S170" s="390">
        <f>IF($E170="","",VLOOKUP($E170,'SuperTour Women'!$E$6:$AN$238,17,FALSE))</f>
        <v>0</v>
      </c>
      <c r="T170" s="45">
        <f>IF(S170,LOOKUP(S170,{1;2;3;4;5;6;7;8;9;10;11;12;13;14;15;16;17;18;19;20;21},{60;50;42;36;32;30;28;26;24;22;20;18;16;14;12;10;8;6;4;2;0}),0)</f>
        <v>0</v>
      </c>
      <c r="U170" s="390">
        <f>IF($E170="","",VLOOKUP($E170,'SuperTour Women'!$E$6:$AN$238,19,FALSE))</f>
        <v>0</v>
      </c>
      <c r="V170" s="41">
        <f>IF(U170,LOOKUP(U170,{1;2;3;4;5;6;7;8;9;10;11;12;13;14;15;16;17;18;19;20;21},{60;50;42;36;32;30;28;26;24;22;20;18;16;14;12;10;8;6;4;2;0}),0)</f>
        <v>0</v>
      </c>
      <c r="W170" s="390">
        <f>IF($E170="","",VLOOKUP($E170,'SuperTour Women'!$E$6:$AN$238,21,FALSE))</f>
        <v>0</v>
      </c>
      <c r="X170" s="45">
        <f>IF(W170,LOOKUP(W170,{1;2;3;4;5;6;7;8;9;10;11;12;13;14;15;16;17;18;19;20;21},{60;50;42;36;32;30;28;26;24;22;20;18;16;14;12;10;8;6;4;2;0}),0)</f>
        <v>0</v>
      </c>
      <c r="Y170" s="390">
        <f>IF($E170="","",VLOOKUP($E170,'SuperTour Women'!$E$6:$AN$238,23,FALSE))</f>
        <v>0</v>
      </c>
      <c r="Z170" s="41">
        <f>IF(Y170,LOOKUP(Y170,{1;2;3;4;5;6;7;8;9;10;11;12;13;14;15;16;17;18;19;20;21},{60;50;42;36;32;30;28;26;24;22;20;18;16;14;12;10;8;6;4;2;0}),0)</f>
        <v>0</v>
      </c>
      <c r="AA170" s="390">
        <f>IF($E170="","",VLOOKUP($E170,'SuperTour Women'!$E$6:$AN$238,25,FALSE))</f>
        <v>0</v>
      </c>
      <c r="AB170" s="106">
        <f>IF(AA170,LOOKUP(AA170,{1;2;3;4;5;6;7;8;9;10;11;12;13;14;15;16;17;18;19;20;21},{30;25;21;18;16;15;14;13;12;11;10;9;8;7;6;5;4;3;2;1;0}),0)</f>
        <v>0</v>
      </c>
      <c r="AC170" s="390">
        <f>IF($E170="","",VLOOKUP($E170,'SuperTour Women'!$E$6:$AN$238,27,FALSE))</f>
        <v>0</v>
      </c>
      <c r="AD170" s="488">
        <f>IF(AC170,LOOKUP(AC170,{1;2;3;4;5;6;7;8;9;10;11;12;13;14;15;16;17;18;19;20;21},{30;25;21;18;16;15;14;13;12;11;10;9;8;7;6;5;4;3;2;1;0}),0)</f>
        <v>0</v>
      </c>
      <c r="AE170" s="390">
        <f>IF($E170="","",VLOOKUP($E170,'SuperTour Women'!$E$6:$AN$238,29,FALSE))</f>
        <v>0</v>
      </c>
      <c r="AF170" s="106">
        <f>IF(AE170,LOOKUP(AE170,{1;2;3;4;5;6;7;8;9;10;11;12;13;14;15;16;17;18;19;20;21},{30;25;21;18;16;15;14;13;12;11;10;9;8;7;6;5;4;3;2;1;0}),0)</f>
        <v>0</v>
      </c>
      <c r="AG170" s="390">
        <f>IF($E170="","",VLOOKUP($E170,'SuperTour Women'!$E$6:$AN$238,31,FALSE))</f>
        <v>0</v>
      </c>
      <c r="AH170" s="41">
        <f>IF(AG170,LOOKUP(AG170,{1;2;3;4;5;6;7;8;9;10;11;12;13;14;15;16;17;18;19;20;21},{30;25;21;18;16;15;14;13;12;11;10;9;8;7;6;5;4;3;2;1;0}),0)</f>
        <v>0</v>
      </c>
      <c r="AI170" s="390">
        <f>IF($E170="","",VLOOKUP($E170,'SuperTour Women'!$E$6:$AN$238,33,FALSE))</f>
        <v>0</v>
      </c>
      <c r="AJ170" s="43">
        <f>IF(AI170,LOOKUP(AI170,{1;2;3;4;5;6;7;8;9;10;11;12;13;14;15;16;17;18;19;20;21},{30;25;21;18;16;15;14;13;12;11;10;9;8;7;6;5;4;3;2;1;0}),0)</f>
        <v>0</v>
      </c>
      <c r="AK170" s="390">
        <f>IF($E170="","",VLOOKUP($E170,'SuperTour Women'!$E$6:$AN$238,35,FALSE))</f>
        <v>0</v>
      </c>
      <c r="AL170" s="43">
        <f>IF(AK170,LOOKUP(AK170,{1;2;3;4;5;6;7;8;9;10;11;12;13;14;15;16;17;18;19;20;21},{30;25;21;18;16;15;14;13;12;11;10;9;8;7;6;5;4;3;2;1;0}),0)</f>
        <v>0</v>
      </c>
      <c r="AM170" s="259"/>
      <c r="AN170" s="255">
        <f t="shared" si="20"/>
        <v>57</v>
      </c>
      <c r="AO170" s="256">
        <f>(L170+N170+P170+R170+T170+V170+X170+Z170+AB170+AD170+AF170+AH170+AJ170+AL170)- SMALL((L170,N170,P170,R170,T170,V170,X170,Z170,AB170,AD170,AF170,AH170,AJ170,AL170),1)- SMALL((L170,N170,P170,R170,T170,V170,X170,Z170,AB170,AD170,AF170,AH170,AJ170,AL170),2)- SMALL((L170,N170,P170,R170,T170,V170,X170,Z170,AB170,AD170,AF170,AH170,AJ170,AL170),3)</f>
        <v>0</v>
      </c>
      <c r="AP170" s="161"/>
    </row>
    <row r="171" spans="1:42" s="54" customFormat="1" ht="16" customHeight="1" x14ac:dyDescent="0.2">
      <c r="A171" s="190">
        <f t="shared" si="21"/>
        <v>85</v>
      </c>
      <c r="B171" s="187">
        <v>3055091</v>
      </c>
      <c r="C171" s="181" t="s">
        <v>332</v>
      </c>
      <c r="D171" s="181" t="s">
        <v>460</v>
      </c>
      <c r="E171" s="178" t="str">
        <f t="shared" si="22"/>
        <v>SophieSCHIMPL</v>
      </c>
      <c r="F171" s="172">
        <v>2017</v>
      </c>
      <c r="G171" s="193">
        <v>1994</v>
      </c>
      <c r="H171" s="311" t="str">
        <f t="shared" si="19"/>
        <v>SR</v>
      </c>
      <c r="I171" s="415">
        <f>(L171+N171+P171+R171+T171+V171+X171+Z171+AB171+AD171+AF171+AH171+AJ171+AL171)-SMALL((L171, N171,P171,R171,T171,V171,X171,Z171,AB171,AD171,AF171,AH171,AJ171,AL171),1)-SMALL((L171,N171,P171,R171,T171,V171,X171,Z171,AB171,AD171,AF171,AH171,AJ171,AL171),2)-SMALL((L171,N171,P171,R171,T171,V171,X171,Z171,AB171,AD171,AF171,AH171,AJ171,AL171),3)</f>
        <v>0</v>
      </c>
      <c r="J171" s="393"/>
      <c r="K171" s="388">
        <f>IF($E171="","",VLOOKUP($E171,'SuperTour Women'!$E$6:$AN$238,9,FALSE))</f>
        <v>0</v>
      </c>
      <c r="L171" s="157">
        <f>IF(K171,LOOKUP(K171,{1;2;3;4;5;6;7;8;9;10;11;12;13;14;15;16;17;18;19;20;21},{30;25;21;18;16;15;14;13;12;11;10;9;8;7;6;5;4;3;2;1;0}),0)</f>
        <v>0</v>
      </c>
      <c r="M171" s="390">
        <f>IF($E171="","",VLOOKUP($E171,'SuperTour Women'!$E$6:$AN$238,11,FALSE))</f>
        <v>0</v>
      </c>
      <c r="N171" s="43">
        <f>IF(M171,LOOKUP(M171,{1;2;3;4;5;6;7;8;9;10;11;12;13;14;15;16;17;18;19;20;21},{30;25;21;18;16;15;14;13;12;11;10;9;8;7;6;5;4;3;2;1;0}),0)</f>
        <v>0</v>
      </c>
      <c r="O171" s="390">
        <f>IF($E171="","",VLOOKUP($E171,'SuperTour Women'!$E$6:$AN$238,13,FALSE))</f>
        <v>0</v>
      </c>
      <c r="P171" s="41">
        <f>IF(O171,LOOKUP(O171,{1;2;3;4;5;6;7;8;9;10;11;12;13;14;15;16;17;18;19;20;21},{30;25;21;18;16;15;14;13;12;11;10;9;8;7;6;5;4;3;2;1;0}),0)</f>
        <v>0</v>
      </c>
      <c r="Q171" s="390">
        <f>IF($E171="","",VLOOKUP($E171,'SuperTour Women'!$E$6:$AN$238,15,FALSE))</f>
        <v>0</v>
      </c>
      <c r="R171" s="43">
        <f>IF(Q171,LOOKUP(Q171,{1;2;3;4;5;6;7;8;9;10;11;12;13;14;15;16;17;18;19;20;21},{30;25;21;18;16;15;14;13;12;11;10;9;8;7;6;5;4;3;2;1;0}),0)</f>
        <v>0</v>
      </c>
      <c r="S171" s="390">
        <f>IF($E171="","",VLOOKUP($E171,'SuperTour Women'!$E$6:$AN$238,17,FALSE))</f>
        <v>0</v>
      </c>
      <c r="T171" s="45">
        <f>IF(S171,LOOKUP(S171,{1;2;3;4;5;6;7;8;9;10;11;12;13;14;15;16;17;18;19;20;21},{60;50;42;36;32;30;28;26;24;22;20;18;16;14;12;10;8;6;4;2;0}),0)</f>
        <v>0</v>
      </c>
      <c r="U171" s="390">
        <f>IF($E171="","",VLOOKUP($E171,'SuperTour Women'!$E$6:$AN$238,19,FALSE))</f>
        <v>0</v>
      </c>
      <c r="V171" s="41">
        <f>IF(U171,LOOKUP(U171,{1;2;3;4;5;6;7;8;9;10;11;12;13;14;15;16;17;18;19;20;21},{60;50;42;36;32;30;28;26;24;22;20;18;16;14;12;10;8;6;4;2;0}),0)</f>
        <v>0</v>
      </c>
      <c r="W171" s="390">
        <f>IF($E171="","",VLOOKUP($E171,'SuperTour Women'!$E$6:$AN$238,21,FALSE))</f>
        <v>0</v>
      </c>
      <c r="X171" s="45">
        <f>IF(W171,LOOKUP(W171,{1;2;3;4;5;6;7;8;9;10;11;12;13;14;15;16;17;18;19;20;21},{60;50;42;36;32;30;28;26;24;22;20;18;16;14;12;10;8;6;4;2;0}),0)</f>
        <v>0</v>
      </c>
      <c r="Y171" s="390">
        <f>IF($E171="","",VLOOKUP($E171,'SuperTour Women'!$E$6:$AN$238,23,FALSE))</f>
        <v>0</v>
      </c>
      <c r="Z171" s="41">
        <f>IF(Y171,LOOKUP(Y171,{1;2;3;4;5;6;7;8;9;10;11;12;13;14;15;16;17;18;19;20;21},{60;50;42;36;32;30;28;26;24;22;20;18;16;14;12;10;8;6;4;2;0}),0)</f>
        <v>0</v>
      </c>
      <c r="AA171" s="390">
        <f>IF($E171="","",VLOOKUP($E171,'SuperTour Women'!$E$6:$AN$238,25,FALSE))</f>
        <v>0</v>
      </c>
      <c r="AB171" s="106">
        <f>IF(AA171,LOOKUP(AA171,{1;2;3;4;5;6;7;8;9;10;11;12;13;14;15;16;17;18;19;20;21},{30;25;21;18;16;15;14;13;12;11;10;9;8;7;6;5;4;3;2;1;0}),0)</f>
        <v>0</v>
      </c>
      <c r="AC171" s="390">
        <f>IF($E171="","",VLOOKUP($E171,'SuperTour Women'!$E$6:$AN$238,27,FALSE))</f>
        <v>0</v>
      </c>
      <c r="AD171" s="488">
        <f>IF(AC171,LOOKUP(AC171,{1;2;3;4;5;6;7;8;9;10;11;12;13;14;15;16;17;18;19;20;21},{30;25;21;18;16;15;14;13;12;11;10;9;8;7;6;5;4;3;2;1;0}),0)</f>
        <v>0</v>
      </c>
      <c r="AE171" s="390">
        <f>IF($E171="","",VLOOKUP($E171,'SuperTour Women'!$E$6:$AN$238,29,FALSE))</f>
        <v>0</v>
      </c>
      <c r="AF171" s="106">
        <f>IF(AE171,LOOKUP(AE171,{1;2;3;4;5;6;7;8;9;10;11;12;13;14;15;16;17;18;19;20;21},{30;25;21;18;16;15;14;13;12;11;10;9;8;7;6;5;4;3;2;1;0}),0)</f>
        <v>0</v>
      </c>
      <c r="AG171" s="390">
        <f>IF($E171="","",VLOOKUP($E171,'SuperTour Women'!$E$6:$AN$238,31,FALSE))</f>
        <v>0</v>
      </c>
      <c r="AH171" s="41">
        <f>IF(AG171,LOOKUP(AG171,{1;2;3;4;5;6;7;8;9;10;11;12;13;14;15;16;17;18;19;20;21},{30;25;21;18;16;15;14;13;12;11;10;9;8;7;6;5;4;3;2;1;0}),0)</f>
        <v>0</v>
      </c>
      <c r="AI171" s="390">
        <f>IF($E171="","",VLOOKUP($E171,'SuperTour Women'!$E$6:$AN$238,33,FALSE))</f>
        <v>0</v>
      </c>
      <c r="AJ171" s="43">
        <f>IF(AI171,LOOKUP(AI171,{1;2;3;4;5;6;7;8;9;10;11;12;13;14;15;16;17;18;19;20;21},{30;25;21;18;16;15;14;13;12;11;10;9;8;7;6;5;4;3;2;1;0}),0)</f>
        <v>0</v>
      </c>
      <c r="AK171" s="390">
        <f>IF($E171="","",VLOOKUP($E171,'SuperTour Women'!$E$6:$AN$238,35,FALSE))</f>
        <v>0</v>
      </c>
      <c r="AL171" s="43">
        <f>IF(AK171,LOOKUP(AK171,{1;2;3;4;5;6;7;8;9;10;11;12;13;14;15;16;17;18;19;20;21},{30;25;21;18;16;15;14;13;12;11;10;9;8;7;6;5;4;3;2;1;0}),0)</f>
        <v>0</v>
      </c>
      <c r="AM171" s="259"/>
      <c r="AN171" s="255">
        <f t="shared" si="20"/>
        <v>57</v>
      </c>
      <c r="AO171" s="256">
        <f>(L171+N171+P171+R171+T171+V171+X171+Z171+AB171+AD171+AF171+AH171+AJ171+AL171)- SMALL((L171,N171,P171,R171,T171,V171,X171,Z171,AB171,AD171,AF171,AH171,AJ171,AL171),1)- SMALL((L171,N171,P171,R171,T171,V171,X171,Z171,AB171,AD171,AF171,AH171,AJ171,AL171),2)- SMALL((L171,N171,P171,R171,T171,V171,X171,Z171,AB171,AD171,AF171,AH171,AJ171,AL171),3)</f>
        <v>0</v>
      </c>
      <c r="AP171" s="161"/>
    </row>
    <row r="172" spans="1:42" s="54" customFormat="1" ht="16" customHeight="1" x14ac:dyDescent="0.2">
      <c r="A172" s="190">
        <f t="shared" si="21"/>
        <v>85</v>
      </c>
      <c r="B172" s="187">
        <v>3535751</v>
      </c>
      <c r="C172" s="181" t="s">
        <v>348</v>
      </c>
      <c r="D172" s="182" t="s">
        <v>551</v>
      </c>
      <c r="E172" s="178" t="str">
        <f t="shared" si="22"/>
        <v>RenaSCHWARTZ</v>
      </c>
      <c r="F172" s="174"/>
      <c r="G172" s="193">
        <v>1999</v>
      </c>
      <c r="H172" s="311" t="str">
        <f t="shared" si="19"/>
        <v>U23</v>
      </c>
      <c r="I172" s="415">
        <f>(L172+N172+P172+R172+T172+V172+X172+Z172+AB172+AD172+AF172+AH172+AJ172+AL172)-SMALL((L172, N172,P172,R172,T172,V172,X172,Z172,AB172,AD172,AF172,AH172,AJ172,AL172),1)-SMALL((L172,N172,P172,R172,T172,V172,X172,Z172,AB172,AD172,AF172,AH172,AJ172,AL172),2)-SMALL((L172,N172,P172,R172,T172,V172,X172,Z172,AB172,AD172,AF172,AH172,AJ172,AL172),3)</f>
        <v>0</v>
      </c>
      <c r="J172" s="393"/>
      <c r="K172" s="388">
        <f>IF($E172="","",VLOOKUP($E172,'SuperTour Women'!$E$6:$AN$238,9,FALSE))</f>
        <v>0</v>
      </c>
      <c r="L172" s="157">
        <f>IF(K172,LOOKUP(K172,{1;2;3;4;5;6;7;8;9;10;11;12;13;14;15;16;17;18;19;20;21},{30;25;21;18;16;15;14;13;12;11;10;9;8;7;6;5;4;3;2;1;0}),0)</f>
        <v>0</v>
      </c>
      <c r="M172" s="390">
        <f>IF($E172="","",VLOOKUP($E172,'SuperTour Women'!$E$6:$AN$238,11,FALSE))</f>
        <v>0</v>
      </c>
      <c r="N172" s="43">
        <f>IF(M172,LOOKUP(M172,{1;2;3;4;5;6;7;8;9;10;11;12;13;14;15;16;17;18;19;20;21},{30;25;21;18;16;15;14;13;12;11;10;9;8;7;6;5;4;3;2;1;0}),0)</f>
        <v>0</v>
      </c>
      <c r="O172" s="390">
        <f>IF($E172="","",VLOOKUP($E172,'SuperTour Women'!$E$6:$AN$238,13,FALSE))</f>
        <v>0</v>
      </c>
      <c r="P172" s="41">
        <f>IF(O172,LOOKUP(O172,{1;2;3;4;5;6;7;8;9;10;11;12;13;14;15;16;17;18;19;20;21},{30;25;21;18;16;15;14;13;12;11;10;9;8;7;6;5;4;3;2;1;0}),0)</f>
        <v>0</v>
      </c>
      <c r="Q172" s="390">
        <f>IF($E172="","",VLOOKUP($E172,'SuperTour Women'!$E$6:$AN$238,15,FALSE))</f>
        <v>0</v>
      </c>
      <c r="R172" s="43">
        <f>IF(Q172,LOOKUP(Q172,{1;2;3;4;5;6;7;8;9;10;11;12;13;14;15;16;17;18;19;20;21},{30;25;21;18;16;15;14;13;12;11;10;9;8;7;6;5;4;3;2;1;0}),0)</f>
        <v>0</v>
      </c>
      <c r="S172" s="390">
        <f>IF($E172="","",VLOOKUP($E172,'SuperTour Women'!$E$6:$AN$238,17,FALSE))</f>
        <v>0</v>
      </c>
      <c r="T172" s="45">
        <f>IF(S172,LOOKUP(S172,{1;2;3;4;5;6;7;8;9;10;11;12;13;14;15;16;17;18;19;20;21},{60;50;42;36;32;30;28;26;24;22;20;18;16;14;12;10;8;6;4;2;0}),0)</f>
        <v>0</v>
      </c>
      <c r="U172" s="390">
        <f>IF($E172="","",VLOOKUP($E172,'SuperTour Women'!$E$6:$AN$238,19,FALSE))</f>
        <v>0</v>
      </c>
      <c r="V172" s="41">
        <f>IF(U172,LOOKUP(U172,{1;2;3;4;5;6;7;8;9;10;11;12;13;14;15;16;17;18;19;20;21},{60;50;42;36;32;30;28;26;24;22;20;18;16;14;12;10;8;6;4;2;0}),0)</f>
        <v>0</v>
      </c>
      <c r="W172" s="390">
        <f>IF($E172="","",VLOOKUP($E172,'SuperTour Women'!$E$6:$AN$238,21,FALSE))</f>
        <v>0</v>
      </c>
      <c r="X172" s="45">
        <f>IF(W172,LOOKUP(W172,{1;2;3;4;5;6;7;8;9;10;11;12;13;14;15;16;17;18;19;20;21},{60;50;42;36;32;30;28;26;24;22;20;18;16;14;12;10;8;6;4;2;0}),0)</f>
        <v>0</v>
      </c>
      <c r="Y172" s="390">
        <f>IF($E172="","",VLOOKUP($E172,'SuperTour Women'!$E$6:$AN$238,23,FALSE))</f>
        <v>0</v>
      </c>
      <c r="Z172" s="41">
        <f>IF(Y172,LOOKUP(Y172,{1;2;3;4;5;6;7;8;9;10;11;12;13;14;15;16;17;18;19;20;21},{60;50;42;36;32;30;28;26;24;22;20;18;16;14;12;10;8;6;4;2;0}),0)</f>
        <v>0</v>
      </c>
      <c r="AA172" s="390">
        <f>IF($E172="","",VLOOKUP($E172,'SuperTour Women'!$E$6:$AN$238,25,FALSE))</f>
        <v>0</v>
      </c>
      <c r="AB172" s="106">
        <f>IF(AA172,LOOKUP(AA172,{1;2;3;4;5;6;7;8;9;10;11;12;13;14;15;16;17;18;19;20;21},{30;25;21;18;16;15;14;13;12;11;10;9;8;7;6;5;4;3;2;1;0}),0)</f>
        <v>0</v>
      </c>
      <c r="AC172" s="390">
        <f>IF($E172="","",VLOOKUP($E172,'SuperTour Women'!$E$6:$AN$238,27,FALSE))</f>
        <v>0</v>
      </c>
      <c r="AD172" s="488">
        <f>IF(AC172,LOOKUP(AC172,{1;2;3;4;5;6;7;8;9;10;11;12;13;14;15;16;17;18;19;20;21},{30;25;21;18;16;15;14;13;12;11;10;9;8;7;6;5;4;3;2;1;0}),0)</f>
        <v>0</v>
      </c>
      <c r="AE172" s="390">
        <f>IF($E172="","",VLOOKUP($E172,'SuperTour Women'!$E$6:$AN$238,29,FALSE))</f>
        <v>0</v>
      </c>
      <c r="AF172" s="106">
        <f>IF(AE172,LOOKUP(AE172,{1;2;3;4;5;6;7;8;9;10;11;12;13;14;15;16;17;18;19;20;21},{30;25;21;18;16;15;14;13;12;11;10;9;8;7;6;5;4;3;2;1;0}),0)</f>
        <v>0</v>
      </c>
      <c r="AG172" s="390">
        <f>IF($E172="","",VLOOKUP($E172,'SuperTour Women'!$E$6:$AN$238,31,FALSE))</f>
        <v>0</v>
      </c>
      <c r="AH172" s="41">
        <f>IF(AG172,LOOKUP(AG172,{1;2;3;4;5;6;7;8;9;10;11;12;13;14;15;16;17;18;19;20;21},{30;25;21;18;16;15;14;13;12;11;10;9;8;7;6;5;4;3;2;1;0}),0)</f>
        <v>0</v>
      </c>
      <c r="AI172" s="390">
        <f>IF($E172="","",VLOOKUP($E172,'SuperTour Women'!$E$6:$AN$238,33,FALSE))</f>
        <v>0</v>
      </c>
      <c r="AJ172" s="43">
        <f>IF(AI172,LOOKUP(AI172,{1;2;3;4;5;6;7;8;9;10;11;12;13;14;15;16;17;18;19;20;21},{30;25;21;18;16;15;14;13;12;11;10;9;8;7;6;5;4;3;2;1;0}),0)</f>
        <v>0</v>
      </c>
      <c r="AK172" s="390">
        <f>IF($E172="","",VLOOKUP($E172,'SuperTour Women'!$E$6:$AN$238,35,FALSE))</f>
        <v>0</v>
      </c>
      <c r="AL172" s="43">
        <f>IF(AK172,LOOKUP(AK172,{1;2;3;4;5;6;7;8;9;10;11;12;13;14;15;16;17;18;19;20;21},{30;25;21;18;16;15;14;13;12;11;10;9;8;7;6;5;4;3;2;1;0}),0)</f>
        <v>0</v>
      </c>
      <c r="AM172" s="260"/>
      <c r="AN172" s="255">
        <f t="shared" si="20"/>
        <v>57</v>
      </c>
      <c r="AO172" s="256">
        <f>(L172+N172+P172+R172+T172+V172+X172+Z172+AB172+AD172+AF172+AH172+AJ172+AL172)- SMALL((L172,N172,P172,R172,T172,V172,X172,Z172,AB172,AD172,AF172,AH172,AJ172,AL172),1)- SMALL((L172,N172,P172,R172,T172,V172,X172,Z172,AB172,AD172,AF172,AH172,AJ172,AL172),2)- SMALL((L172,N172,P172,R172,T172,V172,X172,Z172,AB172,AD172,AF172,AH172,AJ172,AL172),3)</f>
        <v>0</v>
      </c>
      <c r="AP172" s="261"/>
    </row>
    <row r="173" spans="1:42" s="54" customFormat="1" ht="16" customHeight="1" x14ac:dyDescent="0.2">
      <c r="A173" s="190">
        <f t="shared" si="21"/>
        <v>85</v>
      </c>
      <c r="B173" s="187">
        <v>3565037</v>
      </c>
      <c r="C173" s="181" t="s">
        <v>461</v>
      </c>
      <c r="D173" s="181" t="s">
        <v>462</v>
      </c>
      <c r="E173" s="178" t="str">
        <f t="shared" si="22"/>
        <v>EvaSEVERRUS</v>
      </c>
      <c r="F173" s="172">
        <v>2017</v>
      </c>
      <c r="G173" s="193">
        <v>1992</v>
      </c>
      <c r="H173" s="311" t="str">
        <f t="shared" si="19"/>
        <v>SR</v>
      </c>
      <c r="I173" s="415">
        <f>(L173+N173+P173+R173+T173+V173+X173+Z173+AB173+AD173+AF173+AH173+AJ173+AL173)-SMALL((L173, N173,P173,R173,T173,V173,X173,Z173,AB173,AD173,AF173,AH173,AJ173,AL173),1)-SMALL((L173,N173,P173,R173,T173,V173,X173,Z173,AB173,AD173,AF173,AH173,AJ173,AL173),2)-SMALL((L173,N173,P173,R173,T173,V173,X173,Z173,AB173,AD173,AF173,AH173,AJ173,AL173),3)</f>
        <v>0</v>
      </c>
      <c r="J173" s="393"/>
      <c r="K173" s="388">
        <f>IF($E173="","",VLOOKUP($E173,'SuperTour Women'!$E$6:$AN$238,9,FALSE))</f>
        <v>0</v>
      </c>
      <c r="L173" s="157">
        <f>IF(K173,LOOKUP(K173,{1;2;3;4;5;6;7;8;9;10;11;12;13;14;15;16;17;18;19;20;21},{30;25;21;18;16;15;14;13;12;11;10;9;8;7;6;5;4;3;2;1;0}),0)</f>
        <v>0</v>
      </c>
      <c r="M173" s="390">
        <f>IF($E173="","",VLOOKUP($E173,'SuperTour Women'!$E$6:$AN$238,11,FALSE))</f>
        <v>0</v>
      </c>
      <c r="N173" s="43">
        <f>IF(M173,LOOKUP(M173,{1;2;3;4;5;6;7;8;9;10;11;12;13;14;15;16;17;18;19;20;21},{30;25;21;18;16;15;14;13;12;11;10;9;8;7;6;5;4;3;2;1;0}),0)</f>
        <v>0</v>
      </c>
      <c r="O173" s="390">
        <f>IF($E173="","",VLOOKUP($E173,'SuperTour Women'!$E$6:$AN$238,13,FALSE))</f>
        <v>0</v>
      </c>
      <c r="P173" s="41">
        <f>IF(O173,LOOKUP(O173,{1;2;3;4;5;6;7;8;9;10;11;12;13;14;15;16;17;18;19;20;21},{30;25;21;18;16;15;14;13;12;11;10;9;8;7;6;5;4;3;2;1;0}),0)</f>
        <v>0</v>
      </c>
      <c r="Q173" s="390">
        <f>IF($E173="","",VLOOKUP($E173,'SuperTour Women'!$E$6:$AN$238,15,FALSE))</f>
        <v>0</v>
      </c>
      <c r="R173" s="43">
        <f>IF(Q173,LOOKUP(Q173,{1;2;3;4;5;6;7;8;9;10;11;12;13;14;15;16;17;18;19;20;21},{30;25;21;18;16;15;14;13;12;11;10;9;8;7;6;5;4;3;2;1;0}),0)</f>
        <v>0</v>
      </c>
      <c r="S173" s="390">
        <f>IF($E173="","",VLOOKUP($E173,'SuperTour Women'!$E$6:$AN$238,17,FALSE))</f>
        <v>0</v>
      </c>
      <c r="T173" s="45">
        <f>IF(S173,LOOKUP(S173,{1;2;3;4;5;6;7;8;9;10;11;12;13;14;15;16;17;18;19;20;21},{60;50;42;36;32;30;28;26;24;22;20;18;16;14;12;10;8;6;4;2;0}),0)</f>
        <v>0</v>
      </c>
      <c r="U173" s="390">
        <f>IF($E173="","",VLOOKUP($E173,'SuperTour Women'!$E$6:$AN$238,19,FALSE))</f>
        <v>0</v>
      </c>
      <c r="V173" s="41">
        <f>IF(U173,LOOKUP(U173,{1;2;3;4;5;6;7;8;9;10;11;12;13;14;15;16;17;18;19;20;21},{60;50;42;36;32;30;28;26;24;22;20;18;16;14;12;10;8;6;4;2;0}),0)</f>
        <v>0</v>
      </c>
      <c r="W173" s="390">
        <f>IF($E173="","",VLOOKUP($E173,'SuperTour Women'!$E$6:$AN$238,21,FALSE))</f>
        <v>0</v>
      </c>
      <c r="X173" s="45">
        <f>IF(W173,LOOKUP(W173,{1;2;3;4;5;6;7;8;9;10;11;12;13;14;15;16;17;18;19;20;21},{60;50;42;36;32;30;28;26;24;22;20;18;16;14;12;10;8;6;4;2;0}),0)</f>
        <v>0</v>
      </c>
      <c r="Y173" s="390">
        <f>IF($E173="","",VLOOKUP($E173,'SuperTour Women'!$E$6:$AN$238,23,FALSE))</f>
        <v>0</v>
      </c>
      <c r="Z173" s="41">
        <f>IF(Y173,LOOKUP(Y173,{1;2;3;4;5;6;7;8;9;10;11;12;13;14;15;16;17;18;19;20;21},{60;50;42;36;32;30;28;26;24;22;20;18;16;14;12;10;8;6;4;2;0}),0)</f>
        <v>0</v>
      </c>
      <c r="AA173" s="390">
        <f>IF($E173="","",VLOOKUP($E173,'SuperTour Women'!$E$6:$AN$238,25,FALSE))</f>
        <v>0</v>
      </c>
      <c r="AB173" s="106">
        <f>IF(AA173,LOOKUP(AA173,{1;2;3;4;5;6;7;8;9;10;11;12;13;14;15;16;17;18;19;20;21},{30;25;21;18;16;15;14;13;12;11;10;9;8;7;6;5;4;3;2;1;0}),0)</f>
        <v>0</v>
      </c>
      <c r="AC173" s="390">
        <f>IF($E173="","",VLOOKUP($E173,'SuperTour Women'!$E$6:$AN$238,27,FALSE))</f>
        <v>0</v>
      </c>
      <c r="AD173" s="488">
        <f>IF(AC173,LOOKUP(AC173,{1;2;3;4;5;6;7;8;9;10;11;12;13;14;15;16;17;18;19;20;21},{30;25;21;18;16;15;14;13;12;11;10;9;8;7;6;5;4;3;2;1;0}),0)</f>
        <v>0</v>
      </c>
      <c r="AE173" s="390">
        <f>IF($E173="","",VLOOKUP($E173,'SuperTour Women'!$E$6:$AN$238,29,FALSE))</f>
        <v>0</v>
      </c>
      <c r="AF173" s="106">
        <f>IF(AE173,LOOKUP(AE173,{1;2;3;4;5;6;7;8;9;10;11;12;13;14;15;16;17;18;19;20;21},{30;25;21;18;16;15;14;13;12;11;10;9;8;7;6;5;4;3;2;1;0}),0)</f>
        <v>0</v>
      </c>
      <c r="AG173" s="390">
        <f>IF($E173="","",VLOOKUP($E173,'SuperTour Women'!$E$6:$AN$238,31,FALSE))</f>
        <v>0</v>
      </c>
      <c r="AH173" s="41">
        <f>IF(AG173,LOOKUP(AG173,{1;2;3;4;5;6;7;8;9;10;11;12;13;14;15;16;17;18;19;20;21},{30;25;21;18;16;15;14;13;12;11;10;9;8;7;6;5;4;3;2;1;0}),0)</f>
        <v>0</v>
      </c>
      <c r="AI173" s="390">
        <f>IF($E173="","",VLOOKUP($E173,'SuperTour Women'!$E$6:$AN$238,33,FALSE))</f>
        <v>0</v>
      </c>
      <c r="AJ173" s="43">
        <f>IF(AI173,LOOKUP(AI173,{1;2;3;4;5;6;7;8;9;10;11;12;13;14;15;16;17;18;19;20;21},{30;25;21;18;16;15;14;13;12;11;10;9;8;7;6;5;4;3;2;1;0}),0)</f>
        <v>0</v>
      </c>
      <c r="AK173" s="390">
        <f>IF($E173="","",VLOOKUP($E173,'SuperTour Women'!$E$6:$AN$238,35,FALSE))</f>
        <v>0</v>
      </c>
      <c r="AL173" s="43">
        <f>IF(AK173,LOOKUP(AK173,{1;2;3;4;5;6;7;8;9;10;11;12;13;14;15;16;17;18;19;20;21},{30;25;21;18;16;15;14;13;12;11;10;9;8;7;6;5;4;3;2;1;0}),0)</f>
        <v>0</v>
      </c>
      <c r="AM173" s="260"/>
      <c r="AN173" s="255">
        <f t="shared" si="20"/>
        <v>57</v>
      </c>
      <c r="AO173" s="256">
        <f>(L173+N173+P173+R173+T173+V173+X173+Z173+AB173+AD173+AF173+AH173+AJ173+AL173)- SMALL((L173,N173,P173,R173,T173,V173,X173,Z173,AB173,AD173,AF173,AH173,AJ173,AL173),1)- SMALL((L173,N173,P173,R173,T173,V173,X173,Z173,AB173,AD173,AF173,AH173,AJ173,AL173),2)- SMALL((L173,N173,P173,R173,T173,V173,X173,Z173,AB173,AD173,AF173,AH173,AJ173,AL173),3)</f>
        <v>0</v>
      </c>
      <c r="AP173" s="261"/>
    </row>
    <row r="174" spans="1:42" s="54" customFormat="1" ht="16" customHeight="1" x14ac:dyDescent="0.2">
      <c r="A174" s="190">
        <f t="shared" si="21"/>
        <v>85</v>
      </c>
      <c r="B174" s="187">
        <v>3105340</v>
      </c>
      <c r="C174" s="181" t="s">
        <v>268</v>
      </c>
      <c r="D174" s="182" t="s">
        <v>59</v>
      </c>
      <c r="E174" s="178" t="str">
        <f t="shared" si="22"/>
        <v>HannahSHIELDS</v>
      </c>
      <c r="F174" s="174"/>
      <c r="G174" s="193">
        <v>1998</v>
      </c>
      <c r="H174" s="311" t="str">
        <f t="shared" si="19"/>
        <v>U23</v>
      </c>
      <c r="I174" s="415">
        <f>(L174+N174+P174+R174+T174+V174+X174+Z174+AB174+AD174+AF174+AH174+AJ174+AL174)-SMALL((L174, N174,P174,R174,T174,V174,X174,Z174,AB174,AD174,AF174,AH174,AJ174,AL174),1)-SMALL((L174,N174,P174,R174,T174,V174,X174,Z174,AB174,AD174,AF174,AH174,AJ174,AL174),2)-SMALL((L174,N174,P174,R174,T174,V174,X174,Z174,AB174,AD174,AF174,AH174,AJ174,AL174),3)</f>
        <v>0</v>
      </c>
      <c r="J174" s="393"/>
      <c r="K174" s="388">
        <f>IF($E174="","",VLOOKUP($E174,'SuperTour Women'!$E$6:$AN$238,9,FALSE))</f>
        <v>0</v>
      </c>
      <c r="L174" s="157">
        <f>IF(K174,LOOKUP(K174,{1;2;3;4;5;6;7;8;9;10;11;12;13;14;15;16;17;18;19;20;21},{30;25;21;18;16;15;14;13;12;11;10;9;8;7;6;5;4;3;2;1;0}),0)</f>
        <v>0</v>
      </c>
      <c r="M174" s="390">
        <f>IF($E174="","",VLOOKUP($E174,'SuperTour Women'!$E$6:$AN$238,11,FALSE))</f>
        <v>0</v>
      </c>
      <c r="N174" s="43">
        <f>IF(M174,LOOKUP(M174,{1;2;3;4;5;6;7;8;9;10;11;12;13;14;15;16;17;18;19;20;21},{30;25;21;18;16;15;14;13;12;11;10;9;8;7;6;5;4;3;2;1;0}),0)</f>
        <v>0</v>
      </c>
      <c r="O174" s="390">
        <f>IF($E174="","",VLOOKUP($E174,'SuperTour Women'!$E$6:$AN$238,13,FALSE))</f>
        <v>0</v>
      </c>
      <c r="P174" s="41">
        <f>IF(O174,LOOKUP(O174,{1;2;3;4;5;6;7;8;9;10;11;12;13;14;15;16;17;18;19;20;21},{30;25;21;18;16;15;14;13;12;11;10;9;8;7;6;5;4;3;2;1;0}),0)</f>
        <v>0</v>
      </c>
      <c r="Q174" s="390">
        <f>IF($E174="","",VLOOKUP($E174,'SuperTour Women'!$E$6:$AN$238,15,FALSE))</f>
        <v>0</v>
      </c>
      <c r="R174" s="43">
        <f>IF(Q174,LOOKUP(Q174,{1;2;3;4;5;6;7;8;9;10;11;12;13;14;15;16;17;18;19;20;21},{30;25;21;18;16;15;14;13;12;11;10;9;8;7;6;5;4;3;2;1;0}),0)</f>
        <v>0</v>
      </c>
      <c r="S174" s="390">
        <f>IF($E174="","",VLOOKUP($E174,'SuperTour Women'!$E$6:$AN$238,17,FALSE))</f>
        <v>0</v>
      </c>
      <c r="T174" s="45">
        <f>IF(S174,LOOKUP(S174,{1;2;3;4;5;6;7;8;9;10;11;12;13;14;15;16;17;18;19;20;21},{60;50;42;36;32;30;28;26;24;22;20;18;16;14;12;10;8;6;4;2;0}),0)</f>
        <v>0</v>
      </c>
      <c r="U174" s="390">
        <f>IF($E174="","",VLOOKUP($E174,'SuperTour Women'!$E$6:$AN$238,19,FALSE))</f>
        <v>0</v>
      </c>
      <c r="V174" s="41">
        <f>IF(U174,LOOKUP(U174,{1;2;3;4;5;6;7;8;9;10;11;12;13;14;15;16;17;18;19;20;21},{60;50;42;36;32;30;28;26;24;22;20;18;16;14;12;10;8;6;4;2;0}),0)</f>
        <v>0</v>
      </c>
      <c r="W174" s="390">
        <f>IF($E174="","",VLOOKUP($E174,'SuperTour Women'!$E$6:$AN$238,21,FALSE))</f>
        <v>0</v>
      </c>
      <c r="X174" s="45">
        <f>IF(W174,LOOKUP(W174,{1;2;3;4;5;6;7;8;9;10;11;12;13;14;15;16;17;18;19;20;21},{60;50;42;36;32;30;28;26;24;22;20;18;16;14;12;10;8;6;4;2;0}),0)</f>
        <v>0</v>
      </c>
      <c r="Y174" s="390">
        <f>IF($E174="","",VLOOKUP($E174,'SuperTour Women'!$E$6:$AN$238,23,FALSE))</f>
        <v>0</v>
      </c>
      <c r="Z174" s="41">
        <f>IF(Y174,LOOKUP(Y174,{1;2;3;4;5;6;7;8;9;10;11;12;13;14;15;16;17;18;19;20;21},{60;50;42;36;32;30;28;26;24;22;20;18;16;14;12;10;8;6;4;2;0}),0)</f>
        <v>0</v>
      </c>
      <c r="AA174" s="390">
        <f>IF($E174="","",VLOOKUP($E174,'SuperTour Women'!$E$6:$AN$238,25,FALSE))</f>
        <v>0</v>
      </c>
      <c r="AB174" s="106">
        <f>IF(AA174,LOOKUP(AA174,{1;2;3;4;5;6;7;8;9;10;11;12;13;14;15;16;17;18;19;20;21},{30;25;21;18;16;15;14;13;12;11;10;9;8;7;6;5;4;3;2;1;0}),0)</f>
        <v>0</v>
      </c>
      <c r="AC174" s="390">
        <f>IF($E174="","",VLOOKUP($E174,'SuperTour Women'!$E$6:$AN$238,27,FALSE))</f>
        <v>0</v>
      </c>
      <c r="AD174" s="488">
        <f>IF(AC174,LOOKUP(AC174,{1;2;3;4;5;6;7;8;9;10;11;12;13;14;15;16;17;18;19;20;21},{30;25;21;18;16;15;14;13;12;11;10;9;8;7;6;5;4;3;2;1;0}),0)</f>
        <v>0</v>
      </c>
      <c r="AE174" s="390">
        <f>IF($E174="","",VLOOKUP($E174,'SuperTour Women'!$E$6:$AN$238,29,FALSE))</f>
        <v>0</v>
      </c>
      <c r="AF174" s="106">
        <f>IF(AE174,LOOKUP(AE174,{1;2;3;4;5;6;7;8;9;10;11;12;13;14;15;16;17;18;19;20;21},{30;25;21;18;16;15;14;13;12;11;10;9;8;7;6;5;4;3;2;1;0}),0)</f>
        <v>0</v>
      </c>
      <c r="AG174" s="390">
        <f>IF($E174="","",VLOOKUP($E174,'SuperTour Women'!$E$6:$AN$238,31,FALSE))</f>
        <v>0</v>
      </c>
      <c r="AH174" s="41">
        <f>IF(AG174,LOOKUP(AG174,{1;2;3;4;5;6;7;8;9;10;11;12;13;14;15;16;17;18;19;20;21},{30;25;21;18;16;15;14;13;12;11;10;9;8;7;6;5;4;3;2;1;0}),0)</f>
        <v>0</v>
      </c>
      <c r="AI174" s="390">
        <f>IF($E174="","",VLOOKUP($E174,'SuperTour Women'!$E$6:$AN$238,33,FALSE))</f>
        <v>0</v>
      </c>
      <c r="AJ174" s="43">
        <f>IF(AI174,LOOKUP(AI174,{1;2;3;4;5;6;7;8;9;10;11;12;13;14;15;16;17;18;19;20;21},{30;25;21;18;16;15;14;13;12;11;10;9;8;7;6;5;4;3;2;1;0}),0)</f>
        <v>0</v>
      </c>
      <c r="AK174" s="390">
        <f>IF($E174="","",VLOOKUP($E174,'SuperTour Women'!$E$6:$AN$238,35,FALSE))</f>
        <v>0</v>
      </c>
      <c r="AL174" s="43">
        <f>IF(AK174,LOOKUP(AK174,{1;2;3;4;5;6;7;8;9;10;11;12;13;14;15;16;17;18;19;20;21},{30;25;21;18;16;15;14;13;12;11;10;9;8;7;6;5;4;3;2;1;0}),0)</f>
        <v>0</v>
      </c>
      <c r="AM174" s="259"/>
      <c r="AN174" s="255">
        <f t="shared" si="20"/>
        <v>57</v>
      </c>
      <c r="AO174" s="256">
        <f>(L174+N174+P174+R174+T174+V174+X174+Z174+AB174+AD174+AF174+AH174+AJ174+AL174)- SMALL((L174,N174,P174,R174,T174,V174,X174,Z174,AB174,AD174,AF174,AH174,AJ174,AL174),1)- SMALL((L174,N174,P174,R174,T174,V174,X174,Z174,AB174,AD174,AF174,AH174,AJ174,AL174),2)- SMALL((L174,N174,P174,R174,T174,V174,X174,Z174,AB174,AD174,AF174,AH174,AJ174,AL174),3)</f>
        <v>0</v>
      </c>
      <c r="AP174" s="161"/>
    </row>
    <row r="175" spans="1:42" s="54" customFormat="1" ht="16" customHeight="1" x14ac:dyDescent="0.2">
      <c r="A175" s="190">
        <f t="shared" si="21"/>
        <v>85</v>
      </c>
      <c r="B175" s="187">
        <v>3535608</v>
      </c>
      <c r="C175" s="182" t="s">
        <v>386</v>
      </c>
      <c r="D175" s="181" t="s">
        <v>463</v>
      </c>
      <c r="E175" s="178" t="str">
        <f t="shared" si="22"/>
        <v>EmilySIEGEL</v>
      </c>
      <c r="F175" s="172">
        <v>2017</v>
      </c>
      <c r="G175" s="193">
        <v>1998</v>
      </c>
      <c r="H175" s="311" t="str">
        <f t="shared" si="19"/>
        <v>U23</v>
      </c>
      <c r="I175" s="415">
        <f>(L175+N175+P175+R175+T175+V175+X175+Z175+AB175+AD175+AF175+AH175+AJ175+AL175)-SMALL((L175, N175,P175,R175,T175,V175,X175,Z175,AB175,AD175,AF175,AH175,AJ175,AL175),1)-SMALL((L175,N175,P175,R175,T175,V175,X175,Z175,AB175,AD175,AF175,AH175,AJ175,AL175),2)-SMALL((L175,N175,P175,R175,T175,V175,X175,Z175,AB175,AD175,AF175,AH175,AJ175,AL175),3)</f>
        <v>0</v>
      </c>
      <c r="J175" s="393"/>
      <c r="K175" s="388">
        <f>IF($E175="","",VLOOKUP($E175,'SuperTour Women'!$E$6:$AN$238,9,FALSE))</f>
        <v>0</v>
      </c>
      <c r="L175" s="157">
        <f>IF(K175,LOOKUP(K175,{1;2;3;4;5;6;7;8;9;10;11;12;13;14;15;16;17;18;19;20;21},{30;25;21;18;16;15;14;13;12;11;10;9;8;7;6;5;4;3;2;1;0}),0)</f>
        <v>0</v>
      </c>
      <c r="M175" s="390">
        <f>IF($E175="","",VLOOKUP($E175,'SuperTour Women'!$E$6:$AN$238,11,FALSE))</f>
        <v>0</v>
      </c>
      <c r="N175" s="43">
        <f>IF(M175,LOOKUP(M175,{1;2;3;4;5;6;7;8;9;10;11;12;13;14;15;16;17;18;19;20;21},{30;25;21;18;16;15;14;13;12;11;10;9;8;7;6;5;4;3;2;1;0}),0)</f>
        <v>0</v>
      </c>
      <c r="O175" s="390">
        <f>IF($E175="","",VLOOKUP($E175,'SuperTour Women'!$E$6:$AN$238,13,FALSE))</f>
        <v>0</v>
      </c>
      <c r="P175" s="41">
        <f>IF(O175,LOOKUP(O175,{1;2;3;4;5;6;7;8;9;10;11;12;13;14;15;16;17;18;19;20;21},{30;25;21;18;16;15;14;13;12;11;10;9;8;7;6;5;4;3;2;1;0}),0)</f>
        <v>0</v>
      </c>
      <c r="Q175" s="390">
        <f>IF($E175="","",VLOOKUP($E175,'SuperTour Women'!$E$6:$AN$238,15,FALSE))</f>
        <v>0</v>
      </c>
      <c r="R175" s="43">
        <f>IF(Q175,LOOKUP(Q175,{1;2;3;4;5;6;7;8;9;10;11;12;13;14;15;16;17;18;19;20;21},{30;25;21;18;16;15;14;13;12;11;10;9;8;7;6;5;4;3;2;1;0}),0)</f>
        <v>0</v>
      </c>
      <c r="S175" s="390">
        <f>IF($E175="","",VLOOKUP($E175,'SuperTour Women'!$E$6:$AN$238,17,FALSE))</f>
        <v>0</v>
      </c>
      <c r="T175" s="45">
        <f>IF(S175,LOOKUP(S175,{1;2;3;4;5;6;7;8;9;10;11;12;13;14;15;16;17;18;19;20;21},{60;50;42;36;32;30;28;26;24;22;20;18;16;14;12;10;8;6;4;2;0}),0)</f>
        <v>0</v>
      </c>
      <c r="U175" s="390">
        <f>IF($E175="","",VLOOKUP($E175,'SuperTour Women'!$E$6:$AN$238,19,FALSE))</f>
        <v>0</v>
      </c>
      <c r="V175" s="41">
        <f>IF(U175,LOOKUP(U175,{1;2;3;4;5;6;7;8;9;10;11;12;13;14;15;16;17;18;19;20;21},{60;50;42;36;32;30;28;26;24;22;20;18;16;14;12;10;8;6;4;2;0}),0)</f>
        <v>0</v>
      </c>
      <c r="W175" s="390">
        <f>IF($E175="","",VLOOKUP($E175,'SuperTour Women'!$E$6:$AN$238,21,FALSE))</f>
        <v>0</v>
      </c>
      <c r="X175" s="45">
        <f>IF(W175,LOOKUP(W175,{1;2;3;4;5;6;7;8;9;10;11;12;13;14;15;16;17;18;19;20;21},{60;50;42;36;32;30;28;26;24;22;20;18;16;14;12;10;8;6;4;2;0}),0)</f>
        <v>0</v>
      </c>
      <c r="Y175" s="390">
        <f>IF($E175="","",VLOOKUP($E175,'SuperTour Women'!$E$6:$AN$238,23,FALSE))</f>
        <v>0</v>
      </c>
      <c r="Z175" s="41">
        <f>IF(Y175,LOOKUP(Y175,{1;2;3;4;5;6;7;8;9;10;11;12;13;14;15;16;17;18;19;20;21},{60;50;42;36;32;30;28;26;24;22;20;18;16;14;12;10;8;6;4;2;0}),0)</f>
        <v>0</v>
      </c>
      <c r="AA175" s="390">
        <f>IF($E175="","",VLOOKUP($E175,'SuperTour Women'!$E$6:$AN$238,25,FALSE))</f>
        <v>0</v>
      </c>
      <c r="AB175" s="106">
        <f>IF(AA175,LOOKUP(AA175,{1;2;3;4;5;6;7;8;9;10;11;12;13;14;15;16;17;18;19;20;21},{30;25;21;18;16;15;14;13;12;11;10;9;8;7;6;5;4;3;2;1;0}),0)</f>
        <v>0</v>
      </c>
      <c r="AC175" s="390">
        <f>IF($E175="","",VLOOKUP($E175,'SuperTour Women'!$E$6:$AN$238,27,FALSE))</f>
        <v>0</v>
      </c>
      <c r="AD175" s="488">
        <f>IF(AC175,LOOKUP(AC175,{1;2;3;4;5;6;7;8;9;10;11;12;13;14;15;16;17;18;19;20;21},{30;25;21;18;16;15;14;13;12;11;10;9;8;7;6;5;4;3;2;1;0}),0)</f>
        <v>0</v>
      </c>
      <c r="AE175" s="390">
        <f>IF($E175="","",VLOOKUP($E175,'SuperTour Women'!$E$6:$AN$238,29,FALSE))</f>
        <v>0</v>
      </c>
      <c r="AF175" s="106">
        <f>IF(AE175,LOOKUP(AE175,{1;2;3;4;5;6;7;8;9;10;11;12;13;14;15;16;17;18;19;20;21},{30;25;21;18;16;15;14;13;12;11;10;9;8;7;6;5;4;3;2;1;0}),0)</f>
        <v>0</v>
      </c>
      <c r="AG175" s="390">
        <f>IF($E175="","",VLOOKUP($E175,'SuperTour Women'!$E$6:$AN$238,31,FALSE))</f>
        <v>0</v>
      </c>
      <c r="AH175" s="41">
        <f>IF(AG175,LOOKUP(AG175,{1;2;3;4;5;6;7;8;9;10;11;12;13;14;15;16;17;18;19;20;21},{30;25;21;18;16;15;14;13;12;11;10;9;8;7;6;5;4;3;2;1;0}),0)</f>
        <v>0</v>
      </c>
      <c r="AI175" s="390">
        <f>IF($E175="","",VLOOKUP($E175,'SuperTour Women'!$E$6:$AN$238,33,FALSE))</f>
        <v>0</v>
      </c>
      <c r="AJ175" s="43">
        <f>IF(AI175,LOOKUP(AI175,{1;2;3;4;5;6;7;8;9;10;11;12;13;14;15;16;17;18;19;20;21},{30;25;21;18;16;15;14;13;12;11;10;9;8;7;6;5;4;3;2;1;0}),0)</f>
        <v>0</v>
      </c>
      <c r="AK175" s="390">
        <f>IF($E175="","",VLOOKUP($E175,'SuperTour Women'!$E$6:$AN$238,35,FALSE))</f>
        <v>0</v>
      </c>
      <c r="AL175" s="43">
        <f>IF(AK175,LOOKUP(AK175,{1;2;3;4;5;6;7;8;9;10;11;12;13;14;15;16;17;18;19;20;21},{30;25;21;18;16;15;14;13;12;11;10;9;8;7;6;5;4;3;2;1;0}),0)</f>
        <v>0</v>
      </c>
      <c r="AM175" s="259"/>
      <c r="AN175" s="255">
        <f t="shared" si="20"/>
        <v>57</v>
      </c>
      <c r="AO175" s="256">
        <f>(L175+N175+P175+R175+T175+V175+X175+Z175+AB175+AD175+AF175+AH175+AJ175+AL175)- SMALL((L175,N175,P175,R175,T175,V175,X175,Z175,AB175,AD175,AF175,AH175,AJ175,AL175),1)- SMALL((L175,N175,P175,R175,T175,V175,X175,Z175,AB175,AD175,AF175,AH175,AJ175,AL175),2)- SMALL((L175,N175,P175,R175,T175,V175,X175,Z175,AB175,AD175,AF175,AH175,AJ175,AL175),3)</f>
        <v>0</v>
      </c>
      <c r="AP175" s="161"/>
    </row>
    <row r="176" spans="1:42" s="264" customFormat="1" ht="16" customHeight="1" x14ac:dyDescent="0.2">
      <c r="A176" s="190">
        <f t="shared" si="21"/>
        <v>85</v>
      </c>
      <c r="B176" s="187">
        <v>3535701</v>
      </c>
      <c r="C176" s="181" t="s">
        <v>464</v>
      </c>
      <c r="D176" s="181" t="s">
        <v>96</v>
      </c>
      <c r="E176" s="178" t="str">
        <f t="shared" si="22"/>
        <v>EzraSMITH</v>
      </c>
      <c r="F176" s="172">
        <v>2017</v>
      </c>
      <c r="G176" s="193">
        <v>2000</v>
      </c>
      <c r="H176" s="311" t="str">
        <f t="shared" si="19"/>
        <v>U23</v>
      </c>
      <c r="I176" s="415">
        <f>(L176+N176+P176+R176+T176+V176+X176+Z176+AB176+AD176+AF176+AH176+AJ176+AL176)-SMALL((L176, N176,P176,R176,T176,V176,X176,Z176,AB176,AD176,AF176,AH176,AJ176,AL176),1)-SMALL((L176,N176,P176,R176,T176,V176,X176,Z176,AB176,AD176,AF176,AH176,AJ176,AL176),2)-SMALL((L176,N176,P176,R176,T176,V176,X176,Z176,AB176,AD176,AF176,AH176,AJ176,AL176),3)</f>
        <v>0</v>
      </c>
      <c r="J176" s="393"/>
      <c r="K176" s="388">
        <f>IF($E176="","",VLOOKUP($E176,'SuperTour Women'!$E$6:$AN$238,9,FALSE))</f>
        <v>0</v>
      </c>
      <c r="L176" s="157">
        <f>IF(K176,LOOKUP(K176,{1;2;3;4;5;6;7;8;9;10;11;12;13;14;15;16;17;18;19;20;21},{30;25;21;18;16;15;14;13;12;11;10;9;8;7;6;5;4;3;2;1;0}),0)</f>
        <v>0</v>
      </c>
      <c r="M176" s="390">
        <f>IF($E176="","",VLOOKUP($E176,'SuperTour Women'!$E$6:$AN$238,11,FALSE))</f>
        <v>0</v>
      </c>
      <c r="N176" s="43">
        <f>IF(M176,LOOKUP(M176,{1;2;3;4;5;6;7;8;9;10;11;12;13;14;15;16;17;18;19;20;21},{30;25;21;18;16;15;14;13;12;11;10;9;8;7;6;5;4;3;2;1;0}),0)</f>
        <v>0</v>
      </c>
      <c r="O176" s="390">
        <f>IF($E176="","",VLOOKUP($E176,'SuperTour Women'!$E$6:$AN$238,13,FALSE))</f>
        <v>0</v>
      </c>
      <c r="P176" s="41">
        <f>IF(O176,LOOKUP(O176,{1;2;3;4;5;6;7;8;9;10;11;12;13;14;15;16;17;18;19;20;21},{30;25;21;18;16;15;14;13;12;11;10;9;8;7;6;5;4;3;2;1;0}),0)</f>
        <v>0</v>
      </c>
      <c r="Q176" s="390">
        <f>IF($E176="","",VLOOKUP($E176,'SuperTour Women'!$E$6:$AN$238,15,FALSE))</f>
        <v>0</v>
      </c>
      <c r="R176" s="43">
        <f>IF(Q176,LOOKUP(Q176,{1;2;3;4;5;6;7;8;9;10;11;12;13;14;15;16;17;18;19;20;21},{30;25;21;18;16;15;14;13;12;11;10;9;8;7;6;5;4;3;2;1;0}),0)</f>
        <v>0</v>
      </c>
      <c r="S176" s="390">
        <f>IF($E176="","",VLOOKUP($E176,'SuperTour Women'!$E$6:$AN$238,17,FALSE))</f>
        <v>0</v>
      </c>
      <c r="T176" s="45">
        <f>IF(S176,LOOKUP(S176,{1;2;3;4;5;6;7;8;9;10;11;12;13;14;15;16;17;18;19;20;21},{60;50;42;36;32;30;28;26;24;22;20;18;16;14;12;10;8;6;4;2;0}),0)</f>
        <v>0</v>
      </c>
      <c r="U176" s="390">
        <f>IF($E176="","",VLOOKUP($E176,'SuperTour Women'!$E$6:$AN$238,19,FALSE))</f>
        <v>0</v>
      </c>
      <c r="V176" s="41">
        <f>IF(U176,LOOKUP(U176,{1;2;3;4;5;6;7;8;9;10;11;12;13;14;15;16;17;18;19;20;21},{60;50;42;36;32;30;28;26;24;22;20;18;16;14;12;10;8;6;4;2;0}),0)</f>
        <v>0</v>
      </c>
      <c r="W176" s="390">
        <f>IF($E176="","",VLOOKUP($E176,'SuperTour Women'!$E$6:$AN$238,21,FALSE))</f>
        <v>0</v>
      </c>
      <c r="X176" s="45">
        <f>IF(W176,LOOKUP(W176,{1;2;3;4;5;6;7;8;9;10;11;12;13;14;15;16;17;18;19;20;21},{60;50;42;36;32;30;28;26;24;22;20;18;16;14;12;10;8;6;4;2;0}),0)</f>
        <v>0</v>
      </c>
      <c r="Y176" s="390">
        <f>IF($E176="","",VLOOKUP($E176,'SuperTour Women'!$E$6:$AN$238,23,FALSE))</f>
        <v>0</v>
      </c>
      <c r="Z176" s="41">
        <f>IF(Y176,LOOKUP(Y176,{1;2;3;4;5;6;7;8;9;10;11;12;13;14;15;16;17;18;19;20;21},{60;50;42;36;32;30;28;26;24;22;20;18;16;14;12;10;8;6;4;2;0}),0)</f>
        <v>0</v>
      </c>
      <c r="AA176" s="390">
        <f>IF($E176="","",VLOOKUP($E176,'SuperTour Women'!$E$6:$AN$238,25,FALSE))</f>
        <v>0</v>
      </c>
      <c r="AB176" s="106">
        <f>IF(AA176,LOOKUP(AA176,{1;2;3;4;5;6;7;8;9;10;11;12;13;14;15;16;17;18;19;20;21},{30;25;21;18;16;15;14;13;12;11;10;9;8;7;6;5;4;3;2;1;0}),0)</f>
        <v>0</v>
      </c>
      <c r="AC176" s="390">
        <f>IF($E176="","",VLOOKUP($E176,'SuperTour Women'!$E$6:$AN$238,27,FALSE))</f>
        <v>0</v>
      </c>
      <c r="AD176" s="488">
        <f>IF(AC176,LOOKUP(AC176,{1;2;3;4;5;6;7;8;9;10;11;12;13;14;15;16;17;18;19;20;21},{30;25;21;18;16;15;14;13;12;11;10;9;8;7;6;5;4;3;2;1;0}),0)</f>
        <v>0</v>
      </c>
      <c r="AE176" s="390">
        <f>IF($E176="","",VLOOKUP($E176,'SuperTour Women'!$E$6:$AN$238,29,FALSE))</f>
        <v>0</v>
      </c>
      <c r="AF176" s="106">
        <f>IF(AE176,LOOKUP(AE176,{1;2;3;4;5;6;7;8;9;10;11;12;13;14;15;16;17;18;19;20;21},{30;25;21;18;16;15;14;13;12;11;10;9;8;7;6;5;4;3;2;1;0}),0)</f>
        <v>0</v>
      </c>
      <c r="AG176" s="390">
        <f>IF($E176="","",VLOOKUP($E176,'SuperTour Women'!$E$6:$AN$238,31,FALSE))</f>
        <v>0</v>
      </c>
      <c r="AH176" s="41">
        <f>IF(AG176,LOOKUP(AG176,{1;2;3;4;5;6;7;8;9;10;11;12;13;14;15;16;17;18;19;20;21},{30;25;21;18;16;15;14;13;12;11;10;9;8;7;6;5;4;3;2;1;0}),0)</f>
        <v>0</v>
      </c>
      <c r="AI176" s="390">
        <f>IF($E176="","",VLOOKUP($E176,'SuperTour Women'!$E$6:$AN$238,33,FALSE))</f>
        <v>0</v>
      </c>
      <c r="AJ176" s="43">
        <f>IF(AI176,LOOKUP(AI176,{1;2;3;4;5;6;7;8;9;10;11;12;13;14;15;16;17;18;19;20;21},{30;25;21;18;16;15;14;13;12;11;10;9;8;7;6;5;4;3;2;1;0}),0)</f>
        <v>0</v>
      </c>
      <c r="AK176" s="390">
        <f>IF($E176="","",VLOOKUP($E176,'SuperTour Women'!$E$6:$AN$238,35,FALSE))</f>
        <v>0</v>
      </c>
      <c r="AL176" s="43">
        <f>IF(AK176,LOOKUP(AK176,{1;2;3;4;5;6;7;8;9;10;11;12;13;14;15;16;17;18;19;20;21},{30;25;21;18;16;15;14;13;12;11;10;9;8;7;6;5;4;3;2;1;0}),0)</f>
        <v>0</v>
      </c>
      <c r="AM176" s="437"/>
      <c r="AN176" s="255">
        <f t="shared" si="20"/>
        <v>57</v>
      </c>
      <c r="AO176" s="256">
        <f>(L176+N176+P176+R176+T176+V176+X176+Z176+AB176+AD176+AF176+AH176+AJ176+AL176)- SMALL((L176,N176,P176,R176,T176,V176,X176,Z176,AB176,AD176,AF176,AH176,AJ176,AL176),1)- SMALL((L176,N176,P176,R176,T176,V176,X176,Z176,AB176,AD176,AF176,AH176,AJ176,AL176),2)- SMALL((L176,N176,P176,R176,T176,V176,X176,Z176,AB176,AD176,AF176,AH176,AJ176,AL176),3)</f>
        <v>0</v>
      </c>
      <c r="AP176" s="393"/>
    </row>
    <row r="177" spans="1:42" s="54" customFormat="1" ht="16" customHeight="1" x14ac:dyDescent="0.2">
      <c r="A177" s="190">
        <f t="shared" si="21"/>
        <v>85</v>
      </c>
      <c r="B177" s="187">
        <v>3535675</v>
      </c>
      <c r="C177" s="181" t="s">
        <v>339</v>
      </c>
      <c r="D177" s="181" t="s">
        <v>280</v>
      </c>
      <c r="E177" s="178" t="str">
        <f t="shared" si="22"/>
        <v>MaritSONNESYN</v>
      </c>
      <c r="F177" s="172">
        <v>2017</v>
      </c>
      <c r="G177" s="193">
        <v>1993</v>
      </c>
      <c r="H177" s="311" t="str">
        <f t="shared" si="19"/>
        <v>SR</v>
      </c>
      <c r="I177" s="415">
        <f>(L177+N177+P177+R177+T177+V177+X177+Z177+AB177+AD177+AF177+AH177+AJ177+AL177)-SMALL((L177, N177,P177,R177,T177,V177,X177,Z177,AB177,AD177,AF177,AH177,AJ177,AL177),1)-SMALL((L177,N177,P177,R177,T177,V177,X177,Z177,AB177,AD177,AF177,AH177,AJ177,AL177),2)-SMALL((L177,N177,P177,R177,T177,V177,X177,Z177,AB177,AD177,AF177,AH177,AJ177,AL177),3)</f>
        <v>0</v>
      </c>
      <c r="J177" s="393"/>
      <c r="K177" s="388">
        <f>IF($E177="","",VLOOKUP($E177,'SuperTour Women'!$E$6:$AN$238,9,FALSE))</f>
        <v>0</v>
      </c>
      <c r="L177" s="157">
        <f>IF(K177,LOOKUP(K177,{1;2;3;4;5;6;7;8;9;10;11;12;13;14;15;16;17;18;19;20;21},{30;25;21;18;16;15;14;13;12;11;10;9;8;7;6;5;4;3;2;1;0}),0)</f>
        <v>0</v>
      </c>
      <c r="M177" s="390">
        <f>IF($E177="","",VLOOKUP($E177,'SuperTour Women'!$E$6:$AN$238,11,FALSE))</f>
        <v>0</v>
      </c>
      <c r="N177" s="43">
        <f>IF(M177,LOOKUP(M177,{1;2;3;4;5;6;7;8;9;10;11;12;13;14;15;16;17;18;19;20;21},{30;25;21;18;16;15;14;13;12;11;10;9;8;7;6;5;4;3;2;1;0}),0)</f>
        <v>0</v>
      </c>
      <c r="O177" s="390">
        <f>IF($E177="","",VLOOKUP($E177,'SuperTour Women'!$E$6:$AN$238,13,FALSE))</f>
        <v>0</v>
      </c>
      <c r="P177" s="41">
        <f>IF(O177,LOOKUP(O177,{1;2;3;4;5;6;7;8;9;10;11;12;13;14;15;16;17;18;19;20;21},{30;25;21;18;16;15;14;13;12;11;10;9;8;7;6;5;4;3;2;1;0}),0)</f>
        <v>0</v>
      </c>
      <c r="Q177" s="390">
        <f>IF($E177="","",VLOOKUP($E177,'SuperTour Women'!$E$6:$AN$238,15,FALSE))</f>
        <v>0</v>
      </c>
      <c r="R177" s="43">
        <f>IF(Q177,LOOKUP(Q177,{1;2;3;4;5;6;7;8;9;10;11;12;13;14;15;16;17;18;19;20;21},{30;25;21;18;16;15;14;13;12;11;10;9;8;7;6;5;4;3;2;1;0}),0)</f>
        <v>0</v>
      </c>
      <c r="S177" s="390">
        <f>IF($E177="","",VLOOKUP($E177,'SuperTour Women'!$E$6:$AN$238,17,FALSE))</f>
        <v>0</v>
      </c>
      <c r="T177" s="45">
        <f>IF(S177,LOOKUP(S177,{1;2;3;4;5;6;7;8;9;10;11;12;13;14;15;16;17;18;19;20;21},{60;50;42;36;32;30;28;26;24;22;20;18;16;14;12;10;8;6;4;2;0}),0)</f>
        <v>0</v>
      </c>
      <c r="U177" s="390">
        <f>IF($E177="","",VLOOKUP($E177,'SuperTour Women'!$E$6:$AN$238,19,FALSE))</f>
        <v>0</v>
      </c>
      <c r="V177" s="41">
        <f>IF(U177,LOOKUP(U177,{1;2;3;4;5;6;7;8;9;10;11;12;13;14;15;16;17;18;19;20;21},{60;50;42;36;32;30;28;26;24;22;20;18;16;14;12;10;8;6;4;2;0}),0)</f>
        <v>0</v>
      </c>
      <c r="W177" s="390">
        <f>IF($E177="","",VLOOKUP($E177,'SuperTour Women'!$E$6:$AN$238,21,FALSE))</f>
        <v>0</v>
      </c>
      <c r="X177" s="45">
        <f>IF(W177,LOOKUP(W177,{1;2;3;4;5;6;7;8;9;10;11;12;13;14;15;16;17;18;19;20;21},{60;50;42;36;32;30;28;26;24;22;20;18;16;14;12;10;8;6;4;2;0}),0)</f>
        <v>0</v>
      </c>
      <c r="Y177" s="390">
        <f>IF($E177="","",VLOOKUP($E177,'SuperTour Women'!$E$6:$AN$238,23,FALSE))</f>
        <v>0</v>
      </c>
      <c r="Z177" s="41">
        <f>IF(Y177,LOOKUP(Y177,{1;2;3;4;5;6;7;8;9;10;11;12;13;14;15;16;17;18;19;20;21},{60;50;42;36;32;30;28;26;24;22;20;18;16;14;12;10;8;6;4;2;0}),0)</f>
        <v>0</v>
      </c>
      <c r="AA177" s="390">
        <f>IF($E177="","",VLOOKUP($E177,'SuperTour Women'!$E$6:$AN$238,25,FALSE))</f>
        <v>0</v>
      </c>
      <c r="AB177" s="106">
        <f>IF(AA177,LOOKUP(AA177,{1;2;3;4;5;6;7;8;9;10;11;12;13;14;15;16;17;18;19;20;21},{30;25;21;18;16;15;14;13;12;11;10;9;8;7;6;5;4;3;2;1;0}),0)</f>
        <v>0</v>
      </c>
      <c r="AC177" s="390">
        <f>IF($E177="","",VLOOKUP($E177,'SuperTour Women'!$E$6:$AN$238,27,FALSE))</f>
        <v>0</v>
      </c>
      <c r="AD177" s="488">
        <f>IF(AC177,LOOKUP(AC177,{1;2;3;4;5;6;7;8;9;10;11;12;13;14;15;16;17;18;19;20;21},{30;25;21;18;16;15;14;13;12;11;10;9;8;7;6;5;4;3;2;1;0}),0)</f>
        <v>0</v>
      </c>
      <c r="AE177" s="390">
        <f>IF($E177="","",VLOOKUP($E177,'SuperTour Women'!$E$6:$AN$238,29,FALSE))</f>
        <v>0</v>
      </c>
      <c r="AF177" s="106">
        <f>IF(AE177,LOOKUP(AE177,{1;2;3;4;5;6;7;8;9;10;11;12;13;14;15;16;17;18;19;20;21},{30;25;21;18;16;15;14;13;12;11;10;9;8;7;6;5;4;3;2;1;0}),0)</f>
        <v>0</v>
      </c>
      <c r="AG177" s="390">
        <f>IF($E177="","",VLOOKUP($E177,'SuperTour Women'!$E$6:$AN$238,31,FALSE))</f>
        <v>0</v>
      </c>
      <c r="AH177" s="41">
        <f>IF(AG177,LOOKUP(AG177,{1;2;3;4;5;6;7;8;9;10;11;12;13;14;15;16;17;18;19;20;21},{30;25;21;18;16;15;14;13;12;11;10;9;8;7;6;5;4;3;2;1;0}),0)</f>
        <v>0</v>
      </c>
      <c r="AI177" s="390">
        <f>IF($E177="","",VLOOKUP($E177,'SuperTour Women'!$E$6:$AN$238,33,FALSE))</f>
        <v>0</v>
      </c>
      <c r="AJ177" s="43">
        <f>IF(AI177,LOOKUP(AI177,{1;2;3;4;5;6;7;8;9;10;11;12;13;14;15;16;17;18;19;20;21},{30;25;21;18;16;15;14;13;12;11;10;9;8;7;6;5;4;3;2;1;0}),0)</f>
        <v>0</v>
      </c>
      <c r="AK177" s="390">
        <f>IF($E177="","",VLOOKUP($E177,'SuperTour Women'!$E$6:$AN$238,35,FALSE))</f>
        <v>0</v>
      </c>
      <c r="AL177" s="43">
        <f>IF(AK177,LOOKUP(AK177,{1;2;3;4;5;6;7;8;9;10;11;12;13;14;15;16;17;18;19;20;21},{30;25;21;18;16;15;14;13;12;11;10;9;8;7;6;5;4;3;2;1;0}),0)</f>
        <v>0</v>
      </c>
      <c r="AM177" s="259"/>
      <c r="AN177" s="255">
        <f t="shared" si="20"/>
        <v>57</v>
      </c>
      <c r="AO177" s="256">
        <f>(L177+N177+P177+R177+T177+V177+X177+Z177+AB177+AD177+AF177+AH177+AJ177+AL177)- SMALL((L177,N177,P177,R177,T177,V177,X177,Z177,AB177,AD177,AF177,AH177,AJ177,AL177),1)- SMALL((L177,N177,P177,R177,T177,V177,X177,Z177,AB177,AD177,AF177,AH177,AJ177,AL177),2)- SMALL((L177,N177,P177,R177,T177,V177,X177,Z177,AB177,AD177,AF177,AH177,AJ177,AL177),3)</f>
        <v>0</v>
      </c>
      <c r="AP177" s="161"/>
    </row>
    <row r="178" spans="1:42" s="54" customFormat="1" ht="16" customHeight="1" x14ac:dyDescent="0.2">
      <c r="A178" s="190">
        <f t="shared" si="21"/>
        <v>85</v>
      </c>
      <c r="B178" s="187">
        <v>3535565</v>
      </c>
      <c r="C178" s="181" t="s">
        <v>465</v>
      </c>
      <c r="D178" s="181" t="s">
        <v>466</v>
      </c>
      <c r="E178" s="178" t="str">
        <f t="shared" si="22"/>
        <v>AjaSTARKEY</v>
      </c>
      <c r="F178" s="172">
        <v>2017</v>
      </c>
      <c r="G178" s="193">
        <v>1996</v>
      </c>
      <c r="H178" s="311" t="str">
        <f t="shared" si="19"/>
        <v>U23</v>
      </c>
      <c r="I178" s="415">
        <f>(L178+N178+P178+R178+T178+V178+X178+Z178+AB178+AD178+AF178+AH178+AJ178+AL178)-SMALL((L178, N178,P178,R178,T178,V178,X178,Z178,AB178,AD178,AF178,AH178,AJ178,AL178),1)-SMALL((L178,N178,P178,R178,T178,V178,X178,Z178,AB178,AD178,AF178,AH178,AJ178,AL178),2)-SMALL((L178,N178,P178,R178,T178,V178,X178,Z178,AB178,AD178,AF178,AH178,AJ178,AL178),3)</f>
        <v>0</v>
      </c>
      <c r="J178" s="393"/>
      <c r="K178" s="388">
        <f>IF($E178="","",VLOOKUP($E178,'SuperTour Women'!$E$6:$AN$238,9,FALSE))</f>
        <v>0</v>
      </c>
      <c r="L178" s="157">
        <f>IF(K178,LOOKUP(K178,{1;2;3;4;5;6;7;8;9;10;11;12;13;14;15;16;17;18;19;20;21},{30;25;21;18;16;15;14;13;12;11;10;9;8;7;6;5;4;3;2;1;0}),0)</f>
        <v>0</v>
      </c>
      <c r="M178" s="390">
        <f>IF($E178="","",VLOOKUP($E178,'SuperTour Women'!$E$6:$AN$238,11,FALSE))</f>
        <v>0</v>
      </c>
      <c r="N178" s="43">
        <f>IF(M178,LOOKUP(M178,{1;2;3;4;5;6;7;8;9;10;11;12;13;14;15;16;17;18;19;20;21},{30;25;21;18;16;15;14;13;12;11;10;9;8;7;6;5;4;3;2;1;0}),0)</f>
        <v>0</v>
      </c>
      <c r="O178" s="390">
        <f>IF($E178="","",VLOOKUP($E178,'SuperTour Women'!$E$6:$AN$238,13,FALSE))</f>
        <v>0</v>
      </c>
      <c r="P178" s="41">
        <f>IF(O178,LOOKUP(O178,{1;2;3;4;5;6;7;8;9;10;11;12;13;14;15;16;17;18;19;20;21},{30;25;21;18;16;15;14;13;12;11;10;9;8;7;6;5;4;3;2;1;0}),0)</f>
        <v>0</v>
      </c>
      <c r="Q178" s="390">
        <f>IF($E178="","",VLOOKUP($E178,'SuperTour Women'!$E$6:$AN$238,15,FALSE))</f>
        <v>0</v>
      </c>
      <c r="R178" s="43">
        <f>IF(Q178,LOOKUP(Q178,{1;2;3;4;5;6;7;8;9;10;11;12;13;14;15;16;17;18;19;20;21},{30;25;21;18;16;15;14;13;12;11;10;9;8;7;6;5;4;3;2;1;0}),0)</f>
        <v>0</v>
      </c>
      <c r="S178" s="390">
        <f>IF($E178="","",VLOOKUP($E178,'SuperTour Women'!$E$6:$AN$238,17,FALSE))</f>
        <v>0</v>
      </c>
      <c r="T178" s="45">
        <f>IF(S178,LOOKUP(S178,{1;2;3;4;5;6;7;8;9;10;11;12;13;14;15;16;17;18;19;20;21},{60;50;42;36;32;30;28;26;24;22;20;18;16;14;12;10;8;6;4;2;0}),0)</f>
        <v>0</v>
      </c>
      <c r="U178" s="390">
        <f>IF($E178="","",VLOOKUP($E178,'SuperTour Women'!$E$6:$AN$238,19,FALSE))</f>
        <v>0</v>
      </c>
      <c r="V178" s="41">
        <f>IF(U178,LOOKUP(U178,{1;2;3;4;5;6;7;8;9;10;11;12;13;14;15;16;17;18;19;20;21},{60;50;42;36;32;30;28;26;24;22;20;18;16;14;12;10;8;6;4;2;0}),0)</f>
        <v>0</v>
      </c>
      <c r="W178" s="390">
        <f>IF($E178="","",VLOOKUP($E178,'SuperTour Women'!$E$6:$AN$238,21,FALSE))</f>
        <v>0</v>
      </c>
      <c r="X178" s="45">
        <f>IF(W178,LOOKUP(W178,{1;2;3;4;5;6;7;8;9;10;11;12;13;14;15;16;17;18;19;20;21},{60;50;42;36;32;30;28;26;24;22;20;18;16;14;12;10;8;6;4;2;0}),0)</f>
        <v>0</v>
      </c>
      <c r="Y178" s="390">
        <f>IF($E178="","",VLOOKUP($E178,'SuperTour Women'!$E$6:$AN$238,23,FALSE))</f>
        <v>0</v>
      </c>
      <c r="Z178" s="41">
        <f>IF(Y178,LOOKUP(Y178,{1;2;3;4;5;6;7;8;9;10;11;12;13;14;15;16;17;18;19;20;21},{60;50;42;36;32;30;28;26;24;22;20;18;16;14;12;10;8;6;4;2;0}),0)</f>
        <v>0</v>
      </c>
      <c r="AA178" s="390">
        <f>IF($E178="","",VLOOKUP($E178,'SuperTour Women'!$E$6:$AN$238,25,FALSE))</f>
        <v>0</v>
      </c>
      <c r="AB178" s="106">
        <f>IF(AA178,LOOKUP(AA178,{1;2;3;4;5;6;7;8;9;10;11;12;13;14;15;16;17;18;19;20;21},{30;25;21;18;16;15;14;13;12;11;10;9;8;7;6;5;4;3;2;1;0}),0)</f>
        <v>0</v>
      </c>
      <c r="AC178" s="390">
        <f>IF($E178="","",VLOOKUP($E178,'SuperTour Women'!$E$6:$AN$238,27,FALSE))</f>
        <v>0</v>
      </c>
      <c r="AD178" s="488">
        <f>IF(AC178,LOOKUP(AC178,{1;2;3;4;5;6;7;8;9;10;11;12;13;14;15;16;17;18;19;20;21},{30;25;21;18;16;15;14;13;12;11;10;9;8;7;6;5;4;3;2;1;0}),0)</f>
        <v>0</v>
      </c>
      <c r="AE178" s="390">
        <f>IF($E178="","",VLOOKUP($E178,'SuperTour Women'!$E$6:$AN$238,29,FALSE))</f>
        <v>0</v>
      </c>
      <c r="AF178" s="106">
        <f>IF(AE178,LOOKUP(AE178,{1;2;3;4;5;6;7;8;9;10;11;12;13;14;15;16;17;18;19;20;21},{30;25;21;18;16;15;14;13;12;11;10;9;8;7;6;5;4;3;2;1;0}),0)</f>
        <v>0</v>
      </c>
      <c r="AG178" s="390">
        <f>IF($E178="","",VLOOKUP($E178,'SuperTour Women'!$E$6:$AN$238,31,FALSE))</f>
        <v>0</v>
      </c>
      <c r="AH178" s="41">
        <f>IF(AG178,LOOKUP(AG178,{1;2;3;4;5;6;7;8;9;10;11;12;13;14;15;16;17;18;19;20;21},{30;25;21;18;16;15;14;13;12;11;10;9;8;7;6;5;4;3;2;1;0}),0)</f>
        <v>0</v>
      </c>
      <c r="AI178" s="390">
        <f>IF($E178="","",VLOOKUP($E178,'SuperTour Women'!$E$6:$AN$238,33,FALSE))</f>
        <v>0</v>
      </c>
      <c r="AJ178" s="43">
        <f>IF(AI178,LOOKUP(AI178,{1;2;3;4;5;6;7;8;9;10;11;12;13;14;15;16;17;18;19;20;21},{30;25;21;18;16;15;14;13;12;11;10;9;8;7;6;5;4;3;2;1;0}),0)</f>
        <v>0</v>
      </c>
      <c r="AK178" s="390">
        <f>IF($E178="","",VLOOKUP($E178,'SuperTour Women'!$E$6:$AN$238,35,FALSE))</f>
        <v>0</v>
      </c>
      <c r="AL178" s="43">
        <f>IF(AK178,LOOKUP(AK178,{1;2;3;4;5;6;7;8;9;10;11;12;13;14;15;16;17;18;19;20;21},{30;25;21;18;16;15;14;13;12;11;10;9;8;7;6;5;4;3;2;1;0}),0)</f>
        <v>0</v>
      </c>
      <c r="AM178" s="259"/>
      <c r="AN178" s="255">
        <f t="shared" si="20"/>
        <v>57</v>
      </c>
      <c r="AO178" s="256">
        <f>(L178+N178+P178+R178+T178+V178+X178+Z178+AB178+AD178+AF178+AH178+AJ178+AL178)- SMALL((L178,N178,P178,R178,T178,V178,X178,Z178,AB178,AD178,AF178,AH178,AJ178,AL178),1)- SMALL((L178,N178,P178,R178,T178,V178,X178,Z178,AB178,AD178,AF178,AH178,AJ178,AL178),2)- SMALL((L178,N178,P178,R178,T178,V178,X178,Z178,AB178,AD178,AF178,AH178,AJ178,AL178),3)</f>
        <v>0</v>
      </c>
      <c r="AP178" s="161"/>
    </row>
    <row r="179" spans="1:42" s="54" customFormat="1" ht="16" customHeight="1" x14ac:dyDescent="0.2">
      <c r="A179" s="190">
        <f t="shared" si="21"/>
        <v>85</v>
      </c>
      <c r="B179" s="187">
        <v>3535261</v>
      </c>
      <c r="C179" s="182" t="s">
        <v>255</v>
      </c>
      <c r="D179" s="181" t="s">
        <v>467</v>
      </c>
      <c r="E179" s="178" t="str">
        <f t="shared" si="22"/>
        <v>ElizabethSTEPHEN</v>
      </c>
      <c r="F179" s="172">
        <v>2017</v>
      </c>
      <c r="G179" s="193">
        <v>1987</v>
      </c>
      <c r="H179" s="311" t="str">
        <f t="shared" si="19"/>
        <v>SR</v>
      </c>
      <c r="I179" s="415">
        <f>(L179+N179+P179+R179+T179+V179+X179+Z179+AB179+AD179+AF179+AH179+AJ179+AL179)-SMALL((L179, N179,P179,R179,T179,V179,X179,Z179,AB179,AD179,AF179,AH179,AJ179,AL179),1)-SMALL((L179,N179,P179,R179,T179,V179,X179,Z179,AB179,AD179,AF179,AH179,AJ179,AL179),2)-SMALL((L179,N179,P179,R179,T179,V179,X179,Z179,AB179,AD179,AF179,AH179,AJ179,AL179),3)</f>
        <v>0</v>
      </c>
      <c r="J179" s="393"/>
      <c r="K179" s="388">
        <f>IF($E179="","",VLOOKUP($E179,'SuperTour Women'!$E$6:$AN$238,9,FALSE))</f>
        <v>0</v>
      </c>
      <c r="L179" s="157">
        <f>IF(K179,LOOKUP(K179,{1;2;3;4;5;6;7;8;9;10;11;12;13;14;15;16;17;18;19;20;21},{30;25;21;18;16;15;14;13;12;11;10;9;8;7;6;5;4;3;2;1;0}),0)</f>
        <v>0</v>
      </c>
      <c r="M179" s="390">
        <f>IF($E179="","",VLOOKUP($E179,'SuperTour Women'!$E$6:$AN$238,11,FALSE))</f>
        <v>0</v>
      </c>
      <c r="N179" s="43">
        <f>IF(M179,LOOKUP(M179,{1;2;3;4;5;6;7;8;9;10;11;12;13;14;15;16;17;18;19;20;21},{30;25;21;18;16;15;14;13;12;11;10;9;8;7;6;5;4;3;2;1;0}),0)</f>
        <v>0</v>
      </c>
      <c r="O179" s="390">
        <f>IF($E179="","",VLOOKUP($E179,'SuperTour Women'!$E$6:$AN$238,13,FALSE))</f>
        <v>0</v>
      </c>
      <c r="P179" s="41">
        <f>IF(O179,LOOKUP(O179,{1;2;3;4;5;6;7;8;9;10;11;12;13;14;15;16;17;18;19;20;21},{30;25;21;18;16;15;14;13;12;11;10;9;8;7;6;5;4;3;2;1;0}),0)</f>
        <v>0</v>
      </c>
      <c r="Q179" s="390">
        <f>IF($E179="","",VLOOKUP($E179,'SuperTour Women'!$E$6:$AN$238,15,FALSE))</f>
        <v>0</v>
      </c>
      <c r="R179" s="43">
        <f>IF(Q179,LOOKUP(Q179,{1;2;3;4;5;6;7;8;9;10;11;12;13;14;15;16;17;18;19;20;21},{30;25;21;18;16;15;14;13;12;11;10;9;8;7;6;5;4;3;2;1;0}),0)</f>
        <v>0</v>
      </c>
      <c r="S179" s="390">
        <f>IF($E179="","",VLOOKUP($E179,'SuperTour Women'!$E$6:$AN$238,17,FALSE))</f>
        <v>0</v>
      </c>
      <c r="T179" s="45">
        <f>IF(S179,LOOKUP(S179,{1;2;3;4;5;6;7;8;9;10;11;12;13;14;15;16;17;18;19;20;21},{60;50;42;36;32;30;28;26;24;22;20;18;16;14;12;10;8;6;4;2;0}),0)</f>
        <v>0</v>
      </c>
      <c r="U179" s="390">
        <f>IF($E179="","",VLOOKUP($E179,'SuperTour Women'!$E$6:$AN$238,19,FALSE))</f>
        <v>0</v>
      </c>
      <c r="V179" s="41">
        <f>IF(U179,LOOKUP(U179,{1;2;3;4;5;6;7;8;9;10;11;12;13;14;15;16;17;18;19;20;21},{60;50;42;36;32;30;28;26;24;22;20;18;16;14;12;10;8;6;4;2;0}),0)</f>
        <v>0</v>
      </c>
      <c r="W179" s="390">
        <f>IF($E179="","",VLOOKUP($E179,'SuperTour Women'!$E$6:$AN$238,21,FALSE))</f>
        <v>0</v>
      </c>
      <c r="X179" s="45">
        <f>IF(W179,LOOKUP(W179,{1;2;3;4;5;6;7;8;9;10;11;12;13;14;15;16;17;18;19;20;21},{60;50;42;36;32;30;28;26;24;22;20;18;16;14;12;10;8;6;4;2;0}),0)</f>
        <v>0</v>
      </c>
      <c r="Y179" s="390">
        <f>IF($E179="","",VLOOKUP($E179,'SuperTour Women'!$E$6:$AN$238,23,FALSE))</f>
        <v>0</v>
      </c>
      <c r="Z179" s="41">
        <f>IF(Y179,LOOKUP(Y179,{1;2;3;4;5;6;7;8;9;10;11;12;13;14;15;16;17;18;19;20;21},{60;50;42;36;32;30;28;26;24;22;20;18;16;14;12;10;8;6;4;2;0}),0)</f>
        <v>0</v>
      </c>
      <c r="AA179" s="390">
        <f>IF($E179="","",VLOOKUP($E179,'SuperTour Women'!$E$6:$AN$238,25,FALSE))</f>
        <v>0</v>
      </c>
      <c r="AB179" s="106">
        <f>IF(AA179,LOOKUP(AA179,{1;2;3;4;5;6;7;8;9;10;11;12;13;14;15;16;17;18;19;20;21},{30;25;21;18;16;15;14;13;12;11;10;9;8;7;6;5;4;3;2;1;0}),0)</f>
        <v>0</v>
      </c>
      <c r="AC179" s="390">
        <f>IF($E179="","",VLOOKUP($E179,'SuperTour Women'!$E$6:$AN$238,27,FALSE))</f>
        <v>0</v>
      </c>
      <c r="AD179" s="488">
        <f>IF(AC179,LOOKUP(AC179,{1;2;3;4;5;6;7;8;9;10;11;12;13;14;15;16;17;18;19;20;21},{30;25;21;18;16;15;14;13;12;11;10;9;8;7;6;5;4;3;2;1;0}),0)</f>
        <v>0</v>
      </c>
      <c r="AE179" s="390">
        <f>IF($E179="","",VLOOKUP($E179,'SuperTour Women'!$E$6:$AN$238,29,FALSE))</f>
        <v>0</v>
      </c>
      <c r="AF179" s="106">
        <f>IF(AE179,LOOKUP(AE179,{1;2;3;4;5;6;7;8;9;10;11;12;13;14;15;16;17;18;19;20;21},{30;25;21;18;16;15;14;13;12;11;10;9;8;7;6;5;4;3;2;1;0}),0)</f>
        <v>0</v>
      </c>
      <c r="AG179" s="390">
        <f>IF($E179="","",VLOOKUP($E179,'SuperTour Women'!$E$6:$AN$238,31,FALSE))</f>
        <v>0</v>
      </c>
      <c r="AH179" s="41">
        <f>IF(AG179,LOOKUP(AG179,{1;2;3;4;5;6;7;8;9;10;11;12;13;14;15;16;17;18;19;20;21},{30;25;21;18;16;15;14;13;12;11;10;9;8;7;6;5;4;3;2;1;0}),0)</f>
        <v>0</v>
      </c>
      <c r="AI179" s="390">
        <f>IF($E179="","",VLOOKUP($E179,'SuperTour Women'!$E$6:$AN$238,33,FALSE))</f>
        <v>0</v>
      </c>
      <c r="AJ179" s="43">
        <f>IF(AI179,LOOKUP(AI179,{1;2;3;4;5;6;7;8;9;10;11;12;13;14;15;16;17;18;19;20;21},{30;25;21;18;16;15;14;13;12;11;10;9;8;7;6;5;4;3;2;1;0}),0)</f>
        <v>0</v>
      </c>
      <c r="AK179" s="390">
        <f>IF($E179="","",VLOOKUP($E179,'SuperTour Women'!$E$6:$AN$238,35,FALSE))</f>
        <v>0</v>
      </c>
      <c r="AL179" s="43">
        <f>IF(AK179,LOOKUP(AK179,{1;2;3;4;5;6;7;8;9;10;11;12;13;14;15;16;17;18;19;20;21},{30;25;21;18;16;15;14;13;12;11;10;9;8;7;6;5;4;3;2;1;0}),0)</f>
        <v>0</v>
      </c>
      <c r="AM179" s="259"/>
      <c r="AN179" s="255">
        <f t="shared" si="20"/>
        <v>57</v>
      </c>
      <c r="AO179" s="256">
        <f>(L179+N179+P179+R179+T179+V179+X179+Z179+AB179+AD179+AF179+AH179+AJ179+AL179)- SMALL((L179,N179,P179,R179,T179,V179,X179,Z179,AB179,AD179,AF179,AH179,AJ179,AL179),1)- SMALL((L179,N179,P179,R179,T179,V179,X179,Z179,AB179,AD179,AF179,AH179,AJ179,AL179),2)- SMALL((L179,N179,P179,R179,T179,V179,X179,Z179,AB179,AD179,AF179,AH179,AJ179,AL179),3)</f>
        <v>0</v>
      </c>
      <c r="AP179" s="161"/>
    </row>
    <row r="180" spans="1:42" s="54" customFormat="1" ht="16" customHeight="1" x14ac:dyDescent="0.2">
      <c r="A180" s="190">
        <f t="shared" si="21"/>
        <v>85</v>
      </c>
      <c r="B180" s="187">
        <v>3105192</v>
      </c>
      <c r="C180" s="181" t="s">
        <v>468</v>
      </c>
      <c r="D180" s="181" t="s">
        <v>469</v>
      </c>
      <c r="E180" s="178" t="str">
        <f t="shared" si="22"/>
        <v>BrandySTEWART</v>
      </c>
      <c r="F180" s="172">
        <v>2017</v>
      </c>
      <c r="G180" s="193">
        <v>1977</v>
      </c>
      <c r="H180" s="311" t="str">
        <f t="shared" si="19"/>
        <v>SR</v>
      </c>
      <c r="I180" s="415">
        <f>(L180+N180+P180+R180+T180+V180+X180+Z180+AB180+AD180+AF180+AH180+AJ180+AL180)-SMALL((L180, N180,P180,R180,T180,V180,X180,Z180,AB180,AD180,AF180,AH180,AJ180,AL180),1)-SMALL((L180,N180,P180,R180,T180,V180,X180,Z180,AB180,AD180,AF180,AH180,AJ180,AL180),2)-SMALL((L180,N180,P180,R180,T180,V180,X180,Z180,AB180,AD180,AF180,AH180,AJ180,AL180),3)</f>
        <v>0</v>
      </c>
      <c r="J180" s="393"/>
      <c r="K180" s="388">
        <f>IF($E180="","",VLOOKUP($E180,'SuperTour Women'!$E$6:$AN$238,9,FALSE))</f>
        <v>0</v>
      </c>
      <c r="L180" s="157">
        <f>IF(K180,LOOKUP(K180,{1;2;3;4;5;6;7;8;9;10;11;12;13;14;15;16;17;18;19;20;21},{30;25;21;18;16;15;14;13;12;11;10;9;8;7;6;5;4;3;2;1;0}),0)</f>
        <v>0</v>
      </c>
      <c r="M180" s="390">
        <f>IF($E180="","",VLOOKUP($E180,'SuperTour Women'!$E$6:$AN$238,11,FALSE))</f>
        <v>0</v>
      </c>
      <c r="N180" s="43">
        <f>IF(M180,LOOKUP(M180,{1;2;3;4;5;6;7;8;9;10;11;12;13;14;15;16;17;18;19;20;21},{30;25;21;18;16;15;14;13;12;11;10;9;8;7;6;5;4;3;2;1;0}),0)</f>
        <v>0</v>
      </c>
      <c r="O180" s="390">
        <f>IF($E180="","",VLOOKUP($E180,'SuperTour Women'!$E$6:$AN$238,13,FALSE))</f>
        <v>0</v>
      </c>
      <c r="P180" s="41">
        <f>IF(O180,LOOKUP(O180,{1;2;3;4;5;6;7;8;9;10;11;12;13;14;15;16;17;18;19;20;21},{30;25;21;18;16;15;14;13;12;11;10;9;8;7;6;5;4;3;2;1;0}),0)</f>
        <v>0</v>
      </c>
      <c r="Q180" s="390">
        <f>IF($E180="","",VLOOKUP($E180,'SuperTour Women'!$E$6:$AN$238,15,FALSE))</f>
        <v>0</v>
      </c>
      <c r="R180" s="43">
        <f>IF(Q180,LOOKUP(Q180,{1;2;3;4;5;6;7;8;9;10;11;12;13;14;15;16;17;18;19;20;21},{30;25;21;18;16;15;14;13;12;11;10;9;8;7;6;5;4;3;2;1;0}),0)</f>
        <v>0</v>
      </c>
      <c r="S180" s="390">
        <f>IF($E180="","",VLOOKUP($E180,'SuperTour Women'!$E$6:$AN$238,17,FALSE))</f>
        <v>0</v>
      </c>
      <c r="T180" s="45">
        <f>IF(S180,LOOKUP(S180,{1;2;3;4;5;6;7;8;9;10;11;12;13;14;15;16;17;18;19;20;21},{60;50;42;36;32;30;28;26;24;22;20;18;16;14;12;10;8;6;4;2;0}),0)</f>
        <v>0</v>
      </c>
      <c r="U180" s="390">
        <f>IF($E180="","",VLOOKUP($E180,'SuperTour Women'!$E$6:$AN$238,19,FALSE))</f>
        <v>0</v>
      </c>
      <c r="V180" s="41">
        <f>IF(U180,LOOKUP(U180,{1;2;3;4;5;6;7;8;9;10;11;12;13;14;15;16;17;18;19;20;21},{60;50;42;36;32;30;28;26;24;22;20;18;16;14;12;10;8;6;4;2;0}),0)</f>
        <v>0</v>
      </c>
      <c r="W180" s="390">
        <f>IF($E180="","",VLOOKUP($E180,'SuperTour Women'!$E$6:$AN$238,21,FALSE))</f>
        <v>0</v>
      </c>
      <c r="X180" s="45">
        <f>IF(W180,LOOKUP(W180,{1;2;3;4;5;6;7;8;9;10;11;12;13;14;15;16;17;18;19;20;21},{60;50;42;36;32;30;28;26;24;22;20;18;16;14;12;10;8;6;4;2;0}),0)</f>
        <v>0</v>
      </c>
      <c r="Y180" s="390">
        <f>IF($E180="","",VLOOKUP($E180,'SuperTour Women'!$E$6:$AN$238,23,FALSE))</f>
        <v>0</v>
      </c>
      <c r="Z180" s="41">
        <f>IF(Y180,LOOKUP(Y180,{1;2;3;4;5;6;7;8;9;10;11;12;13;14;15;16;17;18;19;20;21},{60;50;42;36;32;30;28;26;24;22;20;18;16;14;12;10;8;6;4;2;0}),0)</f>
        <v>0</v>
      </c>
      <c r="AA180" s="390">
        <f>IF($E180="","",VLOOKUP($E180,'SuperTour Women'!$E$6:$AN$238,25,FALSE))</f>
        <v>0</v>
      </c>
      <c r="AB180" s="106">
        <f>IF(AA180,LOOKUP(AA180,{1;2;3;4;5;6;7;8;9;10;11;12;13;14;15;16;17;18;19;20;21},{30;25;21;18;16;15;14;13;12;11;10;9;8;7;6;5;4;3;2;1;0}),0)</f>
        <v>0</v>
      </c>
      <c r="AC180" s="390">
        <f>IF($E180="","",VLOOKUP($E180,'SuperTour Women'!$E$6:$AN$238,27,FALSE))</f>
        <v>0</v>
      </c>
      <c r="AD180" s="488">
        <f>IF(AC180,LOOKUP(AC180,{1;2;3;4;5;6;7;8;9;10;11;12;13;14;15;16;17;18;19;20;21},{30;25;21;18;16;15;14;13;12;11;10;9;8;7;6;5;4;3;2;1;0}),0)</f>
        <v>0</v>
      </c>
      <c r="AE180" s="390">
        <f>IF($E180="","",VLOOKUP($E180,'SuperTour Women'!$E$6:$AN$238,29,FALSE))</f>
        <v>0</v>
      </c>
      <c r="AF180" s="106">
        <f>IF(AE180,LOOKUP(AE180,{1;2;3;4;5;6;7;8;9;10;11;12;13;14;15;16;17;18;19;20;21},{30;25;21;18;16;15;14;13;12;11;10;9;8;7;6;5;4;3;2;1;0}),0)</f>
        <v>0</v>
      </c>
      <c r="AG180" s="390">
        <f>IF($E180="","",VLOOKUP($E180,'SuperTour Women'!$E$6:$AN$238,31,FALSE))</f>
        <v>0</v>
      </c>
      <c r="AH180" s="41">
        <f>IF(AG180,LOOKUP(AG180,{1;2;3;4;5;6;7;8;9;10;11;12;13;14;15;16;17;18;19;20;21},{30;25;21;18;16;15;14;13;12;11;10;9;8;7;6;5;4;3;2;1;0}),0)</f>
        <v>0</v>
      </c>
      <c r="AI180" s="390">
        <f>IF($E180="","",VLOOKUP($E180,'SuperTour Women'!$E$6:$AN$238,33,FALSE))</f>
        <v>0</v>
      </c>
      <c r="AJ180" s="43">
        <f>IF(AI180,LOOKUP(AI180,{1;2;3;4;5;6;7;8;9;10;11;12;13;14;15;16;17;18;19;20;21},{30;25;21;18;16;15;14;13;12;11;10;9;8;7;6;5;4;3;2;1;0}),0)</f>
        <v>0</v>
      </c>
      <c r="AK180" s="390">
        <f>IF($E180="","",VLOOKUP($E180,'SuperTour Women'!$E$6:$AN$238,35,FALSE))</f>
        <v>0</v>
      </c>
      <c r="AL180" s="43">
        <f>IF(AK180,LOOKUP(AK180,{1;2;3;4;5;6;7;8;9;10;11;12;13;14;15;16;17;18;19;20;21},{30;25;21;18;16;15;14;13;12;11;10;9;8;7;6;5;4;3;2;1;0}),0)</f>
        <v>0</v>
      </c>
      <c r="AM180" s="259"/>
      <c r="AN180" s="255">
        <f t="shared" si="20"/>
        <v>57</v>
      </c>
      <c r="AO180" s="256">
        <f>(L180+N180+P180+R180+T180+V180+X180+Z180+AB180+AD180+AF180+AH180+AJ180+AL180)- SMALL((L180,N180,P180,R180,T180,V180,X180,Z180,AB180,AD180,AF180,AH180,AJ180,AL180),1)- SMALL((L180,N180,P180,R180,T180,V180,X180,Z180,AB180,AD180,AF180,AH180,AJ180,AL180),2)- SMALL((L180,N180,P180,R180,T180,V180,X180,Z180,AB180,AD180,AF180,AH180,AJ180,AL180),3)</f>
        <v>0</v>
      </c>
      <c r="AP180" s="161"/>
    </row>
    <row r="181" spans="1:42" s="54" customFormat="1" ht="16" customHeight="1" x14ac:dyDescent="0.2">
      <c r="A181" s="190">
        <f t="shared" si="21"/>
        <v>85</v>
      </c>
      <c r="B181" s="187">
        <v>3535567</v>
      </c>
      <c r="C181" s="181" t="s">
        <v>471</v>
      </c>
      <c r="D181" s="181" t="s">
        <v>472</v>
      </c>
      <c r="E181" s="178" t="str">
        <f t="shared" si="22"/>
        <v>SloanSTOREY</v>
      </c>
      <c r="F181" s="172">
        <v>2017</v>
      </c>
      <c r="G181" s="193">
        <v>1994</v>
      </c>
      <c r="H181" s="311" t="str">
        <f t="shared" si="19"/>
        <v>SR</v>
      </c>
      <c r="I181" s="415">
        <f>(L181+N181+P181+R181+T181+V181+X181+Z181+AB181+AD181+AF181+AH181+AJ181+AL181)-SMALL((L181, N181,P181,R181,T181,V181,X181,Z181,AB181,AD181,AF181,AH181,AJ181,AL181),1)-SMALL((L181,N181,P181,R181,T181,V181,X181,Z181,AB181,AD181,AF181,AH181,AJ181,AL181),2)-SMALL((L181,N181,P181,R181,T181,V181,X181,Z181,AB181,AD181,AF181,AH181,AJ181,AL181),3)</f>
        <v>0</v>
      </c>
      <c r="J181" s="393"/>
      <c r="K181" s="388">
        <f>IF($E181="","",VLOOKUP($E181,'SuperTour Women'!$E$6:$AN$238,9,FALSE))</f>
        <v>0</v>
      </c>
      <c r="L181" s="157">
        <f>IF(K181,LOOKUP(K181,{1;2;3;4;5;6;7;8;9;10;11;12;13;14;15;16;17;18;19;20;21},{30;25;21;18;16;15;14;13;12;11;10;9;8;7;6;5;4;3;2;1;0}),0)</f>
        <v>0</v>
      </c>
      <c r="M181" s="390">
        <f>IF($E181="","",VLOOKUP($E181,'SuperTour Women'!$E$6:$AN$238,11,FALSE))</f>
        <v>0</v>
      </c>
      <c r="N181" s="43">
        <f>IF(M181,LOOKUP(M181,{1;2;3;4;5;6;7;8;9;10;11;12;13;14;15;16;17;18;19;20;21},{30;25;21;18;16;15;14;13;12;11;10;9;8;7;6;5;4;3;2;1;0}),0)</f>
        <v>0</v>
      </c>
      <c r="O181" s="390">
        <f>IF($E181="","",VLOOKUP($E181,'SuperTour Women'!$E$6:$AN$238,13,FALSE))</f>
        <v>0</v>
      </c>
      <c r="P181" s="41">
        <f>IF(O181,LOOKUP(O181,{1;2;3;4;5;6;7;8;9;10;11;12;13;14;15;16;17;18;19;20;21},{30;25;21;18;16;15;14;13;12;11;10;9;8;7;6;5;4;3;2;1;0}),0)</f>
        <v>0</v>
      </c>
      <c r="Q181" s="390">
        <f>IF($E181="","",VLOOKUP($E181,'SuperTour Women'!$E$6:$AN$238,15,FALSE))</f>
        <v>0</v>
      </c>
      <c r="R181" s="43">
        <f>IF(Q181,LOOKUP(Q181,{1;2;3;4;5;6;7;8;9;10;11;12;13;14;15;16;17;18;19;20;21},{30;25;21;18;16;15;14;13;12;11;10;9;8;7;6;5;4;3;2;1;0}),0)</f>
        <v>0</v>
      </c>
      <c r="S181" s="390">
        <f>IF($E181="","",VLOOKUP($E181,'SuperTour Women'!$E$6:$AN$238,17,FALSE))</f>
        <v>0</v>
      </c>
      <c r="T181" s="45">
        <f>IF(S181,LOOKUP(S181,{1;2;3;4;5;6;7;8;9;10;11;12;13;14;15;16;17;18;19;20;21},{60;50;42;36;32;30;28;26;24;22;20;18;16;14;12;10;8;6;4;2;0}),0)</f>
        <v>0</v>
      </c>
      <c r="U181" s="390">
        <f>IF($E181="","",VLOOKUP($E181,'SuperTour Women'!$E$6:$AN$238,19,FALSE))</f>
        <v>0</v>
      </c>
      <c r="V181" s="41">
        <f>IF(U181,LOOKUP(U181,{1;2;3;4;5;6;7;8;9;10;11;12;13;14;15;16;17;18;19;20;21},{60;50;42;36;32;30;28;26;24;22;20;18;16;14;12;10;8;6;4;2;0}),0)</f>
        <v>0</v>
      </c>
      <c r="W181" s="390">
        <f>IF($E181="","",VLOOKUP($E181,'SuperTour Women'!$E$6:$AN$238,21,FALSE))</f>
        <v>0</v>
      </c>
      <c r="X181" s="45">
        <f>IF(W181,LOOKUP(W181,{1;2;3;4;5;6;7;8;9;10;11;12;13;14;15;16;17;18;19;20;21},{60;50;42;36;32;30;28;26;24;22;20;18;16;14;12;10;8;6;4;2;0}),0)</f>
        <v>0</v>
      </c>
      <c r="Y181" s="390">
        <f>IF($E181="","",VLOOKUP($E181,'SuperTour Women'!$E$6:$AN$238,23,FALSE))</f>
        <v>0</v>
      </c>
      <c r="Z181" s="41">
        <f>IF(Y181,LOOKUP(Y181,{1;2;3;4;5;6;7;8;9;10;11;12;13;14;15;16;17;18;19;20;21},{60;50;42;36;32;30;28;26;24;22;20;18;16;14;12;10;8;6;4;2;0}),0)</f>
        <v>0</v>
      </c>
      <c r="AA181" s="390">
        <f>IF($E181="","",VLOOKUP($E181,'SuperTour Women'!$E$6:$AN$238,25,FALSE))</f>
        <v>0</v>
      </c>
      <c r="AB181" s="106">
        <f>IF(AA181,LOOKUP(AA181,{1;2;3;4;5;6;7;8;9;10;11;12;13;14;15;16;17;18;19;20;21},{30;25;21;18;16;15;14;13;12;11;10;9;8;7;6;5;4;3;2;1;0}),0)</f>
        <v>0</v>
      </c>
      <c r="AC181" s="390">
        <f>IF($E181="","",VLOOKUP($E181,'SuperTour Women'!$E$6:$AN$238,27,FALSE))</f>
        <v>0</v>
      </c>
      <c r="AD181" s="488">
        <f>IF(AC181,LOOKUP(AC181,{1;2;3;4;5;6;7;8;9;10;11;12;13;14;15;16;17;18;19;20;21},{30;25;21;18;16;15;14;13;12;11;10;9;8;7;6;5;4;3;2;1;0}),0)</f>
        <v>0</v>
      </c>
      <c r="AE181" s="390">
        <f>IF($E181="","",VLOOKUP($E181,'SuperTour Women'!$E$6:$AN$238,29,FALSE))</f>
        <v>0</v>
      </c>
      <c r="AF181" s="106">
        <f>IF(AE181,LOOKUP(AE181,{1;2;3;4;5;6;7;8;9;10;11;12;13;14;15;16;17;18;19;20;21},{30;25;21;18;16;15;14;13;12;11;10;9;8;7;6;5;4;3;2;1;0}),0)</f>
        <v>0</v>
      </c>
      <c r="AG181" s="390">
        <f>IF($E181="","",VLOOKUP($E181,'SuperTour Women'!$E$6:$AN$238,31,FALSE))</f>
        <v>0</v>
      </c>
      <c r="AH181" s="41">
        <f>IF(AG181,LOOKUP(AG181,{1;2;3;4;5;6;7;8;9;10;11;12;13;14;15;16;17;18;19;20;21},{30;25;21;18;16;15;14;13;12;11;10;9;8;7;6;5;4;3;2;1;0}),0)</f>
        <v>0</v>
      </c>
      <c r="AI181" s="390">
        <f>IF($E181="","",VLOOKUP($E181,'SuperTour Women'!$E$6:$AN$238,33,FALSE))</f>
        <v>0</v>
      </c>
      <c r="AJ181" s="43">
        <f>IF(AI181,LOOKUP(AI181,{1;2;3;4;5;6;7;8;9;10;11;12;13;14;15;16;17;18;19;20;21},{30;25;21;18;16;15;14;13;12;11;10;9;8;7;6;5;4;3;2;1;0}),0)</f>
        <v>0</v>
      </c>
      <c r="AK181" s="390">
        <f>IF($E181="","",VLOOKUP($E181,'SuperTour Women'!$E$6:$AN$238,35,FALSE))</f>
        <v>0</v>
      </c>
      <c r="AL181" s="43">
        <f>IF(AK181,LOOKUP(AK181,{1;2;3;4;5;6;7;8;9;10;11;12;13;14;15;16;17;18;19;20;21},{30;25;21;18;16;15;14;13;12;11;10;9;8;7;6;5;4;3;2;1;0}),0)</f>
        <v>0</v>
      </c>
      <c r="AM181" s="259"/>
      <c r="AN181" s="255">
        <f t="shared" si="20"/>
        <v>57</v>
      </c>
      <c r="AO181" s="256">
        <f>(L181+N181+P181+R181+T181+V181+X181+Z181+AB181+AD181+AF181+AH181+AJ181+AL181)- SMALL((L181,N181,P181,R181,T181,V181,X181,Z181,AB181,AD181,AF181,AH181,AJ181,AL181),1)- SMALL((L181,N181,P181,R181,T181,V181,X181,Z181,AB181,AD181,AF181,AH181,AJ181,AL181),2)- SMALL((L181,N181,P181,R181,T181,V181,X181,Z181,AB181,AD181,AF181,AH181,AJ181,AL181),3)</f>
        <v>0</v>
      </c>
      <c r="AP181" s="161"/>
    </row>
    <row r="182" spans="1:42" s="264" customFormat="1" ht="16" customHeight="1" x14ac:dyDescent="0.2">
      <c r="A182" s="190">
        <f t="shared" si="21"/>
        <v>85</v>
      </c>
      <c r="B182" s="187">
        <v>3535825</v>
      </c>
      <c r="C182" s="181" t="s">
        <v>354</v>
      </c>
      <c r="D182" s="182" t="s">
        <v>545</v>
      </c>
      <c r="E182" s="178" t="str">
        <f t="shared" si="22"/>
        <v>PhoebeSWEET</v>
      </c>
      <c r="F182" s="174"/>
      <c r="G182" s="193">
        <v>2000</v>
      </c>
      <c r="H182" s="311" t="str">
        <f t="shared" si="19"/>
        <v>U23</v>
      </c>
      <c r="I182" s="415">
        <f>(L182+N182+P182+R182+T182+V182+X182+Z182+AB182+AD182+AF182+AH182+AJ182+AL182)-SMALL((L182, N182,P182,R182,T182,V182,X182,Z182,AB182,AD182,AF182,AH182,AJ182,AL182),1)-SMALL((L182,N182,P182,R182,T182,V182,X182,Z182,AB182,AD182,AF182,AH182,AJ182,AL182),2)-SMALL((L182,N182,P182,R182,T182,V182,X182,Z182,AB182,AD182,AF182,AH182,AJ182,AL182),3)</f>
        <v>0</v>
      </c>
      <c r="J182" s="393"/>
      <c r="K182" s="388">
        <f>IF($E182="","",VLOOKUP($E182,'SuperTour Women'!$E$6:$AN$238,9,FALSE))</f>
        <v>0</v>
      </c>
      <c r="L182" s="157">
        <f>IF(K182,LOOKUP(K182,{1;2;3;4;5;6;7;8;9;10;11;12;13;14;15;16;17;18;19;20;21},{30;25;21;18;16;15;14;13;12;11;10;9;8;7;6;5;4;3;2;1;0}),0)</f>
        <v>0</v>
      </c>
      <c r="M182" s="390">
        <f>IF($E182="","",VLOOKUP($E182,'SuperTour Women'!$E$6:$AN$238,11,FALSE))</f>
        <v>0</v>
      </c>
      <c r="N182" s="43">
        <f>IF(M182,LOOKUP(M182,{1;2;3;4;5;6;7;8;9;10;11;12;13;14;15;16;17;18;19;20;21},{30;25;21;18;16;15;14;13;12;11;10;9;8;7;6;5;4;3;2;1;0}),0)</f>
        <v>0</v>
      </c>
      <c r="O182" s="390">
        <f>IF($E182="","",VLOOKUP($E182,'SuperTour Women'!$E$6:$AN$238,13,FALSE))</f>
        <v>0</v>
      </c>
      <c r="P182" s="41">
        <f>IF(O182,LOOKUP(O182,{1;2;3;4;5;6;7;8;9;10;11;12;13;14;15;16;17;18;19;20;21},{30;25;21;18;16;15;14;13;12;11;10;9;8;7;6;5;4;3;2;1;0}),0)</f>
        <v>0</v>
      </c>
      <c r="Q182" s="390">
        <f>IF($E182="","",VLOOKUP($E182,'SuperTour Women'!$E$6:$AN$238,15,FALSE))</f>
        <v>0</v>
      </c>
      <c r="R182" s="43">
        <f>IF(Q182,LOOKUP(Q182,{1;2;3;4;5;6;7;8;9;10;11;12;13;14;15;16;17;18;19;20;21},{30;25;21;18;16;15;14;13;12;11;10;9;8;7;6;5;4;3;2;1;0}),0)</f>
        <v>0</v>
      </c>
      <c r="S182" s="390">
        <f>IF($E182="","",VLOOKUP($E182,'SuperTour Women'!$E$6:$AN$238,17,FALSE))</f>
        <v>0</v>
      </c>
      <c r="T182" s="45">
        <f>IF(S182,LOOKUP(S182,{1;2;3;4;5;6;7;8;9;10;11;12;13;14;15;16;17;18;19;20;21},{60;50;42;36;32;30;28;26;24;22;20;18;16;14;12;10;8;6;4;2;0}),0)</f>
        <v>0</v>
      </c>
      <c r="U182" s="390">
        <f>IF($E182="","",VLOOKUP($E182,'SuperTour Women'!$E$6:$AN$238,19,FALSE))</f>
        <v>0</v>
      </c>
      <c r="V182" s="41">
        <f>IF(U182,LOOKUP(U182,{1;2;3;4;5;6;7;8;9;10;11;12;13;14;15;16;17;18;19;20;21},{60;50;42;36;32;30;28;26;24;22;20;18;16;14;12;10;8;6;4;2;0}),0)</f>
        <v>0</v>
      </c>
      <c r="W182" s="390">
        <f>IF($E182="","",VLOOKUP($E182,'SuperTour Women'!$E$6:$AN$238,21,FALSE))</f>
        <v>0</v>
      </c>
      <c r="X182" s="45">
        <f>IF(W182,LOOKUP(W182,{1;2;3;4;5;6;7;8;9;10;11;12;13;14;15;16;17;18;19;20;21},{60;50;42;36;32;30;28;26;24;22;20;18;16;14;12;10;8;6;4;2;0}),0)</f>
        <v>0</v>
      </c>
      <c r="Y182" s="390">
        <f>IF($E182="","",VLOOKUP($E182,'SuperTour Women'!$E$6:$AN$238,23,FALSE))</f>
        <v>0</v>
      </c>
      <c r="Z182" s="41">
        <f>IF(Y182,LOOKUP(Y182,{1;2;3;4;5;6;7;8;9;10;11;12;13;14;15;16;17;18;19;20;21},{60;50;42;36;32;30;28;26;24;22;20;18;16;14;12;10;8;6;4;2;0}),0)</f>
        <v>0</v>
      </c>
      <c r="AA182" s="390">
        <f>IF($E182="","",VLOOKUP($E182,'SuperTour Women'!$E$6:$AN$238,25,FALSE))</f>
        <v>0</v>
      </c>
      <c r="AB182" s="106">
        <f>IF(AA182,LOOKUP(AA182,{1;2;3;4;5;6;7;8;9;10;11;12;13;14;15;16;17;18;19;20;21},{30;25;21;18;16;15;14;13;12;11;10;9;8;7;6;5;4;3;2;1;0}),0)</f>
        <v>0</v>
      </c>
      <c r="AC182" s="390">
        <f>IF($E182="","",VLOOKUP($E182,'SuperTour Women'!$E$6:$AN$238,27,FALSE))</f>
        <v>0</v>
      </c>
      <c r="AD182" s="488">
        <f>IF(AC182,LOOKUP(AC182,{1;2;3;4;5;6;7;8;9;10;11;12;13;14;15;16;17;18;19;20;21},{30;25;21;18;16;15;14;13;12;11;10;9;8;7;6;5;4;3;2;1;0}),0)</f>
        <v>0</v>
      </c>
      <c r="AE182" s="390">
        <f>IF($E182="","",VLOOKUP($E182,'SuperTour Women'!$E$6:$AN$238,29,FALSE))</f>
        <v>0</v>
      </c>
      <c r="AF182" s="106">
        <f>IF(AE182,LOOKUP(AE182,{1;2;3;4;5;6;7;8;9;10;11;12;13;14;15;16;17;18;19;20;21},{30;25;21;18;16;15;14;13;12;11;10;9;8;7;6;5;4;3;2;1;0}),0)</f>
        <v>0</v>
      </c>
      <c r="AG182" s="390">
        <f>IF($E182="","",VLOOKUP($E182,'SuperTour Women'!$E$6:$AN$238,31,FALSE))</f>
        <v>0</v>
      </c>
      <c r="AH182" s="41">
        <f>IF(AG182,LOOKUP(AG182,{1;2;3;4;5;6;7;8;9;10;11;12;13;14;15;16;17;18;19;20;21},{30;25;21;18;16;15;14;13;12;11;10;9;8;7;6;5;4;3;2;1;0}),0)</f>
        <v>0</v>
      </c>
      <c r="AI182" s="390">
        <f>IF($E182="","",VLOOKUP($E182,'SuperTour Women'!$E$6:$AN$238,33,FALSE))</f>
        <v>0</v>
      </c>
      <c r="AJ182" s="43">
        <f>IF(AI182,LOOKUP(AI182,{1;2;3;4;5;6;7;8;9;10;11;12;13;14;15;16;17;18;19;20;21},{30;25;21;18;16;15;14;13;12;11;10;9;8;7;6;5;4;3;2;1;0}),0)</f>
        <v>0</v>
      </c>
      <c r="AK182" s="390">
        <f>IF($E182="","",VLOOKUP($E182,'SuperTour Women'!$E$6:$AN$238,35,FALSE))</f>
        <v>0</v>
      </c>
      <c r="AL182" s="43">
        <f>IF(AK182,LOOKUP(AK182,{1;2;3;4;5;6;7;8;9;10;11;12;13;14;15;16;17;18;19;20;21},{30;25;21;18;16;15;14;13;12;11;10;9;8;7;6;5;4;3;2;1;0}),0)</f>
        <v>0</v>
      </c>
      <c r="AM182" s="437"/>
      <c r="AN182" s="255">
        <f t="shared" si="20"/>
        <v>57</v>
      </c>
      <c r="AO182" s="256">
        <f>(L182+N182+P182+R182+T182+V182+X182+Z182+AB182+AD182+AF182+AH182+AJ182+AL182)- SMALL((L182,N182,P182,R182,T182,V182,X182,Z182,AB182,AD182,AF182,AH182,AJ182,AL182),1)- SMALL((L182,N182,P182,R182,T182,V182,X182,Z182,AB182,AD182,AF182,AH182,AJ182,AL182),2)- SMALL((L182,N182,P182,R182,T182,V182,X182,Z182,AB182,AD182,AF182,AH182,AJ182,AL182),3)</f>
        <v>0</v>
      </c>
      <c r="AP182" s="393"/>
    </row>
    <row r="183" spans="1:42" s="54" customFormat="1" ht="16" customHeight="1" x14ac:dyDescent="0.2">
      <c r="A183" s="190">
        <f t="shared" si="21"/>
        <v>85</v>
      </c>
      <c r="B183" s="187">
        <v>3395097</v>
      </c>
      <c r="C183" s="181" t="s">
        <v>315</v>
      </c>
      <c r="D183" s="182" t="s">
        <v>549</v>
      </c>
      <c r="E183" s="178" t="str">
        <f t="shared" si="22"/>
        <v>JohannaTALIHAERM</v>
      </c>
      <c r="F183" s="172">
        <v>2017</v>
      </c>
      <c r="G183" s="193">
        <v>1993</v>
      </c>
      <c r="H183" s="311" t="str">
        <f t="shared" si="19"/>
        <v>SR</v>
      </c>
      <c r="I183" s="415">
        <f>(L183+N183+P183+R183+T183+V183+X183+Z183+AB183+AD183+AF183+AH183+AJ183+AL183)-SMALL((L183, N183,P183,R183,T183,V183,X183,Z183,AB183,AD183,AF183,AH183,AJ183,AL183),1)-SMALL((L183,N183,P183,R183,T183,V183,X183,Z183,AB183,AD183,AF183,AH183,AJ183,AL183),2)-SMALL((L183,N183,P183,R183,T183,V183,X183,Z183,AB183,AD183,AF183,AH183,AJ183,AL183),3)</f>
        <v>0</v>
      </c>
      <c r="J183" s="393"/>
      <c r="K183" s="388">
        <f>IF($E183="","",VLOOKUP($E183,'SuperTour Women'!$E$6:$AN$238,9,FALSE))</f>
        <v>0</v>
      </c>
      <c r="L183" s="157">
        <f>IF(K183,LOOKUP(K183,{1;2;3;4;5;6;7;8;9;10;11;12;13;14;15;16;17;18;19;20;21},{30;25;21;18;16;15;14;13;12;11;10;9;8;7;6;5;4;3;2;1;0}),0)</f>
        <v>0</v>
      </c>
      <c r="M183" s="390">
        <f>IF($E183="","",VLOOKUP($E183,'SuperTour Women'!$E$6:$AN$238,11,FALSE))</f>
        <v>0</v>
      </c>
      <c r="N183" s="43">
        <f>IF(M183,LOOKUP(M183,{1;2;3;4;5;6;7;8;9;10;11;12;13;14;15;16;17;18;19;20;21},{30;25;21;18;16;15;14;13;12;11;10;9;8;7;6;5;4;3;2;1;0}),0)</f>
        <v>0</v>
      </c>
      <c r="O183" s="390">
        <f>IF($E183="","",VLOOKUP($E183,'SuperTour Women'!$E$6:$AN$238,13,FALSE))</f>
        <v>0</v>
      </c>
      <c r="P183" s="41">
        <f>IF(O183,LOOKUP(O183,{1;2;3;4;5;6;7;8;9;10;11;12;13;14;15;16;17;18;19;20;21},{30;25;21;18;16;15;14;13;12;11;10;9;8;7;6;5;4;3;2;1;0}),0)</f>
        <v>0</v>
      </c>
      <c r="Q183" s="390">
        <f>IF($E183="","",VLOOKUP($E183,'SuperTour Women'!$E$6:$AN$238,15,FALSE))</f>
        <v>0</v>
      </c>
      <c r="R183" s="43">
        <f>IF(Q183,LOOKUP(Q183,{1;2;3;4;5;6;7;8;9;10;11;12;13;14;15;16;17;18;19;20;21},{30;25;21;18;16;15;14;13;12;11;10;9;8;7;6;5;4;3;2;1;0}),0)</f>
        <v>0</v>
      </c>
      <c r="S183" s="390">
        <f>IF($E183="","",VLOOKUP($E183,'SuperTour Women'!$E$6:$AN$238,17,FALSE))</f>
        <v>0</v>
      </c>
      <c r="T183" s="45">
        <f>IF(S183,LOOKUP(S183,{1;2;3;4;5;6;7;8;9;10;11;12;13;14;15;16;17;18;19;20;21},{60;50;42;36;32;30;28;26;24;22;20;18;16;14;12;10;8;6;4;2;0}),0)</f>
        <v>0</v>
      </c>
      <c r="U183" s="390">
        <f>IF($E183="","",VLOOKUP($E183,'SuperTour Women'!$E$6:$AN$238,19,FALSE))</f>
        <v>0</v>
      </c>
      <c r="V183" s="41">
        <f>IF(U183,LOOKUP(U183,{1;2;3;4;5;6;7;8;9;10;11;12;13;14;15;16;17;18;19;20;21},{60;50;42;36;32;30;28;26;24;22;20;18;16;14;12;10;8;6;4;2;0}),0)</f>
        <v>0</v>
      </c>
      <c r="W183" s="390">
        <f>IF($E183="","",VLOOKUP($E183,'SuperTour Women'!$E$6:$AN$238,21,FALSE))</f>
        <v>0</v>
      </c>
      <c r="X183" s="45">
        <f>IF(W183,LOOKUP(W183,{1;2;3;4;5;6;7;8;9;10;11;12;13;14;15;16;17;18;19;20;21},{60;50;42;36;32;30;28;26;24;22;20;18;16;14;12;10;8;6;4;2;0}),0)</f>
        <v>0</v>
      </c>
      <c r="Y183" s="390">
        <f>IF($E183="","",VLOOKUP($E183,'SuperTour Women'!$E$6:$AN$238,23,FALSE))</f>
        <v>0</v>
      </c>
      <c r="Z183" s="41">
        <f>IF(Y183,LOOKUP(Y183,{1;2;3;4;5;6;7;8;9;10;11;12;13;14;15;16;17;18;19;20;21},{60;50;42;36;32;30;28;26;24;22;20;18;16;14;12;10;8;6;4;2;0}),0)</f>
        <v>0</v>
      </c>
      <c r="AA183" s="390">
        <f>IF($E183="","",VLOOKUP($E183,'SuperTour Women'!$E$6:$AN$238,25,FALSE))</f>
        <v>0</v>
      </c>
      <c r="AB183" s="106">
        <f>IF(AA183,LOOKUP(AA183,{1;2;3;4;5;6;7;8;9;10;11;12;13;14;15;16;17;18;19;20;21},{30;25;21;18;16;15;14;13;12;11;10;9;8;7;6;5;4;3;2;1;0}),0)</f>
        <v>0</v>
      </c>
      <c r="AC183" s="390">
        <f>IF($E183="","",VLOOKUP($E183,'SuperTour Women'!$E$6:$AN$238,27,FALSE))</f>
        <v>0</v>
      </c>
      <c r="AD183" s="488">
        <f>IF(AC183,LOOKUP(AC183,{1;2;3;4;5;6;7;8;9;10;11;12;13;14;15;16;17;18;19;20;21},{30;25;21;18;16;15;14;13;12;11;10;9;8;7;6;5;4;3;2;1;0}),0)</f>
        <v>0</v>
      </c>
      <c r="AE183" s="390">
        <f>IF($E183="","",VLOOKUP($E183,'SuperTour Women'!$E$6:$AN$238,29,FALSE))</f>
        <v>0</v>
      </c>
      <c r="AF183" s="106">
        <f>IF(AE183,LOOKUP(AE183,{1;2;3;4;5;6;7;8;9;10;11;12;13;14;15;16;17;18;19;20;21},{30;25;21;18;16;15;14;13;12;11;10;9;8;7;6;5;4;3;2;1;0}),0)</f>
        <v>0</v>
      </c>
      <c r="AG183" s="390">
        <f>IF($E183="","",VLOOKUP($E183,'SuperTour Women'!$E$6:$AN$238,31,FALSE))</f>
        <v>0</v>
      </c>
      <c r="AH183" s="41">
        <f>IF(AG183,LOOKUP(AG183,{1;2;3;4;5;6;7;8;9;10;11;12;13;14;15;16;17;18;19;20;21},{30;25;21;18;16;15;14;13;12;11;10;9;8;7;6;5;4;3;2;1;0}),0)</f>
        <v>0</v>
      </c>
      <c r="AI183" s="390">
        <f>IF($E183="","",VLOOKUP($E183,'SuperTour Women'!$E$6:$AN$238,33,FALSE))</f>
        <v>0</v>
      </c>
      <c r="AJ183" s="43">
        <f>IF(AI183,LOOKUP(AI183,{1;2;3;4;5;6;7;8;9;10;11;12;13;14;15;16;17;18;19;20;21},{30;25;21;18;16;15;14;13;12;11;10;9;8;7;6;5;4;3;2;1;0}),0)</f>
        <v>0</v>
      </c>
      <c r="AK183" s="390">
        <f>IF($E183="","",VLOOKUP($E183,'SuperTour Women'!$E$6:$AN$238,35,FALSE))</f>
        <v>0</v>
      </c>
      <c r="AL183" s="43">
        <f>IF(AK183,LOOKUP(AK183,{1;2;3;4;5;6;7;8;9;10;11;12;13;14;15;16;17;18;19;20;21},{30;25;21;18;16;15;14;13;12;11;10;9;8;7;6;5;4;3;2;1;0}),0)</f>
        <v>0</v>
      </c>
      <c r="AM183" s="259"/>
      <c r="AN183" s="255">
        <f t="shared" si="20"/>
        <v>57</v>
      </c>
      <c r="AO183" s="256">
        <f>(L183+N183+P183+R183+T183+V183+X183+Z183+AB183+AD183+AF183+AH183+AJ183+AL183)- SMALL((L183,N183,P183,R183,T183,V183,X183,Z183,AB183,AD183,AF183,AH183,AJ183,AL183),1)- SMALL((L183,N183,P183,R183,T183,V183,X183,Z183,AB183,AD183,AF183,AH183,AJ183,AL183),2)- SMALL((L183,N183,P183,R183,T183,V183,X183,Z183,AB183,AD183,AF183,AH183,AJ183,AL183),3)</f>
        <v>0</v>
      </c>
      <c r="AP183" s="161"/>
    </row>
    <row r="184" spans="1:42" s="54" customFormat="1" ht="16" customHeight="1" x14ac:dyDescent="0.2">
      <c r="A184" s="190">
        <f t="shared" si="21"/>
        <v>85</v>
      </c>
      <c r="B184" s="187">
        <v>3195171</v>
      </c>
      <c r="C184" s="181" t="s">
        <v>349</v>
      </c>
      <c r="D184" s="182" t="s">
        <v>548</v>
      </c>
      <c r="E184" s="178" t="str">
        <f t="shared" si="22"/>
        <v>ConstanceVULLIET</v>
      </c>
      <c r="F184" s="174"/>
      <c r="G184" s="193">
        <v>1994</v>
      </c>
      <c r="H184" s="311" t="str">
        <f t="shared" ref="H184:H189" si="23">IF(ISBLANK(G184),"",IF(G184&gt;1995.9,"U23","SR"))</f>
        <v>SR</v>
      </c>
      <c r="I184" s="415">
        <f>(L184+N184+P184+R184+T184+V184+X184+Z184+AB184+AD184+AF184+AH184+AJ184+AL184)-SMALL((L184, N184,P184,R184,T184,V184,X184,Z184,AB184,AD184,AF184,AH184,AJ184,AL184),1)-SMALL((L184,N184,P184,R184,T184,V184,X184,Z184,AB184,AD184,AF184,AH184,AJ184,AL184),2)-SMALL((L184,N184,P184,R184,T184,V184,X184,Z184,AB184,AD184,AF184,AH184,AJ184,AL184),3)</f>
        <v>0</v>
      </c>
      <c r="J184" s="393"/>
      <c r="K184" s="388">
        <f>IF($E184="","",VLOOKUP($E184,'SuperTour Women'!$E$6:$AN$238,9,FALSE))</f>
        <v>0</v>
      </c>
      <c r="L184" s="157">
        <f>IF(K184,LOOKUP(K184,{1;2;3;4;5;6;7;8;9;10;11;12;13;14;15;16;17;18;19;20;21},{30;25;21;18;16;15;14;13;12;11;10;9;8;7;6;5;4;3;2;1;0}),0)</f>
        <v>0</v>
      </c>
      <c r="M184" s="390">
        <f>IF($E184="","",VLOOKUP($E184,'SuperTour Women'!$E$6:$AN$238,11,FALSE))</f>
        <v>0</v>
      </c>
      <c r="N184" s="43">
        <f>IF(M184,LOOKUP(M184,{1;2;3;4;5;6;7;8;9;10;11;12;13;14;15;16;17;18;19;20;21},{30;25;21;18;16;15;14;13;12;11;10;9;8;7;6;5;4;3;2;1;0}),0)</f>
        <v>0</v>
      </c>
      <c r="O184" s="390">
        <f>IF($E184="","",VLOOKUP($E184,'SuperTour Women'!$E$6:$AN$238,13,FALSE))</f>
        <v>0</v>
      </c>
      <c r="P184" s="41">
        <f>IF(O184,LOOKUP(O184,{1;2;3;4;5;6;7;8;9;10;11;12;13;14;15;16;17;18;19;20;21},{30;25;21;18;16;15;14;13;12;11;10;9;8;7;6;5;4;3;2;1;0}),0)</f>
        <v>0</v>
      </c>
      <c r="Q184" s="390">
        <f>IF($E184="","",VLOOKUP($E184,'SuperTour Women'!$E$6:$AN$238,15,FALSE))</f>
        <v>0</v>
      </c>
      <c r="R184" s="43">
        <f>IF(Q184,LOOKUP(Q184,{1;2;3;4;5;6;7;8;9;10;11;12;13;14;15;16;17;18;19;20;21},{30;25;21;18;16;15;14;13;12;11;10;9;8;7;6;5;4;3;2;1;0}),0)</f>
        <v>0</v>
      </c>
      <c r="S184" s="390">
        <f>IF($E184="","",VLOOKUP($E184,'SuperTour Women'!$E$6:$AN$238,17,FALSE))</f>
        <v>0</v>
      </c>
      <c r="T184" s="45">
        <f>IF(S184,LOOKUP(S184,{1;2;3;4;5;6;7;8;9;10;11;12;13;14;15;16;17;18;19;20;21},{60;50;42;36;32;30;28;26;24;22;20;18;16;14;12;10;8;6;4;2;0}),0)</f>
        <v>0</v>
      </c>
      <c r="U184" s="390">
        <f>IF($E184="","",VLOOKUP($E184,'SuperTour Women'!$E$6:$AN$238,19,FALSE))</f>
        <v>0</v>
      </c>
      <c r="V184" s="41">
        <f>IF(U184,LOOKUP(U184,{1;2;3;4;5;6;7;8;9;10;11;12;13;14;15;16;17;18;19;20;21},{60;50;42;36;32;30;28;26;24;22;20;18;16;14;12;10;8;6;4;2;0}),0)</f>
        <v>0</v>
      </c>
      <c r="W184" s="390">
        <f>IF($E184="","",VLOOKUP($E184,'SuperTour Women'!$E$6:$AN$238,21,FALSE))</f>
        <v>0</v>
      </c>
      <c r="X184" s="45">
        <f>IF(W184,LOOKUP(W184,{1;2;3;4;5;6;7;8;9;10;11;12;13;14;15;16;17;18;19;20;21},{60;50;42;36;32;30;28;26;24;22;20;18;16;14;12;10;8;6;4;2;0}),0)</f>
        <v>0</v>
      </c>
      <c r="Y184" s="390">
        <f>IF($E184="","",VLOOKUP($E184,'SuperTour Women'!$E$6:$AN$238,23,FALSE))</f>
        <v>0</v>
      </c>
      <c r="Z184" s="41">
        <f>IF(Y184,LOOKUP(Y184,{1;2;3;4;5;6;7;8;9;10;11;12;13;14;15;16;17;18;19;20;21},{60;50;42;36;32;30;28;26;24;22;20;18;16;14;12;10;8;6;4;2;0}),0)</f>
        <v>0</v>
      </c>
      <c r="AA184" s="390">
        <f>IF($E184="","",VLOOKUP($E184,'SuperTour Women'!$E$6:$AN$238,25,FALSE))</f>
        <v>0</v>
      </c>
      <c r="AB184" s="106">
        <f>IF(AA184,LOOKUP(AA184,{1;2;3;4;5;6;7;8;9;10;11;12;13;14;15;16;17;18;19;20;21},{30;25;21;18;16;15;14;13;12;11;10;9;8;7;6;5;4;3;2;1;0}),0)</f>
        <v>0</v>
      </c>
      <c r="AC184" s="390">
        <f>IF($E184="","",VLOOKUP($E184,'SuperTour Women'!$E$6:$AN$238,27,FALSE))</f>
        <v>0</v>
      </c>
      <c r="AD184" s="488">
        <f>IF(AC184,LOOKUP(AC184,{1;2;3;4;5;6;7;8;9;10;11;12;13;14;15;16;17;18;19;20;21},{30;25;21;18;16;15;14;13;12;11;10;9;8;7;6;5;4;3;2;1;0}),0)</f>
        <v>0</v>
      </c>
      <c r="AE184" s="390">
        <f>IF($E184="","",VLOOKUP($E184,'SuperTour Women'!$E$6:$AN$238,29,FALSE))</f>
        <v>0</v>
      </c>
      <c r="AF184" s="106">
        <f>IF(AE184,LOOKUP(AE184,{1;2;3;4;5;6;7;8;9;10;11;12;13;14;15;16;17;18;19;20;21},{30;25;21;18;16;15;14;13;12;11;10;9;8;7;6;5;4;3;2;1;0}),0)</f>
        <v>0</v>
      </c>
      <c r="AG184" s="390">
        <f>IF($E184="","",VLOOKUP($E184,'SuperTour Women'!$E$6:$AN$238,31,FALSE))</f>
        <v>0</v>
      </c>
      <c r="AH184" s="41">
        <f>IF(AG184,LOOKUP(AG184,{1;2;3;4;5;6;7;8;9;10;11;12;13;14;15;16;17;18;19;20;21},{30;25;21;18;16;15;14;13;12;11;10;9;8;7;6;5;4;3;2;1;0}),0)</f>
        <v>0</v>
      </c>
      <c r="AI184" s="390">
        <f>IF($E184="","",VLOOKUP($E184,'SuperTour Women'!$E$6:$AN$238,33,FALSE))</f>
        <v>0</v>
      </c>
      <c r="AJ184" s="43">
        <f>IF(AI184,LOOKUP(AI184,{1;2;3;4;5;6;7;8;9;10;11;12;13;14;15;16;17;18;19;20;21},{30;25;21;18;16;15;14;13;12;11;10;9;8;7;6;5;4;3;2;1;0}),0)</f>
        <v>0</v>
      </c>
      <c r="AK184" s="390">
        <f>IF($E184="","",VLOOKUP($E184,'SuperTour Women'!$E$6:$AN$238,35,FALSE))</f>
        <v>0</v>
      </c>
      <c r="AL184" s="43">
        <f>IF(AK184,LOOKUP(AK184,{1;2;3;4;5;6;7;8;9;10;11;12;13;14;15;16;17;18;19;20;21},{30;25;21;18;16;15;14;13;12;11;10;9;8;7;6;5;4;3;2;1;0}),0)</f>
        <v>0</v>
      </c>
      <c r="AM184" s="259"/>
      <c r="AN184" s="255">
        <f t="shared" si="20"/>
        <v>57</v>
      </c>
      <c r="AO184" s="256">
        <f>(L184+N184+P184+R184+T184+V184+X184+Z184+AB184+AD184+AF184+AH184+AJ184+AL184)- SMALL((L184,N184,P184,R184,T184,V184,X184,Z184,AB184,AD184,AF184,AH184,AJ184,AL184),1)- SMALL((L184,N184,P184,R184,T184,V184,X184,Z184,AB184,AD184,AF184,AH184,AJ184,AL184),2)- SMALL((L184,N184,P184,R184,T184,V184,X184,Z184,AB184,AD184,AF184,AH184,AJ184,AL184),3)</f>
        <v>0</v>
      </c>
      <c r="AP184" s="161"/>
    </row>
    <row r="185" spans="1:42" s="54" customFormat="1" ht="16" customHeight="1" x14ac:dyDescent="0.2">
      <c r="A185" s="190">
        <f t="shared" si="21"/>
        <v>85</v>
      </c>
      <c r="B185" s="187">
        <v>3105097</v>
      </c>
      <c r="C185" s="181" t="s">
        <v>343</v>
      </c>
      <c r="D185" s="181" t="s">
        <v>344</v>
      </c>
      <c r="E185" s="178" t="str">
        <f t="shared" si="22"/>
        <v>BritannyWEBSTER</v>
      </c>
      <c r="F185" s="172">
        <v>2017</v>
      </c>
      <c r="G185" s="193">
        <v>1987</v>
      </c>
      <c r="H185" s="311" t="str">
        <f t="shared" si="23"/>
        <v>SR</v>
      </c>
      <c r="I185" s="415">
        <f>(L185+N185+P185+R185+T185+V185+X185+Z185+AB185+AD185+AF185+AH185+AJ185+AL185)-SMALL((L185, N185,P185,R185,T185,V185,X185,Z185,AB185,AD185,AF185,AH185,AJ185,AL185),1)-SMALL((L185,N185,P185,R185,T185,V185,X185,Z185,AB185,AD185,AF185,AH185,AJ185,AL185),2)-SMALL((L185,N185,P185,R185,T185,V185,X185,Z185,AB185,AD185,AF185,AH185,AJ185,AL185),3)</f>
        <v>0</v>
      </c>
      <c r="J185" s="393"/>
      <c r="K185" s="388">
        <f>IF($E185="","",VLOOKUP($E185,'SuperTour Women'!$E$6:$AN$238,9,FALSE))</f>
        <v>0</v>
      </c>
      <c r="L185" s="157">
        <f>IF(K185,LOOKUP(K185,{1;2;3;4;5;6;7;8;9;10;11;12;13;14;15;16;17;18;19;20;21},{30;25;21;18;16;15;14;13;12;11;10;9;8;7;6;5;4;3;2;1;0}),0)</f>
        <v>0</v>
      </c>
      <c r="M185" s="390">
        <f>IF($E185="","",VLOOKUP($E185,'SuperTour Women'!$E$6:$AN$238,11,FALSE))</f>
        <v>0</v>
      </c>
      <c r="N185" s="43">
        <f>IF(M185,LOOKUP(M185,{1;2;3;4;5;6;7;8;9;10;11;12;13;14;15;16;17;18;19;20;21},{30;25;21;18;16;15;14;13;12;11;10;9;8;7;6;5;4;3;2;1;0}),0)</f>
        <v>0</v>
      </c>
      <c r="O185" s="390">
        <f>IF($E185="","",VLOOKUP($E185,'SuperTour Women'!$E$6:$AN$238,13,FALSE))</f>
        <v>0</v>
      </c>
      <c r="P185" s="41">
        <f>IF(O185,LOOKUP(O185,{1;2;3;4;5;6;7;8;9;10;11;12;13;14;15;16;17;18;19;20;21},{30;25;21;18;16;15;14;13;12;11;10;9;8;7;6;5;4;3;2;1;0}),0)</f>
        <v>0</v>
      </c>
      <c r="Q185" s="390">
        <f>IF($E185="","",VLOOKUP($E185,'SuperTour Women'!$E$6:$AN$238,15,FALSE))</f>
        <v>0</v>
      </c>
      <c r="R185" s="43">
        <f>IF(Q185,LOOKUP(Q185,{1;2;3;4;5;6;7;8;9;10;11;12;13;14;15;16;17;18;19;20;21},{30;25;21;18;16;15;14;13;12;11;10;9;8;7;6;5;4;3;2;1;0}),0)</f>
        <v>0</v>
      </c>
      <c r="S185" s="390">
        <f>IF($E185="","",VLOOKUP($E185,'SuperTour Women'!$E$6:$AN$238,17,FALSE))</f>
        <v>0</v>
      </c>
      <c r="T185" s="45">
        <f>IF(S185,LOOKUP(S185,{1;2;3;4;5;6;7;8;9;10;11;12;13;14;15;16;17;18;19;20;21},{60;50;42;36;32;30;28;26;24;22;20;18;16;14;12;10;8;6;4;2;0}),0)</f>
        <v>0</v>
      </c>
      <c r="U185" s="390">
        <f>IF($E185="","",VLOOKUP($E185,'SuperTour Women'!$E$6:$AN$238,19,FALSE))</f>
        <v>0</v>
      </c>
      <c r="V185" s="41">
        <f>IF(U185,LOOKUP(U185,{1;2;3;4;5;6;7;8;9;10;11;12;13;14;15;16;17;18;19;20;21},{60;50;42;36;32;30;28;26;24;22;20;18;16;14;12;10;8;6;4;2;0}),0)</f>
        <v>0</v>
      </c>
      <c r="W185" s="390">
        <f>IF($E185="","",VLOOKUP($E185,'SuperTour Women'!$E$6:$AN$238,21,FALSE))</f>
        <v>0</v>
      </c>
      <c r="X185" s="45">
        <f>IF(W185,LOOKUP(W185,{1;2;3;4;5;6;7;8;9;10;11;12;13;14;15;16;17;18;19;20;21},{60;50;42;36;32;30;28;26;24;22;20;18;16;14;12;10;8;6;4;2;0}),0)</f>
        <v>0</v>
      </c>
      <c r="Y185" s="390">
        <f>IF($E185="","",VLOOKUP($E185,'SuperTour Women'!$E$6:$AN$238,23,FALSE))</f>
        <v>0</v>
      </c>
      <c r="Z185" s="41">
        <f>IF(Y185,LOOKUP(Y185,{1;2;3;4;5;6;7;8;9;10;11;12;13;14;15;16;17;18;19;20;21},{60;50;42;36;32;30;28;26;24;22;20;18;16;14;12;10;8;6;4;2;0}),0)</f>
        <v>0</v>
      </c>
      <c r="AA185" s="390">
        <f>IF($E185="","",VLOOKUP($E185,'SuperTour Women'!$E$6:$AN$238,25,FALSE))</f>
        <v>0</v>
      </c>
      <c r="AB185" s="106">
        <f>IF(AA185,LOOKUP(AA185,{1;2;3;4;5;6;7;8;9;10;11;12;13;14;15;16;17;18;19;20;21},{30;25;21;18;16;15;14;13;12;11;10;9;8;7;6;5;4;3;2;1;0}),0)</f>
        <v>0</v>
      </c>
      <c r="AC185" s="390">
        <f>IF($E185="","",VLOOKUP($E185,'SuperTour Women'!$E$6:$AN$238,27,FALSE))</f>
        <v>0</v>
      </c>
      <c r="AD185" s="488">
        <f>IF(AC185,LOOKUP(AC185,{1;2;3;4;5;6;7;8;9;10;11;12;13;14;15;16;17;18;19;20;21},{30;25;21;18;16;15;14;13;12;11;10;9;8;7;6;5;4;3;2;1;0}),0)</f>
        <v>0</v>
      </c>
      <c r="AE185" s="390">
        <f>IF($E185="","",VLOOKUP($E185,'SuperTour Women'!$E$6:$AN$238,29,FALSE))</f>
        <v>0</v>
      </c>
      <c r="AF185" s="106">
        <f>IF(AE185,LOOKUP(AE185,{1;2;3;4;5;6;7;8;9;10;11;12;13;14;15;16;17;18;19;20;21},{30;25;21;18;16;15;14;13;12;11;10;9;8;7;6;5;4;3;2;1;0}),0)</f>
        <v>0</v>
      </c>
      <c r="AG185" s="390">
        <f>IF($E185="","",VLOOKUP($E185,'SuperTour Women'!$E$6:$AN$238,31,FALSE))</f>
        <v>0</v>
      </c>
      <c r="AH185" s="41">
        <f>IF(AG185,LOOKUP(AG185,{1;2;3;4;5;6;7;8;9;10;11;12;13;14;15;16;17;18;19;20;21},{30;25;21;18;16;15;14;13;12;11;10;9;8;7;6;5;4;3;2;1;0}),0)</f>
        <v>0</v>
      </c>
      <c r="AI185" s="390">
        <f>IF($E185="","",VLOOKUP($E185,'SuperTour Women'!$E$6:$AN$238,33,FALSE))</f>
        <v>0</v>
      </c>
      <c r="AJ185" s="43">
        <f>IF(AI185,LOOKUP(AI185,{1;2;3;4;5;6;7;8;9;10;11;12;13;14;15;16;17;18;19;20;21},{30;25;21;18;16;15;14;13;12;11;10;9;8;7;6;5;4;3;2;1;0}),0)</f>
        <v>0</v>
      </c>
      <c r="AK185" s="390">
        <f>IF($E185="","",VLOOKUP($E185,'SuperTour Women'!$E$6:$AN$238,35,FALSE))</f>
        <v>0</v>
      </c>
      <c r="AL185" s="43">
        <f>IF(AK185,LOOKUP(AK185,{1;2;3;4;5;6;7;8;9;10;11;12;13;14;15;16;17;18;19;20;21},{30;25;21;18;16;15;14;13;12;11;10;9;8;7;6;5;4;3;2;1;0}),0)</f>
        <v>0</v>
      </c>
      <c r="AM185" s="259"/>
      <c r="AN185" s="255">
        <f t="shared" si="20"/>
        <v>57</v>
      </c>
      <c r="AO185" s="256">
        <f>(L185+N185+P185+R185+T185+V185+X185+Z185+AB185+AD185+AF185+AH185+AJ185+AL185)- SMALL((L185,N185,P185,R185,T185,V185,X185,Z185,AB185,AD185,AF185,AH185,AJ185,AL185),1)- SMALL((L185,N185,P185,R185,T185,V185,X185,Z185,AB185,AD185,AF185,AH185,AJ185,AL185),2)- SMALL((L185,N185,P185,R185,T185,V185,X185,Z185,AB185,AD185,AF185,AH185,AJ185,AL185),3)</f>
        <v>0</v>
      </c>
      <c r="AP185" s="161"/>
    </row>
    <row r="186" spans="1:42" s="54" customFormat="1" ht="17" customHeight="1" x14ac:dyDescent="0.2">
      <c r="A186" s="190">
        <f t="shared" si="21"/>
        <v>85</v>
      </c>
      <c r="B186" s="187">
        <v>3105331</v>
      </c>
      <c r="C186" s="181" t="s">
        <v>368</v>
      </c>
      <c r="D186" s="182" t="s">
        <v>547</v>
      </c>
      <c r="E186" s="178" t="str">
        <f t="shared" si="22"/>
        <v>BronwynWILLIAMS</v>
      </c>
      <c r="F186" s="174"/>
      <c r="G186" s="193">
        <v>1999</v>
      </c>
      <c r="H186" s="311" t="str">
        <f t="shared" si="23"/>
        <v>U23</v>
      </c>
      <c r="I186" s="415">
        <f>(L186+N186+P186+R186+T186+V186+X186+Z186+AB186+AD186+AF186+AH186+AJ186+AL186)-SMALL((L186, N186,P186,R186,T186,V186,X186,Z186,AB186,AD186,AF186,AH186,AJ186,AL186),1)-SMALL((L186,N186,P186,R186,T186,V186,X186,Z186,AB186,AD186,AF186,AH186,AJ186,AL186),2)-SMALL((L186,N186,P186,R186,T186,V186,X186,Z186,AB186,AD186,AF186,AH186,AJ186,AL186),3)</f>
        <v>0</v>
      </c>
      <c r="J186" s="393"/>
      <c r="K186" s="388">
        <f>IF($E186="","",VLOOKUP($E186,'SuperTour Women'!$E$6:$AN$238,9,FALSE))</f>
        <v>0</v>
      </c>
      <c r="L186" s="157">
        <f>IF(K186,LOOKUP(K186,{1;2;3;4;5;6;7;8;9;10;11;12;13;14;15;16;17;18;19;20;21},{30;25;21;18;16;15;14;13;12;11;10;9;8;7;6;5;4;3;2;1;0}),0)</f>
        <v>0</v>
      </c>
      <c r="M186" s="390">
        <f>IF($E186="","",VLOOKUP($E186,'SuperTour Women'!$E$6:$AN$238,11,FALSE))</f>
        <v>0</v>
      </c>
      <c r="N186" s="43">
        <f>IF(M186,LOOKUP(M186,{1;2;3;4;5;6;7;8;9;10;11;12;13;14;15;16;17;18;19;20;21},{30;25;21;18;16;15;14;13;12;11;10;9;8;7;6;5;4;3;2;1;0}),0)</f>
        <v>0</v>
      </c>
      <c r="O186" s="390">
        <f>IF($E186="","",VLOOKUP($E186,'SuperTour Women'!$E$6:$AN$238,13,FALSE))</f>
        <v>0</v>
      </c>
      <c r="P186" s="41">
        <f>IF(O186,LOOKUP(O186,{1;2;3;4;5;6;7;8;9;10;11;12;13;14;15;16;17;18;19;20;21},{30;25;21;18;16;15;14;13;12;11;10;9;8;7;6;5;4;3;2;1;0}),0)</f>
        <v>0</v>
      </c>
      <c r="Q186" s="390">
        <f>IF($E186="","",VLOOKUP($E186,'SuperTour Women'!$E$6:$AN$238,15,FALSE))</f>
        <v>0</v>
      </c>
      <c r="R186" s="43">
        <f>IF(Q186,LOOKUP(Q186,{1;2;3;4;5;6;7;8;9;10;11;12;13;14;15;16;17;18;19;20;21},{30;25;21;18;16;15;14;13;12;11;10;9;8;7;6;5;4;3;2;1;0}),0)</f>
        <v>0</v>
      </c>
      <c r="S186" s="390">
        <f>IF($E186="","",VLOOKUP($E186,'SuperTour Women'!$E$6:$AN$238,17,FALSE))</f>
        <v>0</v>
      </c>
      <c r="T186" s="45">
        <f>IF(S186,LOOKUP(S186,{1;2;3;4;5;6;7;8;9;10;11;12;13;14;15;16;17;18;19;20;21},{60;50;42;36;32;30;28;26;24;22;20;18;16;14;12;10;8;6;4;2;0}),0)</f>
        <v>0</v>
      </c>
      <c r="U186" s="390">
        <f>IF($E186="","",VLOOKUP($E186,'SuperTour Women'!$E$6:$AN$238,19,FALSE))</f>
        <v>0</v>
      </c>
      <c r="V186" s="41">
        <f>IF(U186,LOOKUP(U186,{1;2;3;4;5;6;7;8;9;10;11;12;13;14;15;16;17;18;19;20;21},{60;50;42;36;32;30;28;26;24;22;20;18;16;14;12;10;8;6;4;2;0}),0)</f>
        <v>0</v>
      </c>
      <c r="W186" s="390">
        <f>IF($E186="","",VLOOKUP($E186,'SuperTour Women'!$E$6:$AN$238,21,FALSE))</f>
        <v>0</v>
      </c>
      <c r="X186" s="45">
        <f>IF(W186,LOOKUP(W186,{1;2;3;4;5;6;7;8;9;10;11;12;13;14;15;16;17;18;19;20;21},{60;50;42;36;32;30;28;26;24;22;20;18;16;14;12;10;8;6;4;2;0}),0)</f>
        <v>0</v>
      </c>
      <c r="Y186" s="390">
        <f>IF($E186="","",VLOOKUP($E186,'SuperTour Women'!$E$6:$AN$238,23,FALSE))</f>
        <v>0</v>
      </c>
      <c r="Z186" s="41">
        <f>IF(Y186,LOOKUP(Y186,{1;2;3;4;5;6;7;8;9;10;11;12;13;14;15;16;17;18;19;20;21},{60;50;42;36;32;30;28;26;24;22;20;18;16;14;12;10;8;6;4;2;0}),0)</f>
        <v>0</v>
      </c>
      <c r="AA186" s="390">
        <f>IF($E186="","",VLOOKUP($E186,'SuperTour Women'!$E$6:$AN$238,25,FALSE))</f>
        <v>0</v>
      </c>
      <c r="AB186" s="106">
        <f>IF(AA186,LOOKUP(AA186,{1;2;3;4;5;6;7;8;9;10;11;12;13;14;15;16;17;18;19;20;21},{30;25;21;18;16;15;14;13;12;11;10;9;8;7;6;5;4;3;2;1;0}),0)</f>
        <v>0</v>
      </c>
      <c r="AC186" s="390">
        <f>IF($E186="","",VLOOKUP($E186,'SuperTour Women'!$E$6:$AN$238,27,FALSE))</f>
        <v>0</v>
      </c>
      <c r="AD186" s="488">
        <f>IF(AC186,LOOKUP(AC186,{1;2;3;4;5;6;7;8;9;10;11;12;13;14;15;16;17;18;19;20;21},{30;25;21;18;16;15;14;13;12;11;10;9;8;7;6;5;4;3;2;1;0}),0)</f>
        <v>0</v>
      </c>
      <c r="AE186" s="390">
        <f>IF($E186="","",VLOOKUP($E186,'SuperTour Women'!$E$6:$AN$238,29,FALSE))</f>
        <v>0</v>
      </c>
      <c r="AF186" s="106">
        <f>IF(AE186,LOOKUP(AE186,{1;2;3;4;5;6;7;8;9;10;11;12;13;14;15;16;17;18;19;20;21},{30;25;21;18;16;15;14;13;12;11;10;9;8;7;6;5;4;3;2;1;0}),0)</f>
        <v>0</v>
      </c>
      <c r="AG186" s="390">
        <f>IF($E186="","",VLOOKUP($E186,'SuperTour Women'!$E$6:$AN$238,31,FALSE))</f>
        <v>0</v>
      </c>
      <c r="AH186" s="41">
        <f>IF(AG186,LOOKUP(AG186,{1;2;3;4;5;6;7;8;9;10;11;12;13;14;15;16;17;18;19;20;21},{30;25;21;18;16;15;14;13;12;11;10;9;8;7;6;5;4;3;2;1;0}),0)</f>
        <v>0</v>
      </c>
      <c r="AI186" s="390">
        <f>IF($E186="","",VLOOKUP($E186,'SuperTour Women'!$E$6:$AN$238,33,FALSE))</f>
        <v>0</v>
      </c>
      <c r="AJ186" s="43">
        <f>IF(AI186,LOOKUP(AI186,{1;2;3;4;5;6;7;8;9;10;11;12;13;14;15;16;17;18;19;20;21},{30;25;21;18;16;15;14;13;12;11;10;9;8;7;6;5;4;3;2;1;0}),0)</f>
        <v>0</v>
      </c>
      <c r="AK186" s="390">
        <f>IF($E186="","",VLOOKUP($E186,'SuperTour Women'!$E$6:$AN$238,35,FALSE))</f>
        <v>0</v>
      </c>
      <c r="AL186" s="43">
        <f>IF(AK186,LOOKUP(AK186,{1;2;3;4;5;6;7;8;9;10;11;12;13;14;15;16;17;18;19;20;21},{30;25;21;18;16;15;14;13;12;11;10;9;8;7;6;5;4;3;2;1;0}),0)</f>
        <v>0</v>
      </c>
      <c r="AM186" s="259"/>
      <c r="AN186" s="255">
        <f t="shared" ref="AN186:AN189" si="24">RANK(AO186,$AO$6:$AO$248)</f>
        <v>57</v>
      </c>
      <c r="AO186" s="256">
        <f>(L186+N186+P186+R186+T186+V186+X186+Z186+AB186+AD186+AF186+AH186+AJ186+AL186)- SMALL((L186,N186,P186,R186,T186,V186,X186,Z186,AB186,AD186,AF186,AH186,AJ186,AL186),1)- SMALL((L186,N186,P186,R186,T186,V186,X186,Z186,AB186,AD186,AF186,AH186,AJ186,AL186),2)- SMALL((L186,N186,P186,R186,T186,V186,X186,Z186,AB186,AD186,AF186,AH186,AJ186,AL186),3)</f>
        <v>0</v>
      </c>
      <c r="AP186" s="161"/>
    </row>
    <row r="187" spans="1:42" s="264" customFormat="1" ht="17" customHeight="1" x14ac:dyDescent="0.2">
      <c r="A187" s="190">
        <f t="shared" si="21"/>
        <v>85</v>
      </c>
      <c r="B187" s="497">
        <v>3045070</v>
      </c>
      <c r="C187" s="181" t="s">
        <v>473</v>
      </c>
      <c r="D187" s="181" t="s">
        <v>474</v>
      </c>
      <c r="E187" s="178" t="str">
        <f t="shared" si="22"/>
        <v>CaseyWRIGHT</v>
      </c>
      <c r="F187" s="172">
        <v>2017</v>
      </c>
      <c r="G187" s="193">
        <v>1994</v>
      </c>
      <c r="H187" s="311" t="str">
        <f t="shared" si="23"/>
        <v>SR</v>
      </c>
      <c r="I187" s="415">
        <f>(L187+N187+P187+R187+T187+V187+X187+Z187+AB187+AD187+AF187+AH187+AJ187+AL187)-SMALL((L187, N187,P187,R187,T187,V187,X187,Z187,AB187,AD187,AF187,AH187,AJ187,AL187),1)-SMALL((L187,N187,P187,R187,T187,V187,X187,Z187,AB187,AD187,AF187,AH187,AJ187,AL187),2)-SMALL((L187,N187,P187,R187,T187,V187,X187,Z187,AB187,AD187,AF187,AH187,AJ187,AL187),3)</f>
        <v>0</v>
      </c>
      <c r="J187" s="393"/>
      <c r="K187" s="388">
        <f>IF($E187="","",VLOOKUP($E187,'SuperTour Women'!$E$6:$AN$238,9,FALSE))</f>
        <v>0</v>
      </c>
      <c r="L187" s="157">
        <f>IF(K187,LOOKUP(K187,{1;2;3;4;5;6;7;8;9;10;11;12;13;14;15;16;17;18;19;20;21},{30;25;21;18;16;15;14;13;12;11;10;9;8;7;6;5;4;3;2;1;0}),0)</f>
        <v>0</v>
      </c>
      <c r="M187" s="390">
        <f>IF($E187="","",VLOOKUP($E187,'SuperTour Women'!$E$6:$AN$238,11,FALSE))</f>
        <v>0</v>
      </c>
      <c r="N187" s="43">
        <f>IF(M187,LOOKUP(M187,{1;2;3;4;5;6;7;8;9;10;11;12;13;14;15;16;17;18;19;20;21},{30;25;21;18;16;15;14;13;12;11;10;9;8;7;6;5;4;3;2;1;0}),0)</f>
        <v>0</v>
      </c>
      <c r="O187" s="390">
        <f>IF($E187="","",VLOOKUP($E187,'SuperTour Women'!$E$6:$AN$238,13,FALSE))</f>
        <v>0</v>
      </c>
      <c r="P187" s="41">
        <f>IF(O187,LOOKUP(O187,{1;2;3;4;5;6;7;8;9;10;11;12;13;14;15;16;17;18;19;20;21},{30;25;21;18;16;15;14;13;12;11;10;9;8;7;6;5;4;3;2;1;0}),0)</f>
        <v>0</v>
      </c>
      <c r="Q187" s="390">
        <f>IF($E187="","",VLOOKUP($E187,'SuperTour Women'!$E$6:$AN$238,15,FALSE))</f>
        <v>0</v>
      </c>
      <c r="R187" s="43">
        <f>IF(Q187,LOOKUP(Q187,{1;2;3;4;5;6;7;8;9;10;11;12;13;14;15;16;17;18;19;20;21},{30;25;21;18;16;15;14;13;12;11;10;9;8;7;6;5;4;3;2;1;0}),0)</f>
        <v>0</v>
      </c>
      <c r="S187" s="390">
        <f>IF($E187="","",VLOOKUP($E187,'SuperTour Women'!$E$6:$AN$238,17,FALSE))</f>
        <v>0</v>
      </c>
      <c r="T187" s="45">
        <f>IF(S187,LOOKUP(S187,{1;2;3;4;5;6;7;8;9;10;11;12;13;14;15;16;17;18;19;20;21},{60;50;42;36;32;30;28;26;24;22;20;18;16;14;12;10;8;6;4;2;0}),0)</f>
        <v>0</v>
      </c>
      <c r="U187" s="390">
        <f>IF($E187="","",VLOOKUP($E187,'SuperTour Women'!$E$6:$AN$238,19,FALSE))</f>
        <v>0</v>
      </c>
      <c r="V187" s="41">
        <f>IF(U187,LOOKUP(U187,{1;2;3;4;5;6;7;8;9;10;11;12;13;14;15;16;17;18;19;20;21},{60;50;42;36;32;30;28;26;24;22;20;18;16;14;12;10;8;6;4;2;0}),0)</f>
        <v>0</v>
      </c>
      <c r="W187" s="390">
        <f>IF($E187="","",VLOOKUP($E187,'SuperTour Women'!$E$6:$AN$238,21,FALSE))</f>
        <v>0</v>
      </c>
      <c r="X187" s="45">
        <f>IF(W187,LOOKUP(W187,{1;2;3;4;5;6;7;8;9;10;11;12;13;14;15;16;17;18;19;20;21},{60;50;42;36;32;30;28;26;24;22;20;18;16;14;12;10;8;6;4;2;0}),0)</f>
        <v>0</v>
      </c>
      <c r="Y187" s="390">
        <f>IF($E187="","",VLOOKUP($E187,'SuperTour Women'!$E$6:$AN$238,23,FALSE))</f>
        <v>0</v>
      </c>
      <c r="Z187" s="41">
        <f>IF(Y187,LOOKUP(Y187,{1;2;3;4;5;6;7;8;9;10;11;12;13;14;15;16;17;18;19;20;21},{60;50;42;36;32;30;28;26;24;22;20;18;16;14;12;10;8;6;4;2;0}),0)</f>
        <v>0</v>
      </c>
      <c r="AA187" s="390">
        <f>IF($E187="","",VLOOKUP($E187,'SuperTour Women'!$E$6:$AN$238,25,FALSE))</f>
        <v>0</v>
      </c>
      <c r="AB187" s="106">
        <f>IF(AA187,LOOKUP(AA187,{1;2;3;4;5;6;7;8;9;10;11;12;13;14;15;16;17;18;19;20;21},{30;25;21;18;16;15;14;13;12;11;10;9;8;7;6;5;4;3;2;1;0}),0)</f>
        <v>0</v>
      </c>
      <c r="AC187" s="390">
        <f>IF($E187="","",VLOOKUP($E187,'SuperTour Women'!$E$6:$AN$238,27,FALSE))</f>
        <v>0</v>
      </c>
      <c r="AD187" s="488">
        <f>IF(AC187,LOOKUP(AC187,{1;2;3;4;5;6;7;8;9;10;11;12;13;14;15;16;17;18;19;20;21},{30;25;21;18;16;15;14;13;12;11;10;9;8;7;6;5;4;3;2;1;0}),0)</f>
        <v>0</v>
      </c>
      <c r="AE187" s="390">
        <f>IF($E187="","",VLOOKUP($E187,'SuperTour Women'!$E$6:$AN$238,29,FALSE))</f>
        <v>0</v>
      </c>
      <c r="AF187" s="106">
        <f>IF(AE187,LOOKUP(AE187,{1;2;3;4;5;6;7;8;9;10;11;12;13;14;15;16;17;18;19;20;21},{30;25;21;18;16;15;14;13;12;11;10;9;8;7;6;5;4;3;2;1;0}),0)</f>
        <v>0</v>
      </c>
      <c r="AG187" s="390">
        <f>IF($E187="","",VLOOKUP($E187,'SuperTour Women'!$E$6:$AN$238,31,FALSE))</f>
        <v>0</v>
      </c>
      <c r="AH187" s="41">
        <f>IF(AG187,LOOKUP(AG187,{1;2;3;4;5;6;7;8;9;10;11;12;13;14;15;16;17;18;19;20;21},{30;25;21;18;16;15;14;13;12;11;10;9;8;7;6;5;4;3;2;1;0}),0)</f>
        <v>0</v>
      </c>
      <c r="AI187" s="390">
        <f>IF($E187="","",VLOOKUP($E187,'SuperTour Women'!$E$6:$AN$238,33,FALSE))</f>
        <v>0</v>
      </c>
      <c r="AJ187" s="43">
        <f>IF(AI187,LOOKUP(AI187,{1;2;3;4;5;6;7;8;9;10;11;12;13;14;15;16;17;18;19;20;21},{30;25;21;18;16;15;14;13;12;11;10;9;8;7;6;5;4;3;2;1;0}),0)</f>
        <v>0</v>
      </c>
      <c r="AK187" s="390">
        <f>IF($E187="","",VLOOKUP($E187,'SuperTour Women'!$E$6:$AN$238,35,FALSE))</f>
        <v>0</v>
      </c>
      <c r="AL187" s="43">
        <f>IF(AK187,LOOKUP(AK187,{1;2;3;4;5;6;7;8;9;10;11;12;13;14;15;16;17;18;19;20;21},{30;25;21;18;16;15;14;13;12;11;10;9;8;7;6;5;4;3;2;1;0}),0)</f>
        <v>0</v>
      </c>
      <c r="AM187" s="437"/>
      <c r="AN187" s="255">
        <f t="shared" si="24"/>
        <v>57</v>
      </c>
      <c r="AO187" s="256">
        <f>(L187+N187+P187+R187+T187+V187+X187+Z187+AB187+AD187+AF187+AH187+AJ187+AL187)- SMALL((L187,N187,P187,R187,T187,V187,X187,Z187,AB187,AD187,AF187,AH187,AJ187,AL187),1)- SMALL((L187,N187,P187,R187,T187,V187,X187,Z187,AB187,AD187,AF187,AH187,AJ187,AL187),2)- SMALL((L187,N187,P187,R187,T187,V187,X187,Z187,AB187,AD187,AF187,AH187,AJ187,AL187),3)</f>
        <v>0</v>
      </c>
      <c r="AP187" s="393"/>
    </row>
    <row r="188" spans="1:42" s="54" customFormat="1" ht="17" customHeight="1" x14ac:dyDescent="0.2">
      <c r="A188" s="190">
        <f t="shared" si="21"/>
        <v>85</v>
      </c>
      <c r="B188" s="187">
        <v>3535756</v>
      </c>
      <c r="C188" s="181" t="s">
        <v>294</v>
      </c>
      <c r="D188" s="181" t="s">
        <v>295</v>
      </c>
      <c r="E188" s="178" t="str">
        <f t="shared" si="22"/>
        <v>CarlyWYNN</v>
      </c>
      <c r="F188" s="172">
        <v>2017</v>
      </c>
      <c r="G188" s="193">
        <v>1992</v>
      </c>
      <c r="H188" s="311" t="str">
        <f t="shared" si="23"/>
        <v>SR</v>
      </c>
      <c r="I188" s="415">
        <f>(L188+N188+P188+R188+T188+V188+X188+Z188+AB188+AD188+AF188+AH188+AJ188+AL188)-SMALL((L188, N188,P188,R188,T188,V188,X188,Z188,AB188,AD188,AF188,AH188,AJ188,AL188),1)-SMALL((L188,N188,P188,R188,T188,V188,X188,Z188,AB188,AD188,AF188,AH188,AJ188,AL188),2)-SMALL((L188,N188,P188,R188,T188,V188,X188,Z188,AB188,AD188,AF188,AH188,AJ188,AL188),3)</f>
        <v>0</v>
      </c>
      <c r="J188" s="393"/>
      <c r="K188" s="388">
        <f>IF($E188="","",VLOOKUP($E188,'SuperTour Women'!$E$6:$AN$238,9,FALSE))</f>
        <v>0</v>
      </c>
      <c r="L188" s="157">
        <f>IF(K188,LOOKUP(K188,{1;2;3;4;5;6;7;8;9;10;11;12;13;14;15;16;17;18;19;20;21},{30;25;21;18;16;15;14;13;12;11;10;9;8;7;6;5;4;3;2;1;0}),0)</f>
        <v>0</v>
      </c>
      <c r="M188" s="390">
        <f>IF($E188="","",VLOOKUP($E188,'SuperTour Women'!$E$6:$AN$238,11,FALSE))</f>
        <v>0</v>
      </c>
      <c r="N188" s="43">
        <f>IF(M188,LOOKUP(M188,{1;2;3;4;5;6;7;8;9;10;11;12;13;14;15;16;17;18;19;20;21},{30;25;21;18;16;15;14;13;12;11;10;9;8;7;6;5;4;3;2;1;0}),0)</f>
        <v>0</v>
      </c>
      <c r="O188" s="390">
        <f>IF($E188="","",VLOOKUP($E188,'SuperTour Women'!$E$6:$AN$238,13,FALSE))</f>
        <v>0</v>
      </c>
      <c r="P188" s="41">
        <f>IF(O188,LOOKUP(O188,{1;2;3;4;5;6;7;8;9;10;11;12;13;14;15;16;17;18;19;20;21},{30;25;21;18;16;15;14;13;12;11;10;9;8;7;6;5;4;3;2;1;0}),0)</f>
        <v>0</v>
      </c>
      <c r="Q188" s="390">
        <f>IF($E188="","",VLOOKUP($E188,'SuperTour Women'!$E$6:$AN$238,15,FALSE))</f>
        <v>0</v>
      </c>
      <c r="R188" s="43">
        <f>IF(Q188,LOOKUP(Q188,{1;2;3;4;5;6;7;8;9;10;11;12;13;14;15;16;17;18;19;20;21},{30;25;21;18;16;15;14;13;12;11;10;9;8;7;6;5;4;3;2;1;0}),0)</f>
        <v>0</v>
      </c>
      <c r="S188" s="390">
        <f>IF($E188="","",VLOOKUP($E188,'SuperTour Women'!$E$6:$AN$238,17,FALSE))</f>
        <v>0</v>
      </c>
      <c r="T188" s="45">
        <f>IF(S188,LOOKUP(S188,{1;2;3;4;5;6;7;8;9;10;11;12;13;14;15;16;17;18;19;20;21},{60;50;42;36;32;30;28;26;24;22;20;18;16;14;12;10;8;6;4;2;0}),0)</f>
        <v>0</v>
      </c>
      <c r="U188" s="390">
        <f>IF($E188="","",VLOOKUP($E188,'SuperTour Women'!$E$6:$AN$238,19,FALSE))</f>
        <v>0</v>
      </c>
      <c r="V188" s="41">
        <f>IF(U188,LOOKUP(U188,{1;2;3;4;5;6;7;8;9;10;11;12;13;14;15;16;17;18;19;20;21},{60;50;42;36;32;30;28;26;24;22;20;18;16;14;12;10;8;6;4;2;0}),0)</f>
        <v>0</v>
      </c>
      <c r="W188" s="390">
        <f>IF($E188="","",VLOOKUP($E188,'SuperTour Women'!$E$6:$AN$238,21,FALSE))</f>
        <v>0</v>
      </c>
      <c r="X188" s="45">
        <f>IF(W188,LOOKUP(W188,{1;2;3;4;5;6;7;8;9;10;11;12;13;14;15;16;17;18;19;20;21},{60;50;42;36;32;30;28;26;24;22;20;18;16;14;12;10;8;6;4;2;0}),0)</f>
        <v>0</v>
      </c>
      <c r="Y188" s="390">
        <f>IF($E188="","",VLOOKUP($E188,'SuperTour Women'!$E$6:$AN$238,23,FALSE))</f>
        <v>0</v>
      </c>
      <c r="Z188" s="41">
        <f>IF(Y188,LOOKUP(Y188,{1;2;3;4;5;6;7;8;9;10;11;12;13;14;15;16;17;18;19;20;21},{60;50;42;36;32;30;28;26;24;22;20;18;16;14;12;10;8;6;4;2;0}),0)</f>
        <v>0</v>
      </c>
      <c r="AA188" s="390">
        <f>IF($E188="","",VLOOKUP($E188,'SuperTour Women'!$E$6:$AN$238,25,FALSE))</f>
        <v>0</v>
      </c>
      <c r="AB188" s="106">
        <f>IF(AA188,LOOKUP(AA188,{1;2;3;4;5;6;7;8;9;10;11;12;13;14;15;16;17;18;19;20;21},{30;25;21;18;16;15;14;13;12;11;10;9;8;7;6;5;4;3;2;1;0}),0)</f>
        <v>0</v>
      </c>
      <c r="AC188" s="390">
        <f>IF($E188="","",VLOOKUP($E188,'SuperTour Women'!$E$6:$AN$238,27,FALSE))</f>
        <v>0</v>
      </c>
      <c r="AD188" s="488">
        <f>IF(AC188,LOOKUP(AC188,{1;2;3;4;5;6;7;8;9;10;11;12;13;14;15;16;17;18;19;20;21},{30;25;21;18;16;15;14;13;12;11;10;9;8;7;6;5;4;3;2;1;0}),0)</f>
        <v>0</v>
      </c>
      <c r="AE188" s="390">
        <f>IF($E188="","",VLOOKUP($E188,'SuperTour Women'!$E$6:$AN$238,29,FALSE))</f>
        <v>0</v>
      </c>
      <c r="AF188" s="106">
        <f>IF(AE188,LOOKUP(AE188,{1;2;3;4;5;6;7;8;9;10;11;12;13;14;15;16;17;18;19;20;21},{30;25;21;18;16;15;14;13;12;11;10;9;8;7;6;5;4;3;2;1;0}),0)</f>
        <v>0</v>
      </c>
      <c r="AG188" s="390">
        <f>IF($E188="","",VLOOKUP($E188,'SuperTour Women'!$E$6:$AN$238,31,FALSE))</f>
        <v>0</v>
      </c>
      <c r="AH188" s="41">
        <f>IF(AG188,LOOKUP(AG188,{1;2;3;4;5;6;7;8;9;10;11;12;13;14;15;16;17;18;19;20;21},{30;25;21;18;16;15;14;13;12;11;10;9;8;7;6;5;4;3;2;1;0}),0)</f>
        <v>0</v>
      </c>
      <c r="AI188" s="390">
        <f>IF($E188="","",VLOOKUP($E188,'SuperTour Women'!$E$6:$AN$238,33,FALSE))</f>
        <v>0</v>
      </c>
      <c r="AJ188" s="43">
        <f>IF(AI188,LOOKUP(AI188,{1;2;3;4;5;6;7;8;9;10;11;12;13;14;15;16;17;18;19;20;21},{30;25;21;18;16;15;14;13;12;11;10;9;8;7;6;5;4;3;2;1;0}),0)</f>
        <v>0</v>
      </c>
      <c r="AK188" s="390">
        <f>IF($E188="","",VLOOKUP($E188,'SuperTour Women'!$E$6:$AN$238,35,FALSE))</f>
        <v>0</v>
      </c>
      <c r="AL188" s="43">
        <f>IF(AK188,LOOKUP(AK188,{1;2;3;4;5;6;7;8;9;10;11;12;13;14;15;16;17;18;19;20;21},{30;25;21;18;16;15;14;13;12;11;10;9;8;7;6;5;4;3;2;1;0}),0)</f>
        <v>0</v>
      </c>
      <c r="AM188" s="259"/>
      <c r="AN188" s="255">
        <f t="shared" si="24"/>
        <v>57</v>
      </c>
      <c r="AO188" s="256">
        <f>(L188+N188+P188+R188+T188+V188+X188+Z188+AB188+AD188+AF188+AH188+AJ188+AL188)- SMALL((L188,N188,P188,R188,T188,V188,X188,Z188,AB188,AD188,AF188,AH188,AJ188,AL188),1)- SMALL((L188,N188,P188,R188,T188,V188,X188,Z188,AB188,AD188,AF188,AH188,AJ188,AL188),2)- SMALL((L188,N188,P188,R188,T188,V188,X188,Z188,AB188,AD188,AF188,AH188,AJ188,AL188),3)</f>
        <v>0</v>
      </c>
      <c r="AP188" s="161"/>
    </row>
    <row r="189" spans="1:42" s="54" customFormat="1" ht="17" customHeight="1" thickBot="1" x14ac:dyDescent="0.25">
      <c r="A189" s="191">
        <f t="shared" si="21"/>
        <v>85</v>
      </c>
      <c r="B189" s="188">
        <v>3535682</v>
      </c>
      <c r="C189" s="183" t="s">
        <v>283</v>
      </c>
      <c r="D189" s="183" t="s">
        <v>475</v>
      </c>
      <c r="E189" s="179" t="str">
        <f t="shared" si="22"/>
        <v>LydiaYOUKEY</v>
      </c>
      <c r="F189" s="176">
        <v>2017</v>
      </c>
      <c r="G189" s="197">
        <v>1999</v>
      </c>
      <c r="H189" s="312" t="str">
        <f t="shared" si="23"/>
        <v>U23</v>
      </c>
      <c r="I189" s="415">
        <f>(L189+N189+P189+R189+T189+V189+X189+Z189+AB189+AD189+AF189+AH189+AJ189+AL189)-SMALL((L189, N189,P189,R189,T189,V189,X189,Z189,AB189,AD189,AF189,AH189,AJ189,AL189),1)-SMALL((L189,N189,P189,R189,T189,V189,X189,Z189,AB189,AD189,AF189,AH189,AJ189,AL189),2)-SMALL((L189,N189,P189,R189,T189,V189,X189,Z189,AB189,AD189,AF189,AH189,AJ189,AL189),3)</f>
        <v>0</v>
      </c>
      <c r="J189" s="393"/>
      <c r="K189" s="388">
        <f>IF($E189="","",VLOOKUP($E189,'SuperTour Women'!$E$6:$AN$238,9,FALSE))</f>
        <v>0</v>
      </c>
      <c r="L189" s="157">
        <f>IF(K189,LOOKUP(K189,{1;2;3;4;5;6;7;8;9;10;11;12;13;14;15;16;17;18;19;20;21},{30;25;21;18;16;15;14;13;12;11;10;9;8;7;6;5;4;3;2;1;0}),0)</f>
        <v>0</v>
      </c>
      <c r="M189" s="390">
        <f>IF($E189="","",VLOOKUP($E189,'SuperTour Women'!$E$6:$AN$238,11,FALSE))</f>
        <v>0</v>
      </c>
      <c r="N189" s="43">
        <f>IF(M189,LOOKUP(M189,{1;2;3;4;5;6;7;8;9;10;11;12;13;14;15;16;17;18;19;20;21},{30;25;21;18;16;15;14;13;12;11;10;9;8;7;6;5;4;3;2;1;0}),0)</f>
        <v>0</v>
      </c>
      <c r="O189" s="390">
        <f>IF($E189="","",VLOOKUP($E189,'SuperTour Women'!$E$6:$AN$238,13,FALSE))</f>
        <v>0</v>
      </c>
      <c r="P189" s="41">
        <f>IF(O189,LOOKUP(O189,{1;2;3;4;5;6;7;8;9;10;11;12;13;14;15;16;17;18;19;20;21},{30;25;21;18;16;15;14;13;12;11;10;9;8;7;6;5;4;3;2;1;0}),0)</f>
        <v>0</v>
      </c>
      <c r="Q189" s="390">
        <f>IF($E189="","",VLOOKUP($E189,'SuperTour Women'!$E$6:$AN$238,15,FALSE))</f>
        <v>0</v>
      </c>
      <c r="R189" s="43">
        <f>IF(Q189,LOOKUP(Q189,{1;2;3;4;5;6;7;8;9;10;11;12;13;14;15;16;17;18;19;20;21},{30;25;21;18;16;15;14;13;12;11;10;9;8;7;6;5;4;3;2;1;0}),0)</f>
        <v>0</v>
      </c>
      <c r="S189" s="390">
        <f>IF($E189="","",VLOOKUP($E189,'SuperTour Women'!$E$6:$AN$238,17,FALSE))</f>
        <v>0</v>
      </c>
      <c r="T189" s="45">
        <f>IF(S189,LOOKUP(S189,{1;2;3;4;5;6;7;8;9;10;11;12;13;14;15;16;17;18;19;20;21},{60;50;42;36;32;30;28;26;24;22;20;18;16;14;12;10;8;6;4;2;0}),0)</f>
        <v>0</v>
      </c>
      <c r="U189" s="390">
        <f>IF($E189="","",VLOOKUP($E189,'SuperTour Women'!$E$6:$AN$238,19,FALSE))</f>
        <v>0</v>
      </c>
      <c r="V189" s="41">
        <f>IF(U189,LOOKUP(U189,{1;2;3;4;5;6;7;8;9;10;11;12;13;14;15;16;17;18;19;20;21},{60;50;42;36;32;30;28;26;24;22;20;18;16;14;12;10;8;6;4;2;0}),0)</f>
        <v>0</v>
      </c>
      <c r="W189" s="390">
        <f>IF($E189="","",VLOOKUP($E189,'SuperTour Women'!$E$6:$AN$238,21,FALSE))</f>
        <v>0</v>
      </c>
      <c r="X189" s="45">
        <f>IF(W189,LOOKUP(W189,{1;2;3;4;5;6;7;8;9;10;11;12;13;14;15;16;17;18;19;20;21},{60;50;42;36;32;30;28;26;24;22;20;18;16;14;12;10;8;6;4;2;0}),0)</f>
        <v>0</v>
      </c>
      <c r="Y189" s="390">
        <f>IF($E189="","",VLOOKUP($E189,'SuperTour Women'!$E$6:$AN$238,23,FALSE))</f>
        <v>0</v>
      </c>
      <c r="Z189" s="41">
        <f>IF(Y189,LOOKUP(Y189,{1;2;3;4;5;6;7;8;9;10;11;12;13;14;15;16;17;18;19;20;21},{60;50;42;36;32;30;28;26;24;22;20;18;16;14;12;10;8;6;4;2;0}),0)</f>
        <v>0</v>
      </c>
      <c r="AA189" s="390">
        <f>IF($E189="","",VLOOKUP($E189,'SuperTour Women'!$E$6:$AN$238,25,FALSE))</f>
        <v>0</v>
      </c>
      <c r="AB189" s="106">
        <f>IF(AA189,LOOKUP(AA189,{1;2;3;4;5;6;7;8;9;10;11;12;13;14;15;16;17;18;19;20;21},{30;25;21;18;16;15;14;13;12;11;10;9;8;7;6;5;4;3;2;1;0}),0)</f>
        <v>0</v>
      </c>
      <c r="AC189" s="390">
        <f>IF($E189="","",VLOOKUP($E189,'SuperTour Women'!$E$6:$AN$238,27,FALSE))</f>
        <v>0</v>
      </c>
      <c r="AD189" s="488">
        <f>IF(AC189,LOOKUP(AC189,{1;2;3;4;5;6;7;8;9;10;11;12;13;14;15;16;17;18;19;20;21},{30;25;21;18;16;15;14;13;12;11;10;9;8;7;6;5;4;3;2;1;0}),0)</f>
        <v>0</v>
      </c>
      <c r="AE189" s="390">
        <f>IF($E189="","",VLOOKUP($E189,'SuperTour Women'!$E$6:$AN$238,29,FALSE))</f>
        <v>0</v>
      </c>
      <c r="AF189" s="106">
        <f>IF(AE189,LOOKUP(AE189,{1;2;3;4;5;6;7;8;9;10;11;12;13;14;15;16;17;18;19;20;21},{30;25;21;18;16;15;14;13;12;11;10;9;8;7;6;5;4;3;2;1;0}),0)</f>
        <v>0</v>
      </c>
      <c r="AG189" s="390">
        <f>IF($E189="","",VLOOKUP($E189,'SuperTour Women'!$E$6:$AN$238,31,FALSE))</f>
        <v>0</v>
      </c>
      <c r="AH189" s="41">
        <f>IF(AG189,LOOKUP(AG189,{1;2;3;4;5;6;7;8;9;10;11;12;13;14;15;16;17;18;19;20;21},{30;25;21;18;16;15;14;13;12;11;10;9;8;7;6;5;4;3;2;1;0}),0)</f>
        <v>0</v>
      </c>
      <c r="AI189" s="390">
        <f>IF($E189="","",VLOOKUP($E189,'SuperTour Women'!$E$6:$AN$238,33,FALSE))</f>
        <v>0</v>
      </c>
      <c r="AJ189" s="43">
        <f>IF(AI189,LOOKUP(AI189,{1;2;3;4;5;6;7;8;9;10;11;12;13;14;15;16;17;18;19;20;21},{30;25;21;18;16;15;14;13;12;11;10;9;8;7;6;5;4;3;2;1;0}),0)</f>
        <v>0</v>
      </c>
      <c r="AK189" s="390">
        <f>IF($E189="","",VLOOKUP($E189,'SuperTour Women'!$E$6:$AN$238,35,FALSE))</f>
        <v>0</v>
      </c>
      <c r="AL189" s="43">
        <f>IF(AK189,LOOKUP(AK189,{1;2;3;4;5;6;7;8;9;10;11;12;13;14;15;16;17;18;19;20;21},{30;25;21;18;16;15;14;13;12;11;10;9;8;7;6;5;4;3;2;1;0}),0)</f>
        <v>0</v>
      </c>
      <c r="AM189" s="259"/>
      <c r="AN189" s="257">
        <f t="shared" si="24"/>
        <v>57</v>
      </c>
      <c r="AO189" s="258">
        <f>(L189+N189+P189+R189+T189+V189+X189+Z189+AB189+AD189+AF189+AH189+AJ189+AL189)- SMALL((L189,N189,P189,R189,T189,V189,X189,Z189,AB189,AD189,AF189,AH189,AJ189,AL189),1)- SMALL((L189,N189,P189,R189,T189,V189,X189,Z189,AB189,AD189,AF189,AH189,AJ189,AL189),2)- SMALL((L189,N189,P189,R189,T189,V189,X189,Z189,AB189,AD189,AF189,AH189,AJ189,AL189),3)</f>
        <v>0</v>
      </c>
      <c r="AP189" s="161"/>
    </row>
    <row r="190" spans="1:42" s="54" customFormat="1" ht="15.5" customHeight="1" x14ac:dyDescent="0.2">
      <c r="A190" s="96"/>
      <c r="B190" s="96"/>
      <c r="C190" s="96"/>
      <c r="D190" s="96"/>
      <c r="E190" s="96"/>
      <c r="F190" s="96"/>
      <c r="G190" s="96"/>
      <c r="H190" s="96"/>
      <c r="I190" s="96"/>
      <c r="K190" s="67">
        <f>COUNTA(K6:K189)</f>
        <v>179</v>
      </c>
      <c r="M190" s="67">
        <f>COUNTA(M6:M189)</f>
        <v>181</v>
      </c>
      <c r="O190" s="67">
        <f>COUNTA(O6:O189)</f>
        <v>181</v>
      </c>
      <c r="Q190" s="67">
        <f>COUNTA(Q6:Q189)</f>
        <v>181</v>
      </c>
      <c r="S190" s="67">
        <f>COUNTA(S6:S189)</f>
        <v>181</v>
      </c>
      <c r="U190" s="67">
        <f>COUNTA(U6:U189)</f>
        <v>184</v>
      </c>
      <c r="W190" s="67">
        <f>COUNTA(W6:W189)</f>
        <v>184</v>
      </c>
      <c r="Y190" s="67">
        <f>COUNTA(Y6:Y189)</f>
        <v>184</v>
      </c>
      <c r="AA190" s="67">
        <f>COUNTA(AA6:AA189)</f>
        <v>184</v>
      </c>
      <c r="AC190" s="67">
        <f>COUNTA(AC6:AC189)</f>
        <v>184</v>
      </c>
      <c r="AE190" s="67">
        <f>COUNTA(AE6:AE189)</f>
        <v>184</v>
      </c>
      <c r="AG190" s="67">
        <f>COUNTA(AG6:AG186)</f>
        <v>181</v>
      </c>
      <c r="AI190" s="67">
        <f>COUNTA(AI6:AI186)</f>
        <v>181</v>
      </c>
      <c r="AK190" s="67">
        <f>COUNTA(AK6:AK186)</f>
        <v>181</v>
      </c>
      <c r="AN190"/>
      <c r="AO190"/>
    </row>
    <row r="191" spans="1:42" s="54" customFormat="1" ht="15" customHeight="1" x14ac:dyDescent="0.2">
      <c r="K191" s="54">
        <f>SUM(K6:K189)</f>
        <v>210</v>
      </c>
      <c r="M191" s="54">
        <f>SUM(M6:M189)</f>
        <v>210</v>
      </c>
      <c r="O191" s="54">
        <f>SUM(O6:O189)</f>
        <v>210</v>
      </c>
      <c r="Q191" s="54">
        <f>SUM(Q6:Q189)</f>
        <v>210</v>
      </c>
      <c r="S191" s="54">
        <f>SUM(S6:S189)</f>
        <v>210</v>
      </c>
      <c r="U191" s="54">
        <f>SUM(U6:U186)</f>
        <v>210</v>
      </c>
      <c r="W191" s="54">
        <f>SUM(W6:W189)</f>
        <v>210</v>
      </c>
      <c r="Y191" s="54">
        <f>SUM(Y6:Y186)</f>
        <v>210</v>
      </c>
      <c r="AA191" s="54">
        <f>SUM(AA6:AA186)</f>
        <v>210</v>
      </c>
      <c r="AC191" s="54">
        <f>SUM(AC6:AC186)</f>
        <v>210</v>
      </c>
      <c r="AE191" s="54">
        <f>SUM(AE6:AE186)</f>
        <v>210</v>
      </c>
      <c r="AG191" s="69">
        <f>SUM(AG6:AG186)</f>
        <v>153</v>
      </c>
      <c r="AI191" s="69">
        <f>SUM(AI6:AI186)</f>
        <v>210</v>
      </c>
      <c r="AK191" s="69">
        <f>SUM(AK6:AK186)</f>
        <v>210</v>
      </c>
      <c r="AN191"/>
      <c r="AO191"/>
    </row>
    <row r="208" spans="40:41" s="54" customFormat="1" ht="15" customHeight="1" x14ac:dyDescent="0.2">
      <c r="AN208"/>
      <c r="AO208"/>
    </row>
    <row r="209" spans="40:41" s="54" customFormat="1" ht="15" customHeight="1" x14ac:dyDescent="0.2">
      <c r="AN209"/>
      <c r="AO209"/>
    </row>
    <row r="210" spans="40:41" s="54" customFormat="1" ht="15" customHeight="1" x14ac:dyDescent="0.2">
      <c r="AN210"/>
      <c r="AO210"/>
    </row>
  </sheetData>
  <sortState ref="A6:AP189">
    <sortCondition descending="1" ref="I6:I189"/>
  </sortState>
  <mergeCells count="28">
    <mergeCell ref="AK4:AL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U3:V3"/>
    <mergeCell ref="AC4:AD4"/>
    <mergeCell ref="AE4:AF4"/>
    <mergeCell ref="AG4:AH4"/>
    <mergeCell ref="AI4:AJ4"/>
    <mergeCell ref="AK3:AL3"/>
    <mergeCell ref="W3:X3"/>
    <mergeCell ref="Y3:Z3"/>
    <mergeCell ref="AA3:AB3"/>
    <mergeCell ref="AC3:AD3"/>
    <mergeCell ref="AE3:AF3"/>
    <mergeCell ref="AG3:AH3"/>
    <mergeCell ref="AI3:AJ3"/>
    <mergeCell ref="K3:L3"/>
    <mergeCell ref="M3:N3"/>
    <mergeCell ref="O3:P3"/>
    <mergeCell ref="Q3:R3"/>
    <mergeCell ref="S3:T3"/>
  </mergeCells>
  <conditionalFormatting sqref="H6:H189">
    <cfRule type="expression" dxfId="18" priority="165">
      <formula>IF(AND($H6="U23",$I6=$J$5),TRUE)</formula>
    </cfRule>
  </conditionalFormatting>
  <conditionalFormatting sqref="B109:B149 B79:B93 B151:B158 B100 B183:B186 B95:B96 B56:B77 B160:B166 B188:B243 B6:B7 B13:B54 B103:B107 B168:B181 B9">
    <cfRule type="duplicateValues" dxfId="17" priority="18"/>
  </conditionalFormatting>
  <conditionalFormatting sqref="B108">
    <cfRule type="duplicateValues" dxfId="16" priority="17"/>
  </conditionalFormatting>
  <conditionalFormatting sqref="B78">
    <cfRule type="duplicateValues" dxfId="15" priority="16"/>
  </conditionalFormatting>
  <conditionalFormatting sqref="B150">
    <cfRule type="duplicateValues" dxfId="14" priority="15"/>
  </conditionalFormatting>
  <conditionalFormatting sqref="B97:B98">
    <cfRule type="duplicateValues" dxfId="13" priority="14"/>
  </conditionalFormatting>
  <conditionalFormatting sqref="B182">
    <cfRule type="duplicateValues" dxfId="12" priority="13"/>
  </conditionalFormatting>
  <conditionalFormatting sqref="B94">
    <cfRule type="duplicateValues" dxfId="11" priority="12"/>
  </conditionalFormatting>
  <conditionalFormatting sqref="B55">
    <cfRule type="duplicateValues" dxfId="10" priority="11"/>
  </conditionalFormatting>
  <conditionalFormatting sqref="B102">
    <cfRule type="duplicateValues" dxfId="9" priority="7"/>
  </conditionalFormatting>
  <conditionalFormatting sqref="B99">
    <cfRule type="duplicateValues" dxfId="8" priority="5"/>
  </conditionalFormatting>
  <conditionalFormatting sqref="B101">
    <cfRule type="duplicateValues" dxfId="7" priority="4"/>
  </conditionalFormatting>
  <conditionalFormatting sqref="B167">
    <cfRule type="duplicateValues" dxfId="6" priority="3"/>
  </conditionalFormatting>
  <conditionalFormatting sqref="I6:I189">
    <cfRule type="top10" dxfId="5" priority="455" rank="1"/>
  </conditionalFormatting>
  <conditionalFormatting sqref="B8">
    <cfRule type="duplicateValues" dxfId="4" priority="1"/>
  </conditionalFormatting>
  <hyperlinks>
    <hyperlink ref="B90" r:id="rId1" display="https://data.fis-ski.com/dynamic/athlete-biography.html?sector=CC&amp;listid=&amp;competitorid=166641"/>
    <hyperlink ref="B91" r:id="rId2" display="https://data.fis-ski.com/dynamic/athlete-biography.html?sector=CC&amp;listid=&amp;competitorid=202743"/>
    <hyperlink ref="B50" r:id="rId3" display="https://data.fis-ski.com/dynamic/athlete-biography.html?sector=CC&amp;listid=&amp;competitorid=177783"/>
    <hyperlink ref="B92" r:id="rId4" display="https://data.fis-ski.com/dynamic/athlete-biography.html?sector=CC&amp;listid=&amp;competitorid=160019"/>
    <hyperlink ref="B34" r:id="rId5" display="https://data.fis-ski.com/dynamic/athlete-biography.html?sector=CC&amp;listid=&amp;competitorid=158312"/>
    <hyperlink ref="B93" r:id="rId6" display="https://data.fis-ski.com/dynamic/athlete-biography.html?sector=CC&amp;listid=&amp;competitorid=131890"/>
    <hyperlink ref="B94" r:id="rId7" display="https://data.fis-ski.com/dynamic/athlete-biography.html?sector=CC&amp;listid=&amp;competitorid=232078"/>
    <hyperlink ref="B64" r:id="rId8" display="https://data.fis-ski.com/dynamic/athlete-biography.html?sector=CC&amp;listid=&amp;competitorid=205305"/>
    <hyperlink ref="B95" r:id="rId9" display="https://data.fis-ski.com/dynamic/athlete-biography.html?sector=CC&amp;listid=&amp;competitorid=122821"/>
    <hyperlink ref="B40" r:id="rId10" display="https://data.fis-ski.com/dynamic/athlete-biography.html?sector=CC&amp;listid=&amp;competitorid=185283"/>
    <hyperlink ref="B65" r:id="rId11" display="https://data.fis-ski.com/dynamic/athlete-biography.html?sector=CC&amp;listid=&amp;competitorid=198977"/>
    <hyperlink ref="B26" r:id="rId12" display="https://data.fis-ski.com/dynamic/athlete-biography.html?sector=CC&amp;listid=&amp;competitorid=113062"/>
    <hyperlink ref="B103" r:id="rId13" display="https://data.fis-ski.com/dynamic/athlete-biography.html?sector=CC&amp;listid=&amp;competitorid=215825"/>
    <hyperlink ref="B107" r:id="rId14" display="https://data.fis-ski.com/dynamic/athlete-biography.html?sector=CC&amp;listid=&amp;competitorid=146768"/>
    <hyperlink ref="B108" r:id="rId15" display="https://data.fis-ski.com/dynamic/athlete-biography.html?sector=CC&amp;listid=&amp;competitorid=202832"/>
    <hyperlink ref="B52" r:id="rId16" display="https://data.fis-ski.com/dynamic/athlete-biography.html?sector=CC&amp;listid=&amp;competitorid=201025"/>
    <hyperlink ref="B112" r:id="rId17" display="https://data.fis-ski.com/dynamic/athlete-biography.html?sector=CC&amp;listid=&amp;competitorid=205775"/>
    <hyperlink ref="B19" r:id="rId18" display="https://data.fis-ski.com/dynamic/athlete-biography.html?sector=CC&amp;listid=&amp;competitorid=211132"/>
    <hyperlink ref="B15" r:id="rId19" display="https://data.fis-ski.com/dynamic/athlete-biography.html?sector=CC&amp;listid=&amp;competitorid=101267"/>
    <hyperlink ref="B11" r:id="rId20" display="https://data.fis-ski.com/dynamic/athlete-biography.html?sector=CC&amp;listid=&amp;competitorid=158379"/>
    <hyperlink ref="B58" r:id="rId21" display="https://data.fis-ski.com/dynamic/athlete-biography.html?sector=CC&amp;listid=&amp;competitorid=210906"/>
    <hyperlink ref="B121" r:id="rId22" display="https://data.fis-ski.com/dynamic/athlete-biography.html?sector=CC&amp;listid=&amp;competitorid=10947"/>
    <hyperlink ref="B17" r:id="rId23" display="https://data.fis-ski.com/dynamic/athlete-biography.html?sector=CC&amp;listid=&amp;competitorid=141910"/>
    <hyperlink ref="B12" r:id="rId24" display="https://data.fis-ski.com/dynamic/athlete-biography.html?sector=CC&amp;listid=&amp;competitorid=187708"/>
    <hyperlink ref="B132" r:id="rId25" display="https://data.fis-ski.com/dynamic/athlete-biography.html?sector=CC&amp;listid=&amp;competitorid=185285"/>
    <hyperlink ref="B36" r:id="rId26" display="https://data.fis-ski.com/dynamic/athlete-biography.html?sector=CC&amp;listid=&amp;competitorid=207743"/>
    <hyperlink ref="B20" r:id="rId27" display="https://data.fis-ski.com/dynamic/athlete-biography.html?sector=CC&amp;listid=&amp;competitorid=194574"/>
    <hyperlink ref="B7" r:id="rId28" display="https://data.fis-ski.com/dynamic/athlete-biography.html?sector=CC&amp;listid=&amp;competitorid=181770"/>
    <hyperlink ref="B145" r:id="rId29" display="https://data.fis-ski.com/dynamic/athlete-biography.html?sector=CC&amp;listid=&amp;competitorid=219805"/>
    <hyperlink ref="B43" r:id="rId30" display="https://data.fis-ski.com/dynamic/athlete-biography.html?sector=CC&amp;listid=&amp;competitorid=208825"/>
    <hyperlink ref="B148" r:id="rId31" display="https://data.fis-ski.com/dynamic/athlete-biography.html?sector=CC&amp;listid=&amp;competitorid=183931"/>
    <hyperlink ref="B150" r:id="rId32" display="https://data.fis-ski.com/dynamic/athlete-biography.html?sector=CC&amp;listid=&amp;competitorid=203668"/>
    <hyperlink ref="B151" r:id="rId33" display="https://data.fis-ski.com/dynamic/athlete-biography.html?sector=CC&amp;listid=&amp;competitorid=224476"/>
    <hyperlink ref="B35" r:id="rId34" display="https://data.fis-ski.com/dynamic/athlete-biography.html?sector=CC&amp;listid=&amp;competitorid=200343"/>
    <hyperlink ref="B13" r:id="rId35" display="https://data.fis-ski.com/dynamic/athlete-biography.html?sector=CC&amp;listid=&amp;competitorid=185791"/>
    <hyperlink ref="B10" r:id="rId36" display="https://data.fis-ski.com/dynamic/athlete-biography.html?sector=CC&amp;listid=&amp;competitorid=132660"/>
    <hyperlink ref="B18" r:id="rId37" display="https://data.fis-ski.com/dynamic/athlete-biography.html?sector=CC&amp;listid=&amp;competitorid=183856"/>
    <hyperlink ref="B14" r:id="rId38" display="https://data.fis-ski.com/dynamic/athlete-biography.html?sector=CC&amp;listid=&amp;competitorid=141746"/>
    <hyperlink ref="B169" r:id="rId39" display="https://data.fis-ski.com/dynamic/athlete-biography.html?sector=CC&amp;listid=&amp;competitorid=207371"/>
    <hyperlink ref="B22" r:id="rId40" display="https://data.fis-ski.com/dynamic/athlete-biography.html?sector=CC&amp;listid=&amp;competitorid=91002"/>
    <hyperlink ref="B9" r:id="rId41" display="https://data.fis-ski.com/dynamic/athlete-biography.html?sector=CC&amp;listid=&amp;competitorid=201180"/>
    <hyperlink ref="B182" r:id="rId42" display="https://data.fis-ski.com/dynamic/athlete-biography.html?sector=CC&amp;listid=&amp;competitorid=232249"/>
    <hyperlink ref="B31" r:id="rId43" display="https://data.fis-ski.com/dynamic/athlete-biography.html?sector=CC&amp;listid=&amp;competitorid=183162"/>
    <hyperlink ref="B30" r:id="rId44" display="https://data.fis-ski.com/dynamic/athlete-biography.html?sector=CC&amp;listid=&amp;competitorid=159285"/>
    <hyperlink ref="B16" r:id="rId45" display="https://data.fis-ski.com/dynamic/athlete-biography.html?sector=CC&amp;listid=&amp;competitorid=185792"/>
    <hyperlink ref="B189" r:id="rId46" display="https://data.fis-ski.com/dynamic/athlete-biography.html?sector=CC&amp;listid=&amp;competitorid=205734"/>
    <hyperlink ref="B8" r:id="rId47" display="https://data.fis-ski.com/dynamic/athlete-biography.html?sector=CC&amp;listid=&amp;competitorid=195128"/>
    <hyperlink ref="B188" r:id="rId48" display="https://data.fis-ski.com/dynamic/athlete-biography.html?sector=CC&amp;listid=&amp;competitorid=216956"/>
    <hyperlink ref="B187" r:id="rId49" display="https://data.fis-ski.com/dynamic/athlete-biography.html?sector=CC&amp;listid=&amp;competitorid=181925"/>
    <hyperlink ref="B186" r:id="rId50" display="https://data.fis-ski.com/dynamic/athlete-biography.html?sector=CC&amp;listid=&amp;competitorid=226851"/>
    <hyperlink ref="B33" r:id="rId51" display="https://data.fis-ski.com/dynamic/athlete-biography.html?sector=CC&amp;listid=&amp;competitorid=208576"/>
    <hyperlink ref="B185" r:id="rId52" display="https://data.fis-ski.com/dynamic/athlete-biography.html?sector=CC&amp;listid=&amp;competitorid=122679"/>
    <hyperlink ref="B57" r:id="rId53" display="https://data.fis-ski.com/dynamic/athlete-biography.html?sector=CC&amp;listid=&amp;competitorid=192505"/>
    <hyperlink ref="B184" r:id="rId54" display="https://data.fis-ski.com/dynamic/athlete-biography.html?sector=CC&amp;listid=&amp;competitorid=168685"/>
    <hyperlink ref="B69" r:id="rId55" display="https://data.fis-ski.com/dynamic/athlete-biography.html?sector=CC&amp;listid=&amp;competitorid=198915"/>
    <hyperlink ref="B183" r:id="rId56" display="https://data.fis-ski.com/dynamic/athlete-biography.html?sector=CC&amp;listid=&amp;competitorid=183059"/>
    <hyperlink ref="B181" r:id="rId57" display="https://data.fis-ski.com/dynamic/athlete-biography.html?sector=CC&amp;listid=&amp;competitorid=182130"/>
    <hyperlink ref="B21" r:id="rId58" display="https://data.fis-ski.com/dynamic/athlete-biography.html?sector=CC&amp;listid=&amp;competitorid=185607"/>
    <hyperlink ref="B180" r:id="rId59" display="https://data.fis-ski.com/dynamic/athlete-biography.html?sector=CC&amp;listid=&amp;competitorid=177674"/>
    <hyperlink ref="B179" r:id="rId60" display="https://data.fis-ski.com/dynamic/athlete-biography.html?sector=CC&amp;listid=&amp;competitorid=109486"/>
    <hyperlink ref="B178" r:id="rId61" display="https://data.fis-ski.com/dynamic/athlete-biography.html?sector=CC&amp;listid=&amp;competitorid=181773"/>
    <hyperlink ref="B177" r:id="rId62" display="https://data.fis-ski.com/dynamic/athlete-biography.html?sector=CC&amp;listid=&amp;competitorid=205427"/>
    <hyperlink ref="B176" r:id="rId63" display="https://data.fis-ski.com/dynamic/athlete-biography.html?sector=CC&amp;listid=&amp;competitorid=208580"/>
    <hyperlink ref="B175" r:id="rId64" display="https://data.fis-ski.com/dynamic/athlete-biography.html?sector=CC&amp;listid=&amp;competitorid=189145"/>
    <hyperlink ref="B174" r:id="rId65" display="https://data.fis-ski.com/dynamic/athlete-biography.html?sector=CC&amp;listid=&amp;competitorid=231834"/>
    <hyperlink ref="B173" r:id="rId66" display="https://data.fis-ski.com/dynamic/athlete-biography.html?sector=CC&amp;listid=&amp;competitorid=134005"/>
    <hyperlink ref="B44" r:id="rId67" display="https://data.fis-ski.com/dynamic/athlete-biography.html?sector=CC&amp;listid=&amp;competitorid=168462"/>
    <hyperlink ref="B172" r:id="rId68" display="https://data.fis-ski.com/dynamic/athlete-biography.html?sector=CC&amp;listid=&amp;competitorid=216775"/>
    <hyperlink ref="B25" r:id="rId69" display="https://data.fis-ski.com/dynamic/athlete-biography.html?sector=CC&amp;listid=&amp;competitorid=201027"/>
    <hyperlink ref="B171" r:id="rId70" display="https://data.fis-ski.com/dynamic/athlete-biography.html?sector=CC&amp;listid=&amp;competitorid=153637"/>
    <hyperlink ref="B170" r:id="rId71" display="https://data.fis-ski.com/dynamic/athlete-biography.html?sector=CC&amp;listid=&amp;competitorid=201129"/>
    <hyperlink ref="B168" r:id="rId72" display="https://data.fis-ski.com/dynamic/athlete-biography.html?sector=CC&amp;listid=&amp;competitorid=177897"/>
    <hyperlink ref="B167" r:id="rId73" display="https://data.fis-ski.com/dynamic/athlete-biography.html?sector=CC&amp;listid=&amp;competitorid=34135"/>
    <hyperlink ref="B46" r:id="rId74" display="https://data.fis-ski.com/dynamic/athlete-biography.html?sector=CC&amp;listid=&amp;competitorid=177197"/>
    <hyperlink ref="B166" r:id="rId75" display="https://data.fis-ski.com/dynamic/athlete-biography.html?sector=CC&amp;listid=&amp;competitorid=177654"/>
    <hyperlink ref="B61" r:id="rId76" display="https://data.fis-ski.com/dynamic/athlete-biography.html?sector=CC&amp;listid=&amp;competitorid=198830"/>
    <hyperlink ref="B165" r:id="rId77" display="https://data.fis-ski.com/dynamic/athlete-biography.html?sector=CC&amp;listid=&amp;competitorid=49824"/>
    <hyperlink ref="B164" r:id="rId78" display="https://data.fis-ski.com/dynamic/athlete-biography.html?sector=CC&amp;listid=&amp;competitorid=192086"/>
    <hyperlink ref="B163" r:id="rId79" display="https://data.fis-ski.com/dynamic/athlete-biography.html?sector=CC&amp;listid=&amp;competitorid=178843"/>
    <hyperlink ref="B162" r:id="rId80" display="https://data.fis-ski.com/dynamic/athlete-biography.html?sector=CC&amp;listid=&amp;competitorid=206868"/>
    <hyperlink ref="B161" r:id="rId81" display="https://data.fis-ski.com/dynamic/athlete-biography.html?sector=CC&amp;listid=&amp;competitorid=188058"/>
    <hyperlink ref="B55" r:id="rId82" display="https://data.fis-ski.com/dynamic/athlete-biography.html?sector=CC&amp;listid=&amp;competitorid=225977"/>
    <hyperlink ref="B160" r:id="rId83" display="https://data.fis-ski.com/dynamic/athlete-biography.html?sector=CC&amp;listid=&amp;competitorid=176030"/>
    <hyperlink ref="B159" r:id="rId84" display="https://data.fis-ski.com/dynamic/athlete-biography.html?sector=CC&amp;listid=&amp;competitorid=201087"/>
    <hyperlink ref="B158" r:id="rId85" display="https://data.fis-ski.com/dynamic/athlete-biography.html?sector=CC&amp;listid=&amp;competitorid=119753"/>
    <hyperlink ref="B157" r:id="rId86" display="https://data.fis-ski.com/dynamic/athlete-biography.html?sector=CC&amp;listid=&amp;competitorid=159758"/>
    <hyperlink ref="B156" r:id="rId87" display="https://data.fis-ski.com/dynamic/athlete-biography.html?sector=CC&amp;listid=&amp;competitorid=178052"/>
    <hyperlink ref="B155" r:id="rId88" display="https://data.fis-ski.com/dynamic/athlete-biography.html?sector=CC&amp;listid=&amp;competitorid=212816"/>
    <hyperlink ref="B154" r:id="rId89" display="https://data.fis-ski.com/dynamic/athlete-biography.html?sector=CC&amp;listid=&amp;competitorid=147441"/>
    <hyperlink ref="B153" r:id="rId90" display="https://data.fis-ski.com/dynamic/athlete-biography.html?sector=CC&amp;listid=&amp;competitorid=149302"/>
    <hyperlink ref="B152" r:id="rId91" display="https://data.fis-ski.com/dynamic/athlete-biography.html?sector=CC&amp;listid=&amp;competitorid=114428"/>
    <hyperlink ref="B41" r:id="rId92" display="https://data.fis-ski.com/dynamic/athlete-biography.html?sector=CC&amp;listid=&amp;competitorid=164643"/>
    <hyperlink ref="B28" r:id="rId93" display="https://data.fis-ski.com/dynamic/athlete-biography.html?sector=CC&amp;listid=&amp;competitorid=190466"/>
    <hyperlink ref="B149" r:id="rId94" display="https://data.fis-ski.com/dynamic/athlete-biography.html?sector=CC&amp;listid=&amp;competitorid=179455"/>
    <hyperlink ref="B62" r:id="rId95" display="https://data.fis-ski.com/dynamic/athlete-biography.html?sector=CC&amp;listid=&amp;competitorid=207557"/>
    <hyperlink ref="B147" r:id="rId96" display="https://data.fis-ski.com/dynamic/athlete-biography.html?sector=CC&amp;listid=&amp;competitorid=167364"/>
    <hyperlink ref="B59" r:id="rId97" display="https://data.fis-ski.com/dynamic/athlete-biography.html?sector=CC&amp;listid=&amp;competitorid=192545"/>
    <hyperlink ref="B146" r:id="rId98" display="https://data.fis-ski.com/dynamic/athlete-biography.html?sector=CC&amp;listid=&amp;competitorid=168445"/>
    <hyperlink ref="B24" r:id="rId99" display="https://data.fis-ski.com/dynamic/athlete-biography.html?sector=CC&amp;listid=&amp;competitorid=170374"/>
    <hyperlink ref="B48" r:id="rId100" display="https://data.fis-ski.com/dynamic/athlete-biography.html?sector=CC&amp;listid=&amp;competitorid=183369"/>
    <hyperlink ref="B144" r:id="rId101" display="https://data.fis-ski.com/dynamic/athlete-biography.html?sector=CC&amp;listid=&amp;competitorid=152530"/>
    <hyperlink ref="B143" r:id="rId102" display="https://data.fis-ski.com/dynamic/athlete-biography.html?sector=CC&amp;listid=&amp;competitorid=76726"/>
    <hyperlink ref="B142" r:id="rId103" display="https://data.fis-ski.com/dynamic/athlete-biography.html?sector=CC&amp;listid=&amp;competitorid=181971"/>
    <hyperlink ref="B141" r:id="rId104" display="https://data.fis-ski.com/dynamic/athlete-biography.html?sector=CC&amp;listid=&amp;competitorid=171633"/>
    <hyperlink ref="B140" r:id="rId105" display="https://data.fis-ski.com/dynamic/athlete-biography.html?sector=CC&amp;listid=&amp;competitorid=166213"/>
    <hyperlink ref="B53" r:id="rId106" display="https://data.fis-ski.com/dynamic/athlete-biography.html?sector=CC&amp;listid=&amp;competitorid=205653"/>
    <hyperlink ref="B139" r:id="rId107" display="https://data.fis-ski.com/dynamic/athlete-biography.html?sector=CC&amp;listid=&amp;competitorid=191180"/>
    <hyperlink ref="B138" r:id="rId108" display="https://data.fis-ski.com/dynamic/athlete-biography.html?sector=CC&amp;listid=&amp;competitorid=167727"/>
    <hyperlink ref="B42" r:id="rId109" display="https://data.fis-ski.com/dynamic/athlete-biography.html?sector=CC&amp;listid=&amp;competitorid=185727"/>
    <hyperlink ref="B137" r:id="rId110" display="https://data.fis-ski.com/dynamic/athlete-biography.html?sector=CC&amp;listid=&amp;competitorid=177291"/>
    <hyperlink ref="B136" r:id="rId111" display="https://data.fis-ski.com/dynamic/athlete-biography.html?sector=CC&amp;listid=&amp;competitorid=184356"/>
    <hyperlink ref="B135" r:id="rId112" display="https://data.fis-ski.com/dynamic/athlete-biography.html?sector=CC&amp;listid=&amp;competitorid=206817"/>
    <hyperlink ref="B134" r:id="rId113" display="https://data.fis-ski.com/dynamic/athlete-biography.html?sector=CC&amp;listid=&amp;competitorid=190346"/>
    <hyperlink ref="B133" r:id="rId114" display="https://data.fis-ski.com/dynamic/athlete-biography.html?sector=CC&amp;listid=&amp;competitorid=189147"/>
    <hyperlink ref="B82" r:id="rId115" display="https://data.fis-ski.com/dynamic/athlete-biography.html?sector=CC&amp;listid=&amp;competitorid=163255"/>
    <hyperlink ref="B47" r:id="rId116" display="https://data.fis-ski.com/dynamic/athlete-biography.html?sector=CC&amp;listid=&amp;competitorid=209021"/>
    <hyperlink ref="B131" r:id="rId117" display="https://data.fis-ski.com/dynamic/athlete-biography.html?sector=CC&amp;listid=&amp;competitorid=191826"/>
    <hyperlink ref="B130" r:id="rId118" display="https://data.fis-ski.com/dynamic/athlete-biography.html?sector=CC&amp;listid=&amp;competitorid=124691"/>
    <hyperlink ref="B129" r:id="rId119" display="https://data.fis-ski.com/dynamic/athlete-biography.html?sector=CC&amp;listid=&amp;competitorid=150574"/>
    <hyperlink ref="B128" r:id="rId120" display="https://data.fis-ski.com/dynamic/athlete-biography.html?sector=CC&amp;listid=&amp;competitorid=193431"/>
    <hyperlink ref="B127" r:id="rId121" display="https://data.fis-ski.com/dynamic/athlete-biography.html?sector=CC&amp;listid=&amp;competitorid=185572"/>
    <hyperlink ref="B126" r:id="rId122" display="https://data.fis-ski.com/dynamic/athlete-biography.html?sector=CC&amp;listid=&amp;competitorid=169049"/>
    <hyperlink ref="B125" r:id="rId123" display="https://data.fis-ski.com/dynamic/athlete-biography.html?sector=CC&amp;listid=&amp;competitorid=214413"/>
    <hyperlink ref="B124" r:id="rId124" display="https://data.fis-ski.com/dynamic/athlete-biography.html?sector=CC&amp;listid=&amp;competitorid=108373"/>
    <hyperlink ref="B123" r:id="rId125" display="https://data.fis-ski.com/dynamic/athlete-biography.html?sector=CC&amp;listid=&amp;competitorid=133593"/>
    <hyperlink ref="B122" r:id="rId126" display="https://data.fis-ski.com/dynamic/athlete-biography.html?sector=CC&amp;listid=&amp;competitorid=187707"/>
    <hyperlink ref="B120" r:id="rId127" display="https://data.fis-ski.com/dynamic/athlete-biography.html?sector=CC&amp;listid=&amp;competitorid=90625"/>
    <hyperlink ref="B23" r:id="rId128" display="https://data.fis-ski.com/dynamic/athlete-biography.html?sector=CC&amp;listid=&amp;competitorid=176736"/>
    <hyperlink ref="B119" r:id="rId129" display="https://data.fis-ski.com/dynamic/athlete-biography.html?sector=CC&amp;listid=&amp;competitorid=209176"/>
    <hyperlink ref="B118" r:id="rId130" display="https://data.fis-ski.com/dynamic/athlete-biography.html?sector=CC&amp;listid=&amp;competitorid=100650"/>
    <hyperlink ref="B117" r:id="rId131" display="https://data.fis-ski.com/dynamic/athlete-biography.html?sector=CC&amp;listid=&amp;competitorid=193731"/>
    <hyperlink ref="B116" r:id="rId132" display="https://data.fis-ski.com/dynamic/athlete-biography.html?sector=CC&amp;listid=&amp;competitorid=207856"/>
    <hyperlink ref="B115" r:id="rId133" display="https://data.fis-ski.com/dynamic/athlete-biography.html?sector=CC&amp;listid=&amp;competitorid=175648"/>
    <hyperlink ref="B114" r:id="rId134" display="https://data.fis-ski.com/dynamic/athlete-biography.html?sector=CC&amp;listid=&amp;competitorid=173762"/>
    <hyperlink ref="B113" r:id="rId135" display="https://data.fis-ski.com/dynamic/athlete-biography.html?sector=CC&amp;listid=&amp;competitorid=169637"/>
    <hyperlink ref="B81" r:id="rId136" display="https://data.fis-ski.com/dynamic/athlete-biography.html?sector=CC&amp;listid=&amp;competitorid=183306"/>
    <hyperlink ref="B111" r:id="rId137" display="https://data.fis-ski.com/dynamic/athlete-biography.html?sector=CC&amp;listid=&amp;competitorid=131590"/>
    <hyperlink ref="B110" r:id="rId138" display="https://data.fis-ski.com/dynamic/athlete-biography.html?sector=CC&amp;listid=&amp;competitorid=91029"/>
    <hyperlink ref="B109" r:id="rId139" display="https://data.fis-ski.com/dynamic/athlete-biography.html?sector=CC&amp;listid=&amp;competitorid=185347"/>
    <hyperlink ref="B75" r:id="rId140" display="https://data.fis-ski.com/dynamic/athlete-biography.html?sector=CC&amp;listid=&amp;competitorid=206514"/>
    <hyperlink ref="B106" r:id="rId141" display="https://data.fis-ski.com/dynamic/athlete-biography.html?sector=CC&amp;listid=&amp;competitorid=198999"/>
    <hyperlink ref="B105" r:id="rId142" display="https://data.fis-ski.com/dynamic/athlete-biography.html?sector=CC&amp;listid=&amp;competitorid=206880"/>
    <hyperlink ref="B104" r:id="rId143" display="https://data.fis-ski.com/dynamic/athlete-biography.html?sector=CC&amp;listid=&amp;competitorid=176496"/>
    <hyperlink ref="B51" r:id="rId144" display="https://data.fis-ski.com/dynamic/athlete-biography.html?sector=CC&amp;listid=&amp;competitorid=224098"/>
    <hyperlink ref="B102" r:id="rId145" display="https://data.fis-ski.com/dynamic/athlete-biography.html?sector=CC&amp;listid=&amp;competitorid=141166"/>
    <hyperlink ref="B101" r:id="rId146" display="https://data.fis-ski.com/dynamic/athlete-biography.html?sector=CC&amp;listid=&amp;competitorid=179188"/>
    <hyperlink ref="B38" r:id="rId147" display="https://data.fis-ski.com/dynamic/athlete-biography.html?sector=CC&amp;listid=&amp;competitorid=177622"/>
    <hyperlink ref="B100" r:id="rId148" display="https://data.fis-ski.com/dynamic/athlete-biography.html?sector=CC&amp;listid=&amp;competitorid=197710"/>
    <hyperlink ref="B99" r:id="rId149" display="https://data.fis-ski.com/dynamic/athlete-biography.html?sector=CC&amp;listid=&amp;competitorid=120806"/>
    <hyperlink ref="B80" r:id="rId150" display="https://data.fis-ski.com/dynamic/athlete-biography.html?sector=CC&amp;listid=&amp;competitorid=201086"/>
    <hyperlink ref="B98" r:id="rId151" display="https://data.fis-ski.com/dynamic/athlete-biography.html?sector=CC&amp;listid=&amp;competitorid=183454"/>
    <hyperlink ref="B97" r:id="rId152" display="https://data.fis-ski.com/dynamic/athlete-biography.html?sector=CC&amp;listid=&amp;competitorid=169966"/>
    <hyperlink ref="B29" r:id="rId153" display="https://data.fis-ski.com/dynamic/athlete-biography.html?sector=CC&amp;listid=&amp;competitorid=191258"/>
    <hyperlink ref="B96" r:id="rId154" display="https://data.fis-ski.com/dynamic/athlete-biography.html?sector=CC&amp;listid=&amp;competitorid=198903"/>
    <hyperlink ref="B6" r:id="rId155" display="https://data.fis-ski.com/dynamic/athlete-biography.html?sector=CC&amp;listid=&amp;competitorid=197152"/>
    <hyperlink ref="B49" r:id="rId156" display="https://www.fis-ski.com/DB/general/athlete-biography.html?sectorcode=cc&amp;competitorid=177876"/>
    <hyperlink ref="B39" r:id="rId157" display="https://www.fis-ski.com/DB/general/athlete-biography.html?sectorcode=cc&amp;competitorid=205519"/>
    <hyperlink ref="B68" r:id="rId158" display="https://www.fis-ski.com/DB/general/athlete-biography.html?sectorcode=cc&amp;competitorid=185534"/>
    <hyperlink ref="B71" r:id="rId159" display="https://www.fis-ski.com/DB/general/athlete-biography.html?sectorcode=cc&amp;competitorid=230258"/>
    <hyperlink ref="B76" r:id="rId160" display="https://www.fis-ski.com/DB/general/athlete-biography.html?sectorcode=cc&amp;competitorid=199711"/>
    <hyperlink ref="B84" r:id="rId161" display="https://www.fis-ski.com/DB/general/athlete-biography.html?sectorcode=cc&amp;competitorid=213768"/>
    <hyperlink ref="B85" r:id="rId162" display="https://data.fis-ski.com/dynamic/athlete-biography.html?sector=CC&amp;listid=&amp;competitorid=177783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workbookViewId="0">
      <selection activeCell="F4" sqref="F4:F5"/>
    </sheetView>
  </sheetViews>
  <sheetFormatPr baseColWidth="10" defaultColWidth="9" defaultRowHeight="15" customHeight="1" x14ac:dyDescent="0.2"/>
  <cols>
    <col min="1" max="7" width="9" style="72" customWidth="1"/>
    <col min="8" max="256" width="9" customWidth="1"/>
  </cols>
  <sheetData>
    <row r="1" spans="1:7" ht="15" customHeight="1" x14ac:dyDescent="0.2">
      <c r="A1" s="3"/>
      <c r="B1" s="73"/>
      <c r="C1" s="3"/>
      <c r="D1" s="3"/>
      <c r="E1" s="3"/>
      <c r="F1" s="3"/>
      <c r="G1" s="3"/>
    </row>
    <row r="2" spans="1:7" ht="15" customHeight="1" x14ac:dyDescent="0.2">
      <c r="A2" s="74"/>
      <c r="B2" s="75">
        <v>30</v>
      </c>
      <c r="C2" s="76"/>
      <c r="D2" s="3"/>
      <c r="E2" s="3"/>
      <c r="F2" s="3"/>
      <c r="G2" s="3"/>
    </row>
    <row r="3" spans="1:7" ht="15" customHeight="1" x14ac:dyDescent="0.2">
      <c r="A3" s="74"/>
      <c r="B3" s="75">
        <v>25</v>
      </c>
      <c r="C3" s="76"/>
      <c r="D3" s="3"/>
      <c r="E3" s="3"/>
      <c r="F3" s="3"/>
      <c r="G3" s="3"/>
    </row>
    <row r="4" spans="1:7" ht="15" customHeight="1" x14ac:dyDescent="0.2">
      <c r="A4" s="74"/>
      <c r="B4" s="75">
        <v>21</v>
      </c>
      <c r="C4" s="76"/>
      <c r="D4" s="3"/>
      <c r="E4" s="3"/>
      <c r="F4" s="63" t="s">
        <v>486</v>
      </c>
      <c r="G4" s="3"/>
    </row>
    <row r="5" spans="1:7" ht="15" customHeight="1" x14ac:dyDescent="0.2">
      <c r="A5" s="74"/>
      <c r="B5" s="75">
        <v>18</v>
      </c>
      <c r="C5" s="76"/>
      <c r="D5" s="3"/>
      <c r="E5" s="3"/>
      <c r="F5" s="63" t="s">
        <v>487</v>
      </c>
      <c r="G5" s="3"/>
    </row>
    <row r="6" spans="1:7" ht="15" customHeight="1" x14ac:dyDescent="0.2">
      <c r="A6" s="74"/>
      <c r="B6" s="75">
        <v>16</v>
      </c>
      <c r="C6" s="76"/>
      <c r="D6" s="3"/>
      <c r="E6" s="3"/>
      <c r="F6" s="63" t="s">
        <v>488</v>
      </c>
      <c r="G6" s="3"/>
    </row>
    <row r="7" spans="1:7" ht="15" customHeight="1" x14ac:dyDescent="0.2">
      <c r="A7" s="74"/>
      <c r="B7" s="75">
        <v>15</v>
      </c>
      <c r="C7" s="76"/>
      <c r="D7" s="3"/>
      <c r="E7" s="3"/>
      <c r="F7" s="63" t="s">
        <v>489</v>
      </c>
      <c r="G7" s="3"/>
    </row>
    <row r="8" spans="1:7" ht="15" customHeight="1" x14ac:dyDescent="0.2">
      <c r="A8" s="74"/>
      <c r="B8" s="75">
        <v>14</v>
      </c>
      <c r="C8" s="76"/>
      <c r="D8" s="3"/>
      <c r="E8" s="3"/>
      <c r="F8" s="3"/>
      <c r="G8" s="3"/>
    </row>
    <row r="9" spans="1:7" ht="15" customHeight="1" x14ac:dyDescent="0.2">
      <c r="A9" s="74"/>
      <c r="B9" s="75">
        <v>13</v>
      </c>
      <c r="C9" s="76"/>
      <c r="D9" s="3"/>
      <c r="E9" s="3"/>
      <c r="F9" s="3"/>
      <c r="G9" s="63" t="s">
        <v>490</v>
      </c>
    </row>
    <row r="10" spans="1:7" ht="15" customHeight="1" x14ac:dyDescent="0.2">
      <c r="A10" s="74"/>
      <c r="B10" s="75">
        <v>12</v>
      </c>
      <c r="C10" s="76"/>
      <c r="D10" s="3"/>
      <c r="E10" s="3"/>
      <c r="F10" s="3"/>
      <c r="G10" s="63" t="s">
        <v>491</v>
      </c>
    </row>
    <row r="11" spans="1:7" ht="15" customHeight="1" x14ac:dyDescent="0.2">
      <c r="A11" s="74"/>
      <c r="B11" s="75">
        <v>11</v>
      </c>
      <c r="C11" s="76"/>
      <c r="D11" s="3"/>
      <c r="E11" s="54">
        <v>1</v>
      </c>
      <c r="F11" s="54">
        <f>LOOKUP(E11,{1;2;3;4;5;6;7;8;9;10;11;12;13;14;15;16;17;18;19;20;21},{30;25;21;18;16;15;14;13;12;11;10;9;8;7;6;5;4;3;2;1;0})</f>
        <v>30</v>
      </c>
      <c r="G11" s="54">
        <f>LOOKUP(E11,{1;2;3;4;5;6;7;8;9;10;11;12;13;14;15;16;17;18;19;20;21},{45;35;26;18;16;15;14;13;12;11;10;9;8;7;6;5;4;3;2;1;0})</f>
        <v>45</v>
      </c>
    </row>
    <row r="12" spans="1:7" ht="15" customHeight="1" x14ac:dyDescent="0.2">
      <c r="A12" s="74"/>
      <c r="B12" s="75">
        <v>10</v>
      </c>
      <c r="C12" s="76"/>
      <c r="D12" s="3"/>
      <c r="E12" s="54">
        <v>2</v>
      </c>
      <c r="F12" s="54">
        <f>LOOKUP(E12,{1;2;3;4;5;6;7;8;9;10;11;12;13;14;15;16;17;18;19;20;21},{30;25;21;18;16;15;14;13;12;11;10;9;8;7;6;5;4;3;2;1;0})</f>
        <v>25</v>
      </c>
      <c r="G12" s="54">
        <f>LOOKUP(E12,{1;2;3;4;5;6;7;8;9;10;11;12;13;14;15;16;17;18;19;20;21},{45;35;26;18;16;15;14;13;12;11;10;9;8;7;6;5;4;3;2;1;0})</f>
        <v>35</v>
      </c>
    </row>
    <row r="13" spans="1:7" ht="15" customHeight="1" x14ac:dyDescent="0.2">
      <c r="A13" s="74"/>
      <c r="B13" s="75">
        <v>9</v>
      </c>
      <c r="C13" s="76"/>
      <c r="D13" s="3"/>
      <c r="E13" s="54">
        <v>3</v>
      </c>
      <c r="F13" s="54">
        <f>LOOKUP(E13,{1;2;3;4;5;6;7;8;9;10;11;12;13;14;15;16;17;18;19;20;21},{30;25;21;18;16;15;14;13;12;11;10;9;8;7;6;5;4;3;2;1;0})</f>
        <v>21</v>
      </c>
      <c r="G13" s="54">
        <f>LOOKUP(E13,{1;2;3;4;5;6;7;8;9;10;11;12;13;14;15;16;17;18;19;20;21},{45;35;26;18;16;15;14;13;12;11;10;9;8;7;6;5;4;3;2;1;0})</f>
        <v>26</v>
      </c>
    </row>
    <row r="14" spans="1:7" ht="15" customHeight="1" x14ac:dyDescent="0.2">
      <c r="A14" s="74"/>
      <c r="B14" s="75">
        <v>8</v>
      </c>
      <c r="C14" s="76"/>
      <c r="D14" s="3"/>
      <c r="E14" s="54">
        <v>4</v>
      </c>
      <c r="F14" s="54">
        <f>LOOKUP(E14,{1;2;3;4;5;6;7;8;9;10;11;12;13;14;15;16;17;18;19;20;21},{30;25;21;18;16;15;14;13;12;11;10;9;8;7;6;5;4;3;2;1;0})</f>
        <v>18</v>
      </c>
      <c r="G14" s="54">
        <f>LOOKUP(E14,{1;2;3;4;5;6;7;8;9;10;11;12;13;14;15;16;17;18;19;20;21},{45;35;26;18;16;15;14;13;12;11;10;9;8;7;6;5;4;3;2;1;0})</f>
        <v>18</v>
      </c>
    </row>
    <row r="15" spans="1:7" ht="15" customHeight="1" x14ac:dyDescent="0.2">
      <c r="A15" s="74"/>
      <c r="B15" s="75">
        <v>7</v>
      </c>
      <c r="C15" s="76"/>
      <c r="D15" s="3"/>
      <c r="E15" s="54">
        <v>5</v>
      </c>
      <c r="F15" s="54">
        <f>LOOKUP(E15,{1;2;3;4;5;6;7;8;9;10;11;12;13;14;15;16;17;18;19;20;21},{30;25;21;18;16;15;14;13;12;11;10;9;8;7;6;5;4;3;2;1;0})</f>
        <v>16</v>
      </c>
      <c r="G15" s="54">
        <f>LOOKUP(E15,{1;2;3;4;5;6;7;8;9;10;11;12;13;14;15;16;17;18;19;20;21},{45;35;26;18;16;15;14;13;12;11;10;9;8;7;6;5;4;3;2;1;0})</f>
        <v>16</v>
      </c>
    </row>
    <row r="16" spans="1:7" ht="15" customHeight="1" x14ac:dyDescent="0.2">
      <c r="A16" s="74"/>
      <c r="B16" s="75">
        <v>6</v>
      </c>
      <c r="C16" s="76"/>
      <c r="D16" s="3"/>
      <c r="E16" s="54">
        <v>6</v>
      </c>
      <c r="F16" s="54">
        <f>LOOKUP(E16,{1;2;3;4;5;6;7;8;9;10;11;12;13;14;15;16;17;18;19;20;21},{30;25;21;18;16;15;14;13;12;11;10;9;8;7;6;5;4;3;2;1;0})</f>
        <v>15</v>
      </c>
      <c r="G16" s="54">
        <f>LOOKUP(E16,{1;2;3;4;5;6;7;8;9;10;11;12;13;14;15;16;17;18;19;20;21},{45;35;26;18;16;15;14;13;12;11;10;9;8;7;6;5;4;3;2;1;0})</f>
        <v>15</v>
      </c>
    </row>
    <row r="17" spans="1:7" ht="15" customHeight="1" x14ac:dyDescent="0.2">
      <c r="A17" s="74"/>
      <c r="B17" s="75">
        <v>5</v>
      </c>
      <c r="C17" s="76"/>
      <c r="D17" s="3"/>
      <c r="E17" s="54">
        <v>7</v>
      </c>
      <c r="F17" s="54">
        <f>LOOKUP(E17,{1;2;3;4;5;6;7;8;9;10;11;12;13;14;15;16;17;18;19;20;21},{30;25;21;18;16;15;14;13;12;11;10;9;8;7;6;5;4;3;2;1;0})</f>
        <v>14</v>
      </c>
      <c r="G17" s="54">
        <f>LOOKUP(E17,{1;2;3;4;5;6;7;8;9;10;11;12;13;14;15;16;17;18;19;20;21},{45;35;26;18;16;15;14;13;12;11;10;9;8;7;6;5;4;3;2;1;0})</f>
        <v>14</v>
      </c>
    </row>
    <row r="18" spans="1:7" ht="15" customHeight="1" x14ac:dyDescent="0.2">
      <c r="A18" s="74"/>
      <c r="B18" s="75">
        <v>4</v>
      </c>
      <c r="C18" s="76"/>
      <c r="D18" s="3"/>
      <c r="E18" s="54">
        <v>8</v>
      </c>
      <c r="F18" s="54">
        <f>LOOKUP(E18,{1;2;3;4;5;6;7;8;9;10;11;12;13;14;15;16;17;18;19;20;21},{30;25;21;18;16;15;14;13;12;11;10;9;8;7;6;5;4;3;2;1;0})</f>
        <v>13</v>
      </c>
      <c r="G18" s="54">
        <f>LOOKUP(E18,{1;2;3;4;5;6;7;8;9;10;11;12;13;14;15;16;17;18;19;20;21},{45;35;26;18;16;15;14;13;12;11;10;9;8;7;6;5;4;3;2;1;0})</f>
        <v>13</v>
      </c>
    </row>
    <row r="19" spans="1:7" ht="15" customHeight="1" x14ac:dyDescent="0.2">
      <c r="A19" s="74"/>
      <c r="B19" s="75">
        <v>3</v>
      </c>
      <c r="C19" s="76"/>
      <c r="D19" s="3"/>
      <c r="E19" s="54">
        <v>9</v>
      </c>
      <c r="F19" s="54">
        <f>LOOKUP(E19,{1;2;3;4;5;6;7;8;9;10;11;12;13;14;15;16;17;18;19;20;21},{30;25;21;18;16;15;14;13;12;11;10;9;8;7;6;5;4;3;2;1;0})</f>
        <v>12</v>
      </c>
      <c r="G19" s="54">
        <f>LOOKUP(E19,{1;2;3;4;5;6;7;8;9;10;11;12;13;14;15;16;17;18;19;20;21},{45;35;26;18;16;15;14;13;12;11;10;9;8;7;6;5;4;3;2;1;0})</f>
        <v>12</v>
      </c>
    </row>
    <row r="20" spans="1:7" ht="15" customHeight="1" x14ac:dyDescent="0.2">
      <c r="A20" s="74"/>
      <c r="B20" s="75">
        <v>2</v>
      </c>
      <c r="C20" s="76"/>
      <c r="D20" s="3"/>
      <c r="E20" s="54">
        <v>10</v>
      </c>
      <c r="F20" s="54">
        <f>LOOKUP(E20,{1;2;3;4;5;6;7;8;9;10;11;12;13;14;15;16;17;18;19;20;21},{30;25;21;18;16;15;14;13;12;11;10;9;8;7;6;5;4;3;2;1;0})</f>
        <v>11</v>
      </c>
      <c r="G20" s="54">
        <f>LOOKUP(E20,{1;2;3;4;5;6;7;8;9;10;11;12;13;14;15;16;17;18;19;20;21},{45;35;26;18;16;15;14;13;12;11;10;9;8;7;6;5;4;3;2;1;0})</f>
        <v>11</v>
      </c>
    </row>
    <row r="21" spans="1:7" ht="15" customHeight="1" x14ac:dyDescent="0.2">
      <c r="A21" s="74"/>
      <c r="B21" s="75">
        <v>1</v>
      </c>
      <c r="C21" s="76"/>
      <c r="D21" s="3"/>
      <c r="E21" s="54">
        <v>11</v>
      </c>
      <c r="F21" s="54">
        <f>LOOKUP(E21,{1;2;3;4;5;6;7;8;9;10;11;12;13;14;15;16;17;18;19;20;21},{30;25;21;18;16;15;14;13;12;11;10;9;8;7;6;5;4;3;2;1;0})</f>
        <v>10</v>
      </c>
      <c r="G21" s="54">
        <f>LOOKUP(E21,{1;2;3;4;5;6;7;8;9;10;11;12;13;14;15;16;17;18;19;20;21},{45;35;26;18;16;15;14;13;12;11;10;9;8;7;6;5;4;3;2;1;0})</f>
        <v>10</v>
      </c>
    </row>
    <row r="22" spans="1:7" ht="15" customHeight="1" x14ac:dyDescent="0.2">
      <c r="A22" s="74"/>
      <c r="B22" s="75">
        <v>0</v>
      </c>
      <c r="C22" s="76"/>
      <c r="D22" s="3"/>
      <c r="E22" s="54">
        <v>12</v>
      </c>
      <c r="F22" s="54">
        <f>LOOKUP(E22,{1;2;3;4;5;6;7;8;9;10;11;12;13;14;15;16;17;18;19;20;21},{30;25;21;18;16;15;14;13;12;11;10;9;8;7;6;5;4;3;2;1;0})</f>
        <v>9</v>
      </c>
      <c r="G22" s="54">
        <f>LOOKUP(E22,{1;2;3;4;5;6;7;8;9;10;11;12;13;14;15;16;17;18;19;20;21},{45;35;26;18;16;15;14;13;12;11;10;9;8;7;6;5;4;3;2;1;0})</f>
        <v>9</v>
      </c>
    </row>
    <row r="23" spans="1:7" ht="15" customHeight="1" x14ac:dyDescent="0.2">
      <c r="A23" s="74"/>
      <c r="B23" s="75">
        <v>0</v>
      </c>
      <c r="C23" s="76"/>
      <c r="D23" s="3"/>
      <c r="E23" s="54">
        <v>13</v>
      </c>
      <c r="F23" s="54">
        <f>LOOKUP(E23,{1;2;3;4;5;6;7;8;9;10;11;12;13;14;15;16;17;18;19;20;21},{30;25;21;18;16;15;14;13;12;11;10;9;8;7;6;5;4;3;2;1;0})</f>
        <v>8</v>
      </c>
      <c r="G23" s="54">
        <f>LOOKUP(E23,{1;2;3;4;5;6;7;8;9;10;11;12;13;14;15;16;17;18;19;20;21},{45;35;26;18;16;15;14;13;12;11;10;9;8;7;6;5;4;3;2;1;0})</f>
        <v>8</v>
      </c>
    </row>
    <row r="24" spans="1:7" ht="15" customHeight="1" x14ac:dyDescent="0.2">
      <c r="A24" s="74"/>
      <c r="B24" s="75">
        <v>0</v>
      </c>
      <c r="C24" s="76"/>
      <c r="D24" s="3"/>
      <c r="E24" s="54">
        <v>14</v>
      </c>
      <c r="F24" s="54">
        <f>LOOKUP(E24,{1;2;3;4;5;6;7;8;9;10;11;12;13;14;15;16;17;18;19;20;21},{30;25;21;18;16;15;14;13;12;11;10;9;8;7;6;5;4;3;2;1;0})</f>
        <v>7</v>
      </c>
      <c r="G24" s="54">
        <f>LOOKUP(E24,{1;2;3;4;5;6;7;8;9;10;11;12;13;14;15;16;17;18;19;20;21},{45;35;26;18;16;15;14;13;12;11;10;9;8;7;6;5;4;3;2;1;0})</f>
        <v>7</v>
      </c>
    </row>
    <row r="25" spans="1:7" ht="15" customHeight="1" x14ac:dyDescent="0.2">
      <c r="A25" s="74"/>
      <c r="B25" s="75">
        <v>0</v>
      </c>
      <c r="C25" s="76"/>
      <c r="D25" s="3"/>
      <c r="E25" s="54">
        <v>15</v>
      </c>
      <c r="F25" s="54">
        <f>LOOKUP(E25,{1;2;3;4;5;6;7;8;9;10;11;12;13;14;15;16;17;18;19;20;21},{30;25;21;18;16;15;14;13;12;11;10;9;8;7;6;5;4;3;2;1;0})</f>
        <v>6</v>
      </c>
      <c r="G25" s="54">
        <f>LOOKUP(E25,{1;2;3;4;5;6;7;8;9;10;11;12;13;14;15;16;17;18;19;20;21},{45;35;26;18;16;15;14;13;12;11;10;9;8;7;6;5;4;3;2;1;0})</f>
        <v>6</v>
      </c>
    </row>
    <row r="26" spans="1:7" ht="15" customHeight="1" x14ac:dyDescent="0.2">
      <c r="A26" s="74"/>
      <c r="B26" s="75">
        <v>0</v>
      </c>
      <c r="C26" s="76"/>
      <c r="D26" s="3"/>
      <c r="E26" s="54">
        <v>16</v>
      </c>
      <c r="F26" s="54">
        <f>LOOKUP(E26,{1;2;3;4;5;6;7;8;9;10;11;12;13;14;15;16;17;18;19;20;21},{30;25;21;18;16;15;14;13;12;11;10;9;8;7;6;5;4;3;2;1;0})</f>
        <v>5</v>
      </c>
      <c r="G26" s="54">
        <f>LOOKUP(E26,{1;2;3;4;5;6;7;8;9;10;11;12;13;14;15;16;17;18;19;20;21},{45;35;26;18;16;15;14;13;12;11;10;9;8;7;6;5;4;3;2;1;0})</f>
        <v>5</v>
      </c>
    </row>
    <row r="27" spans="1:7" ht="15" customHeight="1" x14ac:dyDescent="0.2">
      <c r="A27" s="74"/>
      <c r="B27" s="75">
        <v>0</v>
      </c>
      <c r="C27" s="76"/>
      <c r="D27" s="3"/>
      <c r="E27" s="54">
        <v>17</v>
      </c>
      <c r="F27" s="54">
        <f>LOOKUP(E27,{1;2;3;4;5;6;7;8;9;10;11;12;13;14;15;16;17;18;19;20;21},{30;25;21;18;16;15;14;13;12;11;10;9;8;7;6;5;4;3;2;1;0})</f>
        <v>4</v>
      </c>
      <c r="G27" s="54">
        <f>LOOKUP(E27,{1;2;3;4;5;6;7;8;9;10;11;12;13;14;15;16;17;18;19;20;21},{45;35;26;18;16;15;14;13;12;11;10;9;8;7;6;5;4;3;2;1;0})</f>
        <v>4</v>
      </c>
    </row>
    <row r="28" spans="1:7" ht="15" customHeight="1" x14ac:dyDescent="0.2">
      <c r="A28" s="74"/>
      <c r="B28" s="75">
        <v>0</v>
      </c>
      <c r="C28" s="76"/>
      <c r="D28" s="3"/>
      <c r="E28" s="54">
        <v>18</v>
      </c>
      <c r="F28" s="54">
        <f>LOOKUP(E28,{1;2;3;4;5;6;7;8;9;10;11;12;13;14;15;16;17;18;19;20;21},{30;25;21;18;16;15;14;13;12;11;10;9;8;7;6;5;4;3;2;1;0})</f>
        <v>3</v>
      </c>
      <c r="G28" s="54">
        <f>LOOKUP(E28,{1;2;3;4;5;6;7;8;9;10;11;12;13;14;15;16;17;18;19;20;21},{45;35;26;18;16;15;14;13;12;11;10;9;8;7;6;5;4;3;2;1;0})</f>
        <v>3</v>
      </c>
    </row>
    <row r="29" spans="1:7" ht="15" customHeight="1" x14ac:dyDescent="0.2">
      <c r="A29" s="74"/>
      <c r="B29" s="75">
        <v>0</v>
      </c>
      <c r="C29" s="76"/>
      <c r="D29" s="3"/>
      <c r="E29" s="54">
        <v>19</v>
      </c>
      <c r="F29" s="54">
        <f>LOOKUP(E29,{1;2;3;4;5;6;7;8;9;10;11;12;13;14;15;16;17;18;19;20;21},{30;25;21;18;16;15;14;13;12;11;10;9;8;7;6;5;4;3;2;1;0})</f>
        <v>2</v>
      </c>
      <c r="G29" s="54">
        <f>LOOKUP(E29,{1;2;3;4;5;6;7;8;9;10;11;12;13;14;15;16;17;18;19;20;21},{45;35;26;18;16;15;14;13;12;11;10;9;8;7;6;5;4;3;2;1;0})</f>
        <v>2</v>
      </c>
    </row>
    <row r="30" spans="1:7" ht="15" customHeight="1" x14ac:dyDescent="0.2">
      <c r="A30" s="74"/>
      <c r="B30" s="75">
        <v>0</v>
      </c>
      <c r="C30" s="76"/>
      <c r="D30" s="3"/>
      <c r="E30" s="54">
        <v>20</v>
      </c>
      <c r="F30" s="54">
        <f>LOOKUP(E30,{1;2;3;4;5;6;7;8;9;10;11;12;13;14;15;16;17;18;19;20;21},{30;25;21;18;16;15;14;13;12;11;10;9;8;7;6;5;4;3;2;1;0})</f>
        <v>1</v>
      </c>
      <c r="G30" s="54">
        <f>LOOKUP(E30,{1;2;3;4;5;6;7;8;9;10;11;12;13;14;15;16;17;18;19;20;21},{45;35;26;18;16;15;14;13;12;11;10;9;8;7;6;5;4;3;2;1;0})</f>
        <v>1</v>
      </c>
    </row>
    <row r="31" spans="1:7" ht="15" customHeight="1" x14ac:dyDescent="0.2">
      <c r="A31" s="74"/>
      <c r="B31" s="75">
        <v>0</v>
      </c>
      <c r="C31" s="76"/>
      <c r="D31" s="3"/>
      <c r="E31" s="54">
        <v>21</v>
      </c>
      <c r="F31" s="54">
        <f>LOOKUP(E31,{1;2;3;4;5;6;7;8;9;10;11;12;13;14;15;16;17;18;19;20;21},{30;25;21;18;16;15;14;13;12;11;10;9;8;7;6;5;4;3;2;1;0})</f>
        <v>0</v>
      </c>
      <c r="G31" s="54">
        <f>LOOKUP(E31,{1;2;3;4;5;6;7;8;9;10;11;12;13;14;15;16;17;18;19;20;21},{45;35;26;18;16;15;14;13;12;11;10;9;8;7;6;5;4;3;2;1;0})</f>
        <v>0</v>
      </c>
    </row>
    <row r="32" spans="1:7" ht="15" customHeight="1" x14ac:dyDescent="0.2">
      <c r="A32" s="74"/>
      <c r="B32" s="75">
        <v>0</v>
      </c>
      <c r="C32" s="76"/>
      <c r="D32" s="3"/>
      <c r="E32" s="3"/>
      <c r="F32" s="3"/>
      <c r="G32" s="3"/>
    </row>
    <row r="33" spans="1:7" ht="15" customHeight="1" x14ac:dyDescent="0.2">
      <c r="A33" s="74"/>
      <c r="B33" s="75">
        <v>0</v>
      </c>
      <c r="C33" s="76"/>
      <c r="D33" s="3"/>
      <c r="E33" s="3"/>
      <c r="F33" s="3"/>
      <c r="G33" s="3"/>
    </row>
  </sheetData>
  <sheetProtection sheet="1" objects="1" scenarios="1" selectLockedCells="1" selectUnlockedCells="1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SuperTour Men</vt:lpstr>
      <vt:lpstr>SuperTour Women</vt:lpstr>
      <vt:lpstr>WSC Men</vt:lpstr>
      <vt:lpstr>WSC Women</vt:lpstr>
      <vt:lpstr>WC Finals Men</vt:lpstr>
      <vt:lpstr>WC Finals Women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2018-03-23T23:50:12Z</dcterms:created>
  <dcterms:modified xsi:type="dcterms:W3CDTF">2019-04-02T17:55:14Z</dcterms:modified>
</cp:coreProperties>
</file>